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ouslitges (32) - Ind STREATFEILD\Doc déposé 06-11-2024\"/>
    </mc:Choice>
  </mc:AlternateContent>
  <xr:revisionPtr revIDLastSave="0" documentId="13_ncr:1_{1DDD075E-9A80-47FD-9163-3D0C318209C5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D155" i="2" s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DH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EB193" i="2"/>
  <c r="ED193" i="2" s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FD82" i="2" a="1"/>
  <c r="FD82" i="2" s="1"/>
  <c r="DN187" i="2" a="1"/>
  <c r="DN187" i="2" s="1"/>
  <c r="HJ202" i="2"/>
  <c r="EY202" i="2"/>
  <c r="AX200" i="2"/>
  <c r="CS185" i="2" l="1" a="1"/>
  <c r="CS185" i="2" s="1"/>
  <c r="CS114" i="2" a="1"/>
  <c r="CS114" i="2" s="1"/>
  <c r="CS134" i="2" a="1"/>
  <c r="CS134" i="2" s="1"/>
  <c r="BC47" i="2" a="1"/>
  <c r="BC47" i="2" s="1"/>
  <c r="CS38" i="2" a="1"/>
  <c r="CS38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72" i="2" a="1"/>
  <c r="CS72" i="2" s="1"/>
  <c r="CS137" i="2" a="1"/>
  <c r="CS137" i="2" s="1"/>
  <c r="CS129" i="2" a="1"/>
  <c r="CS129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36" i="2"/>
  <c r="CD69" i="2"/>
  <c r="CD61" i="2"/>
  <c r="CD190" i="2"/>
  <c r="CD21" i="2"/>
  <c r="CD140" i="2"/>
  <c r="CD39" i="2"/>
  <c r="CD146" i="2"/>
  <c r="CD117" i="2"/>
  <c r="CD169" i="2"/>
  <c r="CD173" i="2"/>
  <c r="CD100" i="2"/>
  <c r="CD118" i="2"/>
  <c r="CD57" i="2"/>
  <c r="CD184" i="2"/>
  <c r="CD34" i="2"/>
  <c r="CD82" i="2"/>
  <c r="CD75" i="2"/>
  <c r="CD150" i="2"/>
  <c r="CD147" i="2"/>
  <c r="CD40" i="2"/>
  <c r="CD168" i="2"/>
  <c r="CD195" i="2"/>
  <c r="CD149" i="2"/>
  <c r="CD80" i="2"/>
  <c r="CD164" i="2"/>
  <c r="CD160" i="2"/>
  <c r="CD145" i="2"/>
  <c r="CD93" i="2"/>
  <c r="CD7" i="2"/>
  <c r="CD76" i="2"/>
  <c r="CD59" i="2"/>
  <c r="CD196" i="2"/>
  <c r="CD4" i="2"/>
  <c r="CD121" i="2"/>
  <c r="CD178" i="2"/>
  <c r="CD110" i="2"/>
  <c r="CD3" i="2"/>
  <c r="C9" i="4" s="1"/>
  <c r="E9" i="4" s="1"/>
  <c r="F9" i="4" s="1"/>
  <c r="G9" i="4" s="1"/>
  <c r="L9" i="4" s="1"/>
  <c r="CD191" i="2"/>
  <c r="CD151" i="2"/>
  <c r="CD23" i="2"/>
  <c r="CD130" i="2"/>
  <c r="CD120" i="2"/>
  <c r="CD28" i="2"/>
  <c r="CD46" i="2"/>
  <c r="CD97" i="2"/>
  <c r="CD24" i="2"/>
  <c r="CD54" i="2"/>
  <c r="CD38" i="2"/>
  <c r="CD182" i="2"/>
  <c r="CD161" i="2"/>
  <c r="CD170" i="2"/>
  <c r="CD157" i="2"/>
  <c r="CD89" i="2"/>
  <c r="CD141" i="2"/>
  <c r="CD9" i="2"/>
  <c r="CD29" i="2"/>
  <c r="CD33" i="2"/>
  <c r="CD105" i="2"/>
  <c r="CD202" i="2"/>
  <c r="CD135" i="2"/>
  <c r="CD203" i="2"/>
  <c r="CD201" i="2"/>
  <c r="CD51" i="2"/>
  <c r="CD62" i="2"/>
  <c r="CD77" i="2"/>
  <c r="CD162" i="2"/>
  <c r="CD103" i="2"/>
  <c r="CD65" i="2"/>
  <c r="CD138" i="2"/>
  <c r="CD71" i="2"/>
  <c r="CD144" i="2"/>
  <c r="CD200" i="2"/>
  <c r="CD44" i="2"/>
  <c r="CD177" i="2"/>
  <c r="CD96" i="2"/>
  <c r="CD41" i="2"/>
  <c r="CD98" i="2"/>
  <c r="CD155" i="2"/>
  <c r="CD139" i="2"/>
  <c r="CD172" i="2"/>
  <c r="CD87" i="2"/>
  <c r="CD154" i="2"/>
  <c r="CD67" i="2"/>
  <c r="CD12" i="2"/>
  <c r="CD8" i="2"/>
  <c r="CD165" i="2"/>
  <c r="CD107" i="2"/>
  <c r="CD115" i="2"/>
  <c r="CD108" i="2"/>
  <c r="CD132" i="2"/>
  <c r="CD158" i="2"/>
  <c r="CD116" i="2"/>
  <c r="CD58" i="2"/>
  <c r="CD30" i="2"/>
  <c r="CD18" i="2"/>
  <c r="CD63" i="2"/>
  <c r="CD92" i="2"/>
  <c r="CD10" i="2"/>
  <c r="CD193" i="2"/>
  <c r="CD11" i="2"/>
  <c r="CD27" i="2"/>
  <c r="CD188" i="2"/>
  <c r="CD109" i="2"/>
  <c r="CD104" i="2"/>
  <c r="CD88" i="2"/>
  <c r="CD16" i="2"/>
  <c r="CD56" i="2"/>
  <c r="CD125" i="2"/>
  <c r="CD13" i="2"/>
  <c r="CD53" i="2"/>
  <c r="CD136" i="2"/>
  <c r="CD185" i="2"/>
  <c r="CD101" i="2"/>
  <c r="CD22" i="2"/>
  <c r="CD114" i="2"/>
  <c r="CD17" i="2"/>
  <c r="CD199" i="2"/>
  <c r="CD25" i="2"/>
  <c r="CD35" i="2"/>
  <c r="CD106" i="2"/>
  <c r="CD189" i="2"/>
  <c r="CD73" i="2"/>
  <c r="CD84" i="2"/>
  <c r="CD142" i="2"/>
  <c r="CD48" i="2"/>
  <c r="CD159" i="2"/>
  <c r="CD78" i="2"/>
  <c r="CD81" i="2"/>
  <c r="CD68" i="2"/>
  <c r="CD119" i="2"/>
  <c r="CD66" i="2"/>
  <c r="CD111" i="2"/>
  <c r="CD194" i="2"/>
  <c r="CD90" i="2"/>
  <c r="CD85" i="2"/>
  <c r="CD127" i="2"/>
  <c r="CD37" i="2"/>
  <c r="CD175" i="2"/>
  <c r="CD180" i="2"/>
  <c r="CD99" i="2"/>
  <c r="CD171" i="2"/>
  <c r="CD45" i="2"/>
  <c r="CD43" i="2"/>
  <c r="CD131" i="2"/>
  <c r="CD137" i="2"/>
  <c r="CD176" i="2"/>
  <c r="CD26" i="2"/>
  <c r="CD50" i="2"/>
  <c r="CD198" i="2"/>
  <c r="CD153" i="2"/>
  <c r="CD91" i="2"/>
  <c r="CD122" i="2"/>
  <c r="CD74" i="2"/>
  <c r="CD31" i="2"/>
  <c r="CD20" i="2"/>
  <c r="CD152" i="2"/>
  <c r="CD129" i="2"/>
  <c r="CD156" i="2"/>
  <c r="CD55" i="2"/>
  <c r="CD187" i="2"/>
  <c r="CD134" i="2"/>
  <c r="CD6" i="2"/>
  <c r="CD86" i="2"/>
  <c r="CD52" i="2"/>
  <c r="CD148" i="2"/>
  <c r="CD94" i="2"/>
  <c r="CD47" i="2"/>
  <c r="CD112" i="2"/>
  <c r="CD32" i="2"/>
  <c r="CD143" i="2"/>
  <c r="CD113" i="2"/>
  <c r="CD183" i="2"/>
  <c r="CD192" i="2"/>
  <c r="CD19" i="2"/>
  <c r="CD126" i="2"/>
  <c r="CD167" i="2"/>
  <c r="CD64" i="2"/>
  <c r="CD179" i="2"/>
  <c r="CD15" i="2"/>
  <c r="CD83" i="2"/>
  <c r="CD186" i="2"/>
  <c r="CD128" i="2"/>
  <c r="CD49" i="2"/>
  <c r="CD95" i="2"/>
  <c r="CD197" i="2"/>
  <c r="CD163" i="2"/>
  <c r="CD72" i="2"/>
  <c r="CD5" i="2"/>
  <c r="CD166" i="2"/>
  <c r="CD42" i="2"/>
  <c r="CD174" i="2"/>
  <c r="CD133" i="2"/>
  <c r="CD14" i="2"/>
  <c r="CD123" i="2"/>
  <c r="CD70" i="2"/>
  <c r="CD79" i="2"/>
  <c r="CD181" i="2"/>
  <c r="CD124" i="2"/>
  <c r="CD10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<sst xmlns="http://schemas.openxmlformats.org/spreadsheetml/2006/main" count="1184" uniqueCount="332">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</sst>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8-4D47-8DB1-DA391C0680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F8-4D47-8DB1-DA391C0680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6F8-4D47-8DB1-DA391C0680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F8-4D47-8DB1-DA391C0680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F8-4D47-8DB1-DA391C0680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6F8-4D47-8DB1-DA391C0680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6F8-4D47-8DB1-DA391C0680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6F8-4D47-8DB1-DA391C0680A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6F8-4D47-8DB1-DA391C0680A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6F8-4D47-8DB1-DA391C0680A4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3.2191176688638401</c:v>
                </c:pt>
                <c:pt idx="2">
                  <c:v>3.7943632511158056</c:v>
                </c:pt>
                <c:pt idx="3">
                  <c:v>4.472776840401564</c:v>
                </c:pt>
                <c:pt idx="4">
                  <c:v>5.272924397329418</c:v>
                </c:pt>
                <c:pt idx="5">
                  <c:v>6.2167236355155167</c:v>
                </c:pt>
                <c:pt idx="6">
                  <c:v>7.3300509098137594</c:v>
                </c:pt>
                <c:pt idx="7">
                  <c:v>8.6434582908746549</c:v>
                </c:pt>
                <c:pt idx="8">
                  <c:v>10.193020881419196</c:v>
                </c:pt>
                <c:pt idx="9">
                  <c:v>12.021338088288688</c:v>
                </c:pt>
                <c:pt idx="10">
                  <c:v>14.178716891836169</c:v>
                </c:pt>
                <c:pt idx="11">
                  <c:v>16.724570273054812</c:v>
                </c:pt>
                <c:pt idx="12">
                  <c:v>19.729070013961937</c:v>
                </c:pt>
                <c:pt idx="13">
                  <c:v>23.275100249744593</c:v>
                </c:pt>
                <c:pt idx="14">
                  <c:v>27.460566625084624</c:v>
                </c:pt>
                <c:pt idx="15">
                  <c:v>32.401125932258417</c:v>
                </c:pt>
                <c:pt idx="16">
                  <c:v>38.233412969521595</c:v>
                </c:pt>
                <c:pt idx="17">
                  <c:v>45.118855391664084</c:v>
                </c:pt>
                <c:pt idx="18">
                  <c:v>53.248183929035058</c:v>
                </c:pt>
                <c:pt idx="19">
                  <c:v>62.846764998608485</c:v>
                </c:pt>
                <c:pt idx="20">
                  <c:v>74.180905979318311</c:v>
                </c:pt>
                <c:pt idx="21">
                  <c:v>87.565310935137987</c:v>
                </c:pt>
                <c:pt idx="22">
                  <c:v>103.371897125985</c:v>
                </c:pt>
                <c:pt idx="23">
                  <c:v>122.04022117521025</c:v>
                </c:pt>
                <c:pt idx="24">
                  <c:v>144.08980936036588</c:v>
                </c:pt>
                <c:pt idx="25">
                  <c:v>170.13474046014426</c:v>
                </c:pt>
                <c:pt idx="26">
                  <c:v>167.79880331835713</c:v>
                </c:pt>
                <c:pt idx="27">
                  <c:v>184.1348953873202</c:v>
                </c:pt>
                <c:pt idx="28">
                  <c:v>200.43711831314488</c:v>
                </c:pt>
                <c:pt idx="29">
                  <c:v>216.70861540949173</c:v>
                </c:pt>
                <c:pt idx="30">
                  <c:v>232.95201893246733</c:v>
                </c:pt>
                <c:pt idx="31">
                  <c:v>202.29821956743049</c:v>
                </c:pt>
                <c:pt idx="32">
                  <c:v>220.42378380631877</c:v>
                </c:pt>
                <c:pt idx="33">
                  <c:v>238.51513036323777</c:v>
                </c:pt>
                <c:pt idx="34">
                  <c:v>256.57521982814194</c:v>
                </c:pt>
                <c:pt idx="35">
                  <c:v>274.606561746978</c:v>
                </c:pt>
                <c:pt idx="36">
                  <c:v>245.46487179097767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293.99524327269938</c:v>
                </c:pt>
                <c:pt idx="42">
                  <c:v>313.35539693038533</c:v>
                </c:pt>
                <c:pt idx="43">
                  <c:v>332.68903260064207</c:v>
                </c:pt>
                <c:pt idx="44">
                  <c:v>351.99790751820501</c:v>
                </c:pt>
                <c:pt idx="45">
                  <c:v>371.28357043570503</c:v>
                </c:pt>
                <c:pt idx="46">
                  <c:v>342.34646391464634</c:v>
                </c:pt>
                <c:pt idx="47">
                  <c:v>361.64355082638082</c:v>
                </c:pt>
                <c:pt idx="48">
                  <c:v>380.91813301943733</c:v>
                </c:pt>
                <c:pt idx="49">
                  <c:v>400.17150890331305</c:v>
                </c:pt>
                <c:pt idx="50">
                  <c:v>419.40484180194306</c:v>
                </c:pt>
                <c:pt idx="51">
                  <c:v>389.63054763275704</c:v>
                </c:pt>
                <c:pt idx="52">
                  <c:v>407.9587823175745</c:v>
                </c:pt>
                <c:pt idx="53">
                  <c:v>426.26923464137013</c:v>
                </c:pt>
                <c:pt idx="54">
                  <c:v>444.5627755736532</c:v>
                </c:pt>
                <c:pt idx="55">
                  <c:v>462.8401985900677</c:v>
                </c:pt>
                <c:pt idx="56">
                  <c:v>431.75903510913213</c:v>
                </c:pt>
                <c:pt idx="57">
                  <c:v>448.6765741879388</c:v>
                </c:pt>
                <c:pt idx="58">
                  <c:v>465.58046754995058</c:v>
                </c:pt>
                <c:pt idx="59">
                  <c:v>482.47128016239793</c:v>
                </c:pt>
                <c:pt idx="60">
                  <c:v>499.34953422631764</c:v>
                </c:pt>
                <c:pt idx="61">
                  <c:v>467.86376222658572</c:v>
                </c:pt>
                <c:pt idx="62">
                  <c:v>484.2965528039129</c:v>
                </c:pt>
                <c:pt idx="63">
                  <c:v>500.71750586625234</c:v>
                </c:pt>
                <c:pt idx="64">
                  <c:v>517.12706410485578</c:v>
                </c:pt>
                <c:pt idx="65">
                  <c:v>533.52563983843004</c:v>
                </c:pt>
                <c:pt idx="66">
                  <c:v>501.17347881997563</c:v>
                </c:pt>
                <c:pt idx="67">
                  <c:v>516.6713931827336</c:v>
                </c:pt>
                <c:pt idx="68">
                  <c:v>532.15950176791534</c:v>
                </c:pt>
                <c:pt idx="69">
                  <c:v>547.63813003167195</c:v>
                </c:pt>
                <c:pt idx="70">
                  <c:v>563.10758354108668</c:v>
                </c:pt>
                <c:pt idx="71">
                  <c:v>529.88244088560589</c:v>
                </c:pt>
                <c:pt idx="72">
                  <c:v>544.45211339932041</c:v>
                </c:pt>
                <c:pt idx="73">
                  <c:v>559.01360458557178</c:v>
                </c:pt>
                <c:pt idx="74">
                  <c:v>573.56715748636259</c:v>
                </c:pt>
                <c:pt idx="75">
                  <c:v>588.11300180979151</c:v>
                </c:pt>
                <c:pt idx="76">
                  <c:v>554.00899936215046</c:v>
                </c:pt>
                <c:pt idx="77">
                  <c:v>567.6557190157306</c:v>
                </c:pt>
                <c:pt idx="78">
                  <c:v>581.29558299844439</c:v>
                </c:pt>
                <c:pt idx="79">
                  <c:v>594.92877477767286</c:v>
                </c:pt>
                <c:pt idx="80">
                  <c:v>608.55546873013782</c:v>
                </c:pt>
                <c:pt idx="81">
                  <c:v>573.5671574863627</c:v>
                </c:pt>
                <c:pt idx="82">
                  <c:v>586.29518528801793</c:v>
                </c:pt>
                <c:pt idx="83">
                  <c:v>599.01745752741897</c:v>
                </c:pt>
                <c:pt idx="84">
                  <c:v>611.73411362703052</c:v>
                </c:pt>
                <c:pt idx="85">
                  <c:v>624.44528674225819</c:v>
                </c:pt>
                <c:pt idx="86">
                  <c:v>589.02186615684775</c:v>
                </c:pt>
                <c:pt idx="87">
                  <c:v>601.28869695539152</c:v>
                </c:pt>
                <c:pt idx="88">
                  <c:v>613.55032816291907</c:v>
                </c:pt>
                <c:pt idx="89">
                  <c:v>625.80687830020759</c:v>
                </c:pt>
                <c:pt idx="90">
                  <c:v>638.05846086868894</c:v>
                </c:pt>
                <c:pt idx="91">
                  <c:v>601.74292342066133</c:v>
                </c:pt>
                <c:pt idx="92">
                  <c:v>613.0962849977135</c:v>
                </c:pt>
                <c:pt idx="93">
                  <c:v>624.44528674225796</c:v>
                </c:pt>
                <c:pt idx="94">
                  <c:v>635.79001903756932</c:v>
                </c:pt>
                <c:pt idx="95">
                  <c:v>647.1305687794046</c:v>
                </c:pt>
                <c:pt idx="96">
                  <c:v>610.37187931946244</c:v>
                </c:pt>
                <c:pt idx="97">
                  <c:v>621.268000435266</c:v>
                </c:pt>
                <c:pt idx="98">
                  <c:v>632.16016385679939</c:v>
                </c:pt>
                <c:pt idx="99">
                  <c:v>643.04844736912457</c:v>
                </c:pt>
                <c:pt idx="100">
                  <c:v>653.93292590911108</c:v>
                </c:pt>
                <c:pt idx="101">
                  <c:v>616.27444100355149</c:v>
                </c:pt>
                <c:pt idx="102">
                  <c:v>626.260728517953</c:v>
                </c:pt>
                <c:pt idx="103">
                  <c:v>636.24372076531824</c:v>
                </c:pt>
                <c:pt idx="104">
                  <c:v>646.22347672875924</c:v>
                </c:pt>
                <c:pt idx="105">
                  <c:v>656.2000534214535</c:v>
                </c:pt>
                <c:pt idx="106">
                  <c:v>620.36014259822412</c:v>
                </c:pt>
                <c:pt idx="107">
                  <c:v>629.89128564201053</c:v>
                </c:pt>
                <c:pt idx="108">
                  <c:v>639.41944595007112</c:v>
                </c:pt>
                <c:pt idx="109">
                  <c:v>648.94467422771106</c:v>
                </c:pt>
                <c:pt idx="110">
                  <c:v>658.46701957061964</c:v>
                </c:pt>
                <c:pt idx="111">
                  <c:v>623.99140923584901</c:v>
                </c:pt>
                <c:pt idx="112">
                  <c:v>632.61391927100306</c:v>
                </c:pt>
                <c:pt idx="113">
                  <c:v>641.23399967418345</c:v>
                </c:pt>
                <c:pt idx="114">
                  <c:v>649.85168770908911</c:v>
                </c:pt>
                <c:pt idx="115">
                  <c:v>658.46701957061975</c:v>
                </c:pt>
                <c:pt idx="116">
                  <c:v>625.80687830020759</c:v>
                </c:pt>
                <c:pt idx="117">
                  <c:v>633.97514515548448</c:v>
                </c:pt>
                <c:pt idx="118">
                  <c:v>642.14123675390374</c:v>
                </c:pt>
                <c:pt idx="119">
                  <c:v>650.30518465733564</c:v>
                </c:pt>
                <c:pt idx="120">
                  <c:v>658.46701957062021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191.93562952471481</c:v>
                </c:pt>
                <c:pt idx="27">
                  <c:v>214.58789130305834</c:v>
                </c:pt>
                <c:pt idx="28">
                  <c:v>237.18509300501162</c:v>
                </c:pt>
                <c:pt idx="29">
                  <c:v>259.73321764902869</c:v>
                </c:pt>
                <c:pt idx="30">
                  <c:v>282.23712370144079</c:v>
                </c:pt>
                <c:pt idx="31">
                  <c:v>249.96805575898779</c:v>
                </c:pt>
                <c:pt idx="32">
                  <c:v>270.24028170556284</c:v>
                </c:pt>
                <c:pt idx="33">
                  <c:v>290.47829302179071</c:v>
                </c:pt>
                <c:pt idx="34">
                  <c:v>310.68480797043975</c:v>
                </c:pt>
                <c:pt idx="35">
                  <c:v>330.86216234726913</c:v>
                </c:pt>
                <c:pt idx="36">
                  <c:v>296.09426707282535</c:v>
                </c:pt>
                <c:pt idx="37">
                  <c:v>313.67583358542862</c:v>
                </c:pt>
                <c:pt idx="38">
                  <c:v>331.23555534111091</c:v>
                </c:pt>
                <c:pt idx="39">
                  <c:v>348.77475306916637</c:v>
                </c:pt>
                <c:pt idx="40">
                  <c:v>366.29460383970871</c:v>
                </c:pt>
                <c:pt idx="41">
                  <c:v>329.36849727470809</c:v>
                </c:pt>
                <c:pt idx="42">
                  <c:v>344.67160985755498</c:v>
                </c:pt>
                <c:pt idx="43">
                  <c:v>359.95980096859563</c:v>
                </c:pt>
                <c:pt idx="44">
                  <c:v>375.23379351840322</c:v>
                </c:pt>
                <c:pt idx="45">
                  <c:v>390.49424676672487</c:v>
                </c:pt>
                <c:pt idx="46">
                  <c:v>362.56854195764794</c:v>
                </c:pt>
                <c:pt idx="47">
                  <c:v>375.60615822359972</c:v>
                </c:pt>
                <c:pt idx="48">
                  <c:v>388.63392005694874</c:v>
                </c:pt>
                <c:pt idx="49">
                  <c:v>401.65220435716373</c:v>
                </c:pt>
                <c:pt idx="50">
                  <c:v>414.66136159701688</c:v>
                </c:pt>
                <c:pt idx="51">
                  <c:v>394.58629002009155</c:v>
                </c:pt>
                <c:pt idx="52">
                  <c:v>406.11349808426434</c:v>
                </c:pt>
                <c:pt idx="53">
                  <c:v>417.63363625997857</c:v>
                </c:pt>
                <c:pt idx="54">
                  <c:v>429.14692708065195</c:v>
                </c:pt>
                <c:pt idx="55">
                  <c:v>440.65358016358783</c:v>
                </c:pt>
                <c:pt idx="56">
                  <c:v>426.17639891086429</c:v>
                </c:pt>
                <c:pt idx="57">
                  <c:v>435.82900470393224</c:v>
                </c:pt>
                <c:pt idx="58">
                  <c:v>445.47702323258528</c:v>
                </c:pt>
                <c:pt idx="59">
                  <c:v>455.12056788314334</c:v>
                </c:pt>
                <c:pt idx="60">
                  <c:v>464.75974684355987</c:v>
                </c:pt>
                <c:pt idx="61">
                  <c:v>450.29934791321944</c:v>
                </c:pt>
                <c:pt idx="62">
                  <c:v>458.08692919664281</c:v>
                </c:pt>
                <c:pt idx="63">
                  <c:v>465.87168360761899</c:v>
                </c:pt>
                <c:pt idx="64">
                  <c:v>473.65366506708921</c:v>
                </c:pt>
                <c:pt idx="65">
                  <c:v>481.43292557887872</c:v>
                </c:pt>
                <c:pt idx="66">
                  <c:v>468.09538752671051</c:v>
                </c:pt>
                <c:pt idx="67">
                  <c:v>475.13563719240005</c:v>
                </c:pt>
                <c:pt idx="68">
                  <c:v>482.17366746606029</c:v>
                </c:pt>
                <c:pt idx="69">
                  <c:v>489.20951532841082</c:v>
                </c:pt>
                <c:pt idx="70">
                  <c:v>496.2432166091719</c:v>
                </c:pt>
                <c:pt idx="71">
                  <c:v>484.02541648570531</c:v>
                </c:pt>
                <c:pt idx="72">
                  <c:v>490.3202415462772</c:v>
                </c:pt>
                <c:pt idx="73">
                  <c:v>496.61335261438325</c:v>
                </c:pt>
                <c:pt idx="74">
                  <c:v>502.90477448545835</c:v>
                </c:pt>
                <c:pt idx="75">
                  <c:v>509.19453128361351</c:v>
                </c:pt>
                <c:pt idx="76">
                  <c:v>498.093838237125</c:v>
                </c:pt>
                <c:pt idx="77">
                  <c:v>503.6448318361725</c:v>
                </c:pt>
                <c:pt idx="78">
                  <c:v>509.19453128361351</c:v>
                </c:pt>
                <c:pt idx="79">
                  <c:v>514.74295268257436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2.9037522468277555</c:v>
                </c:pt>
                <c:pt idx="2">
                  <c:v>3.4224626260555984</c:v>
                </c:pt>
                <c:pt idx="3">
                  <c:v>4.0341711225064261</c:v>
                </c:pt>
                <c:pt idx="4">
                  <c:v>4.7556083934562574</c:v>
                </c:pt>
                <c:pt idx="5">
                  <c:v>5.6065246536535662</c:v>
                </c:pt>
                <c:pt idx="6">
                  <c:v>6.6102362695474293</c:v>
                </c:pt>
                <c:pt idx="7">
                  <c:v>7.7942715687358017</c:v>
                </c:pt>
                <c:pt idx="8">
                  <c:v>9.191133919108875</c:v>
                </c:pt>
                <c:pt idx="9">
                  <c:v>10.839203425146229</c:v>
                </c:pt>
                <c:pt idx="10">
                  <c:v>12.783802483678164</c:v>
                </c:pt>
                <c:pt idx="11">
                  <c:v>15.078455048355044</c:v>
                </c:pt>
                <c:pt idx="12">
                  <c:v>17.786374901512989</c:v>
                </c:pt>
                <c:pt idx="13">
                  <c:v>20.98222467844068</c:v>
                </c:pt>
                <c:pt idx="14">
                  <c:v>24.754195014928442</c:v>
                </c:pt>
                <c:pt idx="15">
                  <c:v>29.206462210639497</c:v>
                </c:pt>
                <c:pt idx="16">
                  <c:v>34.462093474205787</c:v>
                </c:pt>
                <c:pt idx="17">
                  <c:v>40.666481443935886</c:v>
                </c:pt>
                <c:pt idx="18">
                  <c:v>47.991404619190043</c:v>
                </c:pt>
                <c:pt idx="19">
                  <c:v>56.639828016263273</c:v>
                </c:pt>
                <c:pt idx="20">
                  <c:v>66.851579281450668</c:v>
                </c:pt>
                <c:pt idx="21">
                  <c:v>78.910060247626788</c:v>
                </c:pt>
                <c:pt idx="22">
                  <c:v>93.150183213270694</c:v>
                </c:pt>
                <c:pt idx="23">
                  <c:v>109.96775588799703</c:v>
                </c:pt>
                <c:pt idx="24">
                  <c:v>129.83057997320486</c:v>
                </c:pt>
                <c:pt idx="25">
                  <c:v>153.29157689885758</c:v>
                </c:pt>
                <c:pt idx="26">
                  <c:v>151.18742647916039</c:v>
                </c:pt>
                <c:pt idx="27">
                  <c:v>165.90240656060988</c:v>
                </c:pt>
                <c:pt idx="28">
                  <c:v>180.58657218998462</c:v>
                </c:pt>
                <c:pt idx="29">
                  <c:v>195.24278318241954</c:v>
                </c:pt>
                <c:pt idx="30">
                  <c:v>209.87343438827483</c:v>
                </c:pt>
                <c:pt idx="31">
                  <c:v>182.26293388859065</c:v>
                </c:pt>
                <c:pt idx="32">
                  <c:v>198.58910688128836</c:v>
                </c:pt>
                <c:pt idx="33">
                  <c:v>214.88414831813785</c:v>
                </c:pt>
                <c:pt idx="34">
                  <c:v>231.15075177059677</c:v>
                </c:pt>
                <c:pt idx="35">
                  <c:v>247.39120044621504</c:v>
                </c:pt>
                <c:pt idx="36">
                  <c:v>221.14376696934883</c:v>
                </c:pt>
                <c:pt idx="37">
                  <c:v>238.64946815456815</c:v>
                </c:pt>
                <c:pt idx="38">
                  <c:v>256.1259217726236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264.85390518195555</c:v>
                </c:pt>
                <c:pt idx="42">
                  <c:v>282.29065500591173</c:v>
                </c:pt>
                <c:pt idx="43">
                  <c:v>299.70327852559689</c:v>
                </c:pt>
                <c:pt idx="44">
                  <c:v>317.09337448903148</c:v>
                </c:pt>
                <c:pt idx="45">
                  <c:v>334.46235196533502</c:v>
                </c:pt>
                <c:pt idx="46">
                  <c:v>308.40105034381344</c:v>
                </c:pt>
                <c:pt idx="47">
                  <c:v>325.78042147316609</c:v>
                </c:pt>
                <c:pt idx="48">
                  <c:v>343.13931760637462</c:v>
                </c:pt>
                <c:pt idx="49">
                  <c:v>360.47892004811712</c:v>
                </c:pt>
                <c:pt idx="50">
                  <c:v>377.80028720100813</c:v>
                </c:pt>
                <c:pt idx="51">
                  <c:v>350.98574721103279</c:v>
                </c:pt>
                <c:pt idx="52">
                  <c:v>367.49209034996039</c:v>
                </c:pt>
                <c:pt idx="53">
                  <c:v>383.98225493635573</c:v>
                </c:pt>
                <c:pt idx="54">
                  <c:v>400.45703338613862</c:v>
                </c:pt>
                <c:pt idx="55">
                  <c:v>416.9171476106103</c:v>
                </c:pt>
                <c:pt idx="56">
                  <c:v>388.92626989048904</c:v>
                </c:pt>
                <c:pt idx="57">
                  <c:v>404.16181319978608</c:v>
                </c:pt>
                <c:pt idx="58">
                  <c:v>419.38494151279912</c:v>
                </c:pt>
                <c:pt idx="59">
                  <c:v>434.59616884181315</c:v>
                </c:pt>
                <c:pt idx="60">
                  <c:v>449.7959702900439</c:v>
                </c:pt>
                <c:pt idx="61">
                  <c:v>421.4411973426366</c:v>
                </c:pt>
                <c:pt idx="62">
                  <c:v>436.23993334519031</c:v>
                </c:pt>
                <c:pt idx="63">
                  <c:v>451.02789946978191</c:v>
                </c:pt>
                <c:pt idx="64">
                  <c:v>465.80549848090777</c:v>
                </c:pt>
                <c:pt idx="65">
                  <c:v>480.57310550984772</c:v>
                </c:pt>
                <c:pt idx="66">
                  <c:v>451.43852652349568</c:v>
                </c:pt>
                <c:pt idx="67">
                  <c:v>465.39514621826999</c:v>
                </c:pt>
                <c:pt idx="68">
                  <c:v>479.34284452811465</c:v>
                </c:pt>
                <c:pt idx="69">
                  <c:v>493.281917555973</c:v>
                </c:pt>
                <c:pt idx="70">
                  <c:v>507.21264330953483</c:v>
                </c:pt>
                <c:pt idx="71">
                  <c:v>477.29226026061082</c:v>
                </c:pt>
                <c:pt idx="72">
                  <c:v>490.41279965323224</c:v>
                </c:pt>
                <c:pt idx="73">
                  <c:v>503.52589560029656</c:v>
                </c:pt>
                <c:pt idx="74">
                  <c:v>516.63176922361095</c:v>
                </c:pt>
                <c:pt idx="75">
                  <c:v>529.73062951367604</c:v>
                </c:pt>
                <c:pt idx="76">
                  <c:v>499.01909440359304</c:v>
                </c:pt>
                <c:pt idx="77">
                  <c:v>511.30836546390066</c:v>
                </c:pt>
                <c:pt idx="78">
                  <c:v>523.59139917298626</c:v>
                </c:pt>
                <c:pt idx="79">
                  <c:v>535.86836245112806</c:v>
                </c:pt>
                <c:pt idx="80">
                  <c:v>548.13941394784217</c:v>
                </c:pt>
                <c:pt idx="81">
                  <c:v>516.63176922361095</c:v>
                </c:pt>
                <c:pt idx="82">
                  <c:v>528.09364865532655</c:v>
                </c:pt>
                <c:pt idx="83">
                  <c:v>539.5502916245631</c:v>
                </c:pt>
                <c:pt idx="84">
                  <c:v>551.00182497913715</c:v>
                </c:pt>
                <c:pt idx="85">
                  <c:v>562.44836986503856</c:v>
                </c:pt>
                <c:pt idx="86">
                  <c:v>530.54907998965166</c:v>
                </c:pt>
                <c:pt idx="87">
                  <c:v>541.59557948037639</c:v>
                </c:pt>
                <c:pt idx="88">
                  <c:v>552.63734833627166</c:v>
                </c:pt>
                <c:pt idx="89">
                  <c:v>563.67449438861013</c:v>
                </c:pt>
                <c:pt idx="90">
                  <c:v>574.7071209020188</c:v>
                </c:pt>
                <c:pt idx="91">
                  <c:v>542.00461756313427</c:v>
                </c:pt>
                <c:pt idx="92">
                  <c:v>552.22847702156628</c:v>
                </c:pt>
                <c:pt idx="93">
                  <c:v>562.44836986503822</c:v>
                </c:pt>
                <c:pt idx="94">
                  <c:v>572.66437832506858</c:v>
                </c:pt>
                <c:pt idx="95">
                  <c:v>582.87658146020192</c:v>
                </c:pt>
                <c:pt idx="96">
                  <c:v>549.77511567616205</c:v>
                </c:pt>
                <c:pt idx="97">
                  <c:v>559.58719489109524</c:v>
                </c:pt>
                <c:pt idx="98">
                  <c:v>569.39567336006587</c:v>
                </c:pt>
                <c:pt idx="99">
                  <c:v>579.20062185262486</c:v>
                </c:pt>
                <c:pt idx="100">
                  <c:v>589.00210854701288</c:v>
                </c:pt>
                <c:pt idx="101">
                  <c:v>555.09044325536786</c:v>
                </c:pt>
                <c:pt idx="102">
                  <c:v>564.08319015797485</c:v>
                </c:pt>
                <c:pt idx="103">
                  <c:v>573.07293899689466</c:v>
                </c:pt>
                <c:pt idx="104">
                  <c:v>582.05974343549485</c:v>
                </c:pt>
                <c:pt idx="105">
                  <c:v>591.04365534487874</c:v>
                </c:pt>
                <c:pt idx="106">
                  <c:v>558.76966014701395</c:v>
                </c:pt>
                <c:pt idx="107">
                  <c:v>567.35253375731543</c:v>
                </c:pt>
                <c:pt idx="108">
                  <c:v>575.9326936477363</c:v>
                </c:pt>
                <c:pt idx="109">
                  <c:v>584.51018595042069</c:v>
                </c:pt>
                <c:pt idx="110">
                  <c:v>593.08505533307027</c:v>
                </c:pt>
                <c:pt idx="111">
                  <c:v>562.03964926820106</c:v>
                </c:pt>
                <c:pt idx="112">
                  <c:v>569.80428287631264</c:v>
                </c:pt>
                <c:pt idx="113">
                  <c:v>577.56670598332937</c:v>
                </c:pt>
                <c:pt idx="114">
                  <c:v>585.32695249209939</c:v>
                </c:pt>
                <c:pt idx="115">
                  <c:v>593.0850553330705</c:v>
                </c:pt>
                <c:pt idx="116">
                  <c:v>563.67449438861001</c:v>
                </c:pt>
                <c:pt idx="117">
                  <c:v>571.03007470686327</c:v>
                </c:pt>
                <c:pt idx="118">
                  <c:v>578.38367595679733</c:v>
                </c:pt>
                <c:pt idx="119">
                  <c:v>585.73532685368616</c:v>
                </c:pt>
                <c:pt idx="120">
                  <c:v>593.0850553330705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7" zoomScale="90" zoomScaleNormal="90" workbookViewId="0">
      <selection activeCell="F118" sqref="F1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2.38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0.37843329831932776</v>
      </c>
      <c r="D9" s="36">
        <f t="shared" ref="D9:D18" si="0">C9*$C$5</f>
        <v>0.90067125000000003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6.3204999999999997E-2</v>
      </c>
      <c r="D10" s="36">
        <f t="shared" si="0"/>
        <v>0.15042789999999998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6.2939432773109233E-2</v>
      </c>
      <c r="D11" s="36">
        <f t="shared" si="0"/>
        <v>0.14979584999999998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0.40233434873949581</v>
      </c>
      <c r="D12" s="36">
        <f t="shared" si="0"/>
        <v>0.95755574999999993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Corrigez : révolution incorrecte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21</v>
      </c>
      <c r="C13" s="35">
        <v>4.6474264705882354E-2</v>
      </c>
      <c r="D13" s="36">
        <f t="shared" si="0"/>
        <v>0.11060874999999999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4.6474264705882354E-2</v>
      </c>
      <c r="D14" s="36">
        <f t="shared" si="0"/>
        <v>0.11060874999999999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0.99986060924369746</v>
      </c>
      <c r="D19" s="41">
        <f>SUM(D9:D18)</f>
        <v>2.3796682499999999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54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54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71</v>
      </c>
      <c r="C114" s="5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98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53">
        <v>3</v>
      </c>
      <c r="D116" s="63">
        <v>21</v>
      </c>
      <c r="E116" s="54"/>
      <c r="F116" s="54"/>
      <c r="G116" s="54"/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53">
        <v>4</v>
      </c>
      <c r="D117" s="63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179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198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214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229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242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253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262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269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275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283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284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284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284</v>
      </c>
      <c r="C133" s="53">
        <v>20</v>
      </c>
      <c r="D133" s="53">
        <v>284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champêtre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37</v>
      </c>
      <c r="C140" s="53">
        <v>1</v>
      </c>
      <c r="D140" s="63">
        <v>15</v>
      </c>
      <c r="E140" s="54"/>
      <c r="F140" s="54"/>
      <c r="G140" s="54"/>
      <c r="H140" s="54">
        <v>1</v>
      </c>
      <c r="I140" s="60">
        <f>IFERROR(B140/A140,"")</f>
        <v>2.4666666666666668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80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115</v>
      </c>
      <c r="C142" s="53">
        <v>3</v>
      </c>
      <c r="D142" s="63">
        <v>28</v>
      </c>
      <c r="E142" s="54"/>
      <c r="F142" s="54"/>
      <c r="G142" s="54"/>
      <c r="H142" s="54">
        <v>1</v>
      </c>
      <c r="I142" s="60">
        <f t="shared" si="5"/>
        <v>12.6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>
        <v>1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173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10.8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192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9.4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205</v>
      </c>
      <c r="C146" s="53">
        <v>7</v>
      </c>
      <c r="D146" s="63">
        <v>22</v>
      </c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218</v>
      </c>
      <c r="C147" s="53">
        <v>8</v>
      </c>
      <c r="D147" s="63">
        <v>17</v>
      </c>
      <c r="E147" s="54"/>
      <c r="F147" s="54"/>
      <c r="G147" s="54"/>
      <c r="H147" s="54"/>
      <c r="I147" s="60">
        <f>IF(A147&lt;&gt;0,(B147-(B146-D146))/(A147-A146),"")</f>
        <v>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232</v>
      </c>
      <c r="C148" s="53">
        <v>9</v>
      </c>
      <c r="D148" s="63">
        <v>13</v>
      </c>
      <c r="E148" s="54"/>
      <c r="F148" s="54"/>
      <c r="G148" s="54"/>
      <c r="H148" s="54"/>
      <c r="I148" s="60">
        <f t="shared" si="5"/>
        <v>6.2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245</v>
      </c>
      <c r="C149" s="53">
        <v>10</v>
      </c>
      <c r="D149" s="63">
        <v>12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254</v>
      </c>
      <c r="C150" s="53">
        <v>11</v>
      </c>
      <c r="D150" s="63">
        <v>11</v>
      </c>
      <c r="E150" s="54"/>
      <c r="F150" s="54"/>
      <c r="G150" s="54"/>
      <c r="H150" s="54"/>
      <c r="I150" s="60">
        <f t="shared" si="5"/>
        <v>4.2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v>262</v>
      </c>
      <c r="C151" s="53">
        <v>12</v>
      </c>
      <c r="D151" s="63">
        <v>10</v>
      </c>
      <c r="E151" s="54"/>
      <c r="F151" s="54"/>
      <c r="G151" s="54"/>
      <c r="H151" s="54"/>
      <c r="I151" s="60">
        <f t="shared" si="5"/>
        <v>3.8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v>269</v>
      </c>
      <c r="C152" s="53">
        <v>13</v>
      </c>
      <c r="D152" s="63">
        <v>9</v>
      </c>
      <c r="E152" s="57"/>
      <c r="F152" s="57"/>
      <c r="G152" s="57"/>
      <c r="H152" s="57"/>
      <c r="I152" s="60">
        <f t="shared" si="5"/>
        <v>3.4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v>275</v>
      </c>
      <c r="C153" s="53">
        <v>14</v>
      </c>
      <c r="D153" s="63">
        <v>275</v>
      </c>
      <c r="E153" s="57"/>
      <c r="F153" s="57"/>
      <c r="G153" s="57"/>
      <c r="H153" s="57"/>
      <c r="I153" s="60">
        <f t="shared" si="5"/>
        <v>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/>
      <c r="H166" s="54">
        <v>1</v>
      </c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214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262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269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275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279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282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283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284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284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284</v>
      </c>
      <c r="C185" s="53">
        <v>20</v>
      </c>
      <c r="D185" s="53">
        <v>284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A3" sqref="A3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sessile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Charme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Cormier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Chêne pubescent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>Erable champêtre</v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>Alisier torminal</v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389.12604446638119</v>
      </c>
      <c r="AO3" s="62">
        <f>IF('Données projet'!E10&gt;30,$AM$33-$H$33,LOOKUP('Données projet'!$E$10,$A$3:$A$203,AM3:AM203)-LOOKUP('Données projet'!$E$10,$A$3:$A$203,$H$3:$H$203))</f>
        <v>243.23852967152732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434.82222444324242</v>
      </c>
      <c r="BJ3" s="62">
        <f>IF('Données projet'!E11&gt;30,$BH$33-$H$33,LOOKUP('Données projet'!$E$11,$A$3:$A$203,BH3:BH203)-LOOKUP('Données projet'!$E$11,$A$3:$A$203,$H$3:$H$203))</f>
        <v>269.61868559913393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402.05768757175963</v>
      </c>
      <c r="CE3" s="62">
        <f>IF('Données projet'!E12&gt;30,$CC$33-$H$33,LOOKUP('Données projet'!$E$12,$A$3:$A$203,CC3:CC203)-LOOKUP('Données projet'!$E$12,$A$3:$A$203,$H$3:$H$203))</f>
        <v>256.4377087753457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324.64304413235163</v>
      </c>
      <c r="CZ3" s="62">
        <f>IF('Données projet'!E13&gt;30,$CX$33-$H$33,LOOKUP('Données projet'!$E$13,$A$3:$A$203,CX3:CX203)-LOOKUP('Données projet'!$E$13,$A$3:$A$203,$H$3:$H$203))</f>
        <v>318.90379036810742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394.8445842828649</v>
      </c>
      <c r="DU3" s="62">
        <f>IF('Données projet'!E14&gt;30,$DS$33-$H$33,LOOKUP('Données projet'!$E$14,$A$3:$A$203,DS3:DS203)-LOOKUP('Données projet'!$E$14,$A$3:$A$203,$H$3:$H$203))</f>
        <v>246.54010105494143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1.1285083252605668</v>
      </c>
      <c r="AK4" s="14">
        <f>EXP(-1.0587+0.8836*LN(AJ4)+0.284)</f>
        <v>0.51279676560670906</v>
      </c>
      <c r="AL4" s="22">
        <f t="shared" ref="AL4:AL67" si="4">(AJ4+AK4)*0.475*44/12</f>
        <v>2.8586063665938393</v>
      </c>
      <c r="AM4" s="62">
        <f t="shared" ref="AM4:AM67" si="5">AL4+(AD4+AE4)*44/12</f>
        <v>260.7474952554827</v>
      </c>
      <c r="AN4" s="62">
        <f ca="1">AVERAGE(OFFSET($AM$3,0,0,'Données projet'!$E$10+1,1))-AVERAGE(OFFSET($H$3,0,0,'Données projet'!$E$10+1,1))</f>
        <v>389.12604446638119</v>
      </c>
      <c r="AO4" s="62">
        <f>$AO$3</f>
        <v>243.23852967152732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1.276509417098018</v>
      </c>
      <c r="BF4" s="14">
        <f>EXP(-1.0587+0.8836*LN(BE4)+0.284)</f>
        <v>0.57178780904389981</v>
      </c>
      <c r="BG4" s="22">
        <f t="shared" ref="BG4:BG67" si="7">(BE4+BF4)*0.475*44/12</f>
        <v>3.2191176688638401</v>
      </c>
      <c r="BH4" s="62">
        <f t="shared" ref="BH4:BH67" si="8">BG4+(AY4+AZ4)*44/12</f>
        <v>261.10800655775267</v>
      </c>
      <c r="BI4" s="62">
        <f ca="1">AVERAGE(OFFSET($BH$3,0,0,'Données projet'!$E$11+1,1))-AVERAGE(OFFSET($H$3,0,0,'Données projet'!$E$11+1,1))</f>
        <v>434.82222444324242</v>
      </c>
      <c r="BJ4" s="62">
        <f>$BJ$3</f>
        <v>269.61868559913393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1.2025088711792926</v>
      </c>
      <c r="CA4" s="14">
        <f>EXP(-1.0587+0.8836*LN(BZ4)+0.284)</f>
        <v>0.54239799688655566</v>
      </c>
      <c r="CB4" s="22">
        <f t="shared" ref="CB4:CB67" si="10">(BZ4+CA4)*0.475*44/12</f>
        <v>3.0390461285480193</v>
      </c>
      <c r="CC4" s="62">
        <f t="shared" ref="CC4:CC67" si="11">CB4+(BT4+BU4)*44/12</f>
        <v>260.92793501743688</v>
      </c>
      <c r="CD4" s="62">
        <f ca="1">AVERAGE(OFFSET($CC$3,0,0,'Données projet'!$E$12+1,1))-AVERAGE(OFFSET($H$3,0,0,'Données projet'!$E$12+1,1))</f>
        <v>402.05768757175963</v>
      </c>
      <c r="CE4" s="62">
        <f>$CE$3</f>
        <v>256.4377087753457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2.4666666666666668</v>
      </c>
      <c r="CT4" s="13">
        <f>IF('Données projet'!$A$140&gt;35,CT3+CS4-DB3,IF(A4&lt;'Données projet'!$A$140,$CQ$205^A4,IF(A4='Données projet'!$A$140,'Données projet'!$B$140,CT3+CS4-DB3)))</f>
        <v>1.2721747796233518</v>
      </c>
      <c r="CU4" s="18">
        <f>CT4*VLOOKUP('Données projet'!$B$13,Paramètres!$A$1:$I$89,3,0)*VLOOKUP('Données projet'!$B$13,Paramètres!$A$1:$I$89,5,0)</f>
        <v>1.1113718874789602</v>
      </c>
      <c r="CV4" s="14">
        <f>EXP(-1.0587+0.8836*LN(CU4)+0.284)</f>
        <v>0.5059102014681881</v>
      </c>
      <c r="CW4" s="22">
        <f t="shared" ref="CW4:CW67" si="13">(CU4+CV4)*0.475*44/12</f>
        <v>2.8167663049162832</v>
      </c>
      <c r="CX4" s="62">
        <f t="shared" ref="CX4:CX67" si="14">CW4+(CO4+CP4)*44/12</f>
        <v>260.70565519380511</v>
      </c>
      <c r="CY4" s="62">
        <f ca="1">AVERAGE(OFFSET($CX$3,0,0,'Données projet'!$E$13+1,1))-AVERAGE(OFFSET($H$3,0,0,'Données projet'!$E$13+1,1))</f>
        <v>324.64304413235163</v>
      </c>
      <c r="CZ4" s="62">
        <f>$CZ$3</f>
        <v>318.90379036810742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1.1470084617402483</v>
      </c>
      <c r="DQ4" s="14">
        <f>EXP(-1.0587+0.8836*LN(DP4)+0.284)</f>
        <v>0.52021770868717121</v>
      </c>
      <c r="DR4" s="22">
        <f t="shared" ref="DR4:DR67" si="16">(DP4+DQ4)*0.475*44/12</f>
        <v>2.9037522468277555</v>
      </c>
      <c r="DS4" s="62">
        <f t="shared" ref="DS4:DS67" si="17">DR4+(DJ4+DK4)*44/12</f>
        <v>260.79264113571662</v>
      </c>
      <c r="DT4" s="62">
        <f ca="1">AVERAGE(OFFSET($DS$3,0,0,'Données projet'!$E$14+1,1))-AVERAGE(OFFSET($H$3,0,0,'Données projet'!$E$14+1,1))</f>
        <v>394.8445842828649</v>
      </c>
      <c r="DU4" s="62">
        <f>$DU$3</f>
        <v>246.54010105494143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1.3383050022934102</v>
      </c>
      <c r="AK5" s="14">
        <f t="shared" ref="AK5:AK68" si="35">EXP(-1.0587+0.8836*LN(AJ5)+0.284)</f>
        <v>0.59617828357056835</v>
      </c>
      <c r="AL5" s="22">
        <f t="shared" si="4"/>
        <v>3.3692250562130952</v>
      </c>
      <c r="AM5" s="62">
        <f t="shared" si="5"/>
        <v>262.48033616732425</v>
      </c>
      <c r="AN5" s="62">
        <f ca="1">AVERAGE(OFFSET($AM$3,0,0,'Données projet'!$E$10+1,1))-AVERAGE(OFFSET($H$3,0,0,'Données projet'!$E$10+1,1))</f>
        <v>389.12604446638119</v>
      </c>
      <c r="AO5" s="62">
        <f t="shared" ref="AO5:AO68" si="36">$AO$3</f>
        <v>243.23852967152732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1.5138204124302508</v>
      </c>
      <c r="BF5" s="14">
        <f t="shared" ref="BF5:BF68" si="37">EXP(-1.0587+0.8836*LN(BE5)+0.284)</f>
        <v>0.6647613585453318</v>
      </c>
      <c r="BG5" s="22">
        <f t="shared" si="7"/>
        <v>3.7943632511158056</v>
      </c>
      <c r="BH5" s="62">
        <f t="shared" si="8"/>
        <v>262.90547436222693</v>
      </c>
      <c r="BI5" s="62">
        <f ca="1">AVERAGE(OFFSET($BH$3,0,0,'Données projet'!$E$11+1,1))-AVERAGE(OFFSET($H$3,0,0,'Données projet'!$E$11+1,1))</f>
        <v>434.82222444324242</v>
      </c>
      <c r="BJ5" s="62">
        <f t="shared" ref="BJ5:BJ68" si="38">$BJ$3</f>
        <v>269.61868559913393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1.4260627073618306</v>
      </c>
      <c r="CA5" s="14">
        <f t="shared" ref="CA5:CA68" si="39">EXP(-1.0587+0.8836*LN(BZ5)+0.284)</f>
        <v>0.63059271915132864</v>
      </c>
      <c r="CB5" s="22">
        <f t="shared" si="10"/>
        <v>3.5820082011770853</v>
      </c>
      <c r="CC5" s="62">
        <f t="shared" si="11"/>
        <v>262.69311931228822</v>
      </c>
      <c r="CD5" s="62">
        <f ca="1">AVERAGE(OFFSET($CC$3,0,0,'Données projet'!$E$12+1,1))-AVERAGE(OFFSET($H$3,0,0,'Données projet'!$E$12+1,1))</f>
        <v>402.05768757175963</v>
      </c>
      <c r="CE5" s="62">
        <f t="shared" ref="CE5:CE68" si="40">$CE$3</f>
        <v>256.4377087753457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2.4666666666666668</v>
      </c>
      <c r="CT5" s="13">
        <f>IF('Données projet'!$A$140&gt;35,CT4+CS5-DB4,IF(A5&lt;'Données projet'!$A$140,$CQ$205^A5,IF(A5='Données projet'!$A$140,'Données projet'!$B$140,CT4+CS5-DB4)))</f>
        <v>1.6184286699097237</v>
      </c>
      <c r="CU5" s="18">
        <f>CT5*VLOOKUP('Données projet'!$B$13,Paramètres!$A$1:$I$89,3,0)*VLOOKUP('Données projet'!$B$13,Paramètres!$A$1:$I$89,5,0)</f>
        <v>1.4138592860331347</v>
      </c>
      <c r="CV5" s="14">
        <f t="shared" ref="CV5:CV68" si="41">EXP(-1.0587+0.8836*LN(CU5)+0.284)</f>
        <v>0.62582221171965613</v>
      </c>
      <c r="CW5" s="22">
        <f t="shared" si="13"/>
        <v>3.5524452752527771</v>
      </c>
      <c r="CX5" s="62">
        <f t="shared" si="14"/>
        <v>262.66355638636389</v>
      </c>
      <c r="CY5" s="62">
        <f ca="1">AVERAGE(OFFSET($CX$3,0,0,'Données projet'!$E$13+1,1))-AVERAGE(OFFSET($H$3,0,0,'Données projet'!$E$13+1,1))</f>
        <v>324.64304413235163</v>
      </c>
      <c r="CZ5" s="62">
        <f t="shared" ref="CZ5:CZ68" si="42">$CZ$3</f>
        <v>318.90379036810742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1.3602444285605153</v>
      </c>
      <c r="DQ5" s="14">
        <f t="shared" ref="DQ5:DQ68" si="43">EXP(-1.0587+0.8836*LN(DP5)+0.284)</f>
        <v>0.60480588305035499</v>
      </c>
      <c r="DR5" s="22">
        <f t="shared" si="16"/>
        <v>3.4224626260555984</v>
      </c>
      <c r="DS5" s="62">
        <f t="shared" si="17"/>
        <v>262.53357373716676</v>
      </c>
      <c r="DT5" s="62">
        <f ca="1">AVERAGE(OFFSET($DS$3,0,0,'Données projet'!$E$14+1,1))-AVERAGE(OFFSET($H$3,0,0,'Données projet'!$E$14+1,1))</f>
        <v>394.8445842828649</v>
      </c>
      <c r="DU5" s="62">
        <f t="shared" ref="DU5:DU68" si="44">$DU$3</f>
        <v>246.54010105494143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1.5871041790941314</v>
      </c>
      <c r="AK6" s="14">
        <f t="shared" si="35"/>
        <v>0.69311776056276053</v>
      </c>
      <c r="AL6" s="22">
        <f t="shared" si="4"/>
        <v>3.9713865449024204</v>
      </c>
      <c r="AM6" s="62">
        <f t="shared" si="5"/>
        <v>264.30471987823574</v>
      </c>
      <c r="AN6" s="62">
        <f ca="1">AVERAGE(OFFSET($AM$3,0,0,'Données projet'!$E$10+1,1))-AVERAGE(OFFSET($H$3,0,0,'Données projet'!$E$10+1,1))</f>
        <v>389.12604446638119</v>
      </c>
      <c r="AO6" s="62">
        <f t="shared" si="36"/>
        <v>243.23852967152732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1.7952489894671322</v>
      </c>
      <c r="BF6" s="14">
        <f t="shared" si="37"/>
        <v>0.77285254569166117</v>
      </c>
      <c r="BG6" s="22">
        <f t="shared" si="7"/>
        <v>4.472776840401564</v>
      </c>
      <c r="BH6" s="62">
        <f t="shared" si="8"/>
        <v>264.80611017373485</v>
      </c>
      <c r="BI6" s="62">
        <f ca="1">AVERAGE(OFFSET($BH$3,0,0,'Données projet'!$E$11+1,1))-AVERAGE(OFFSET($H$3,0,0,'Données projet'!$E$11+1,1))</f>
        <v>434.82222444324242</v>
      </c>
      <c r="BJ6" s="62">
        <f t="shared" si="38"/>
        <v>269.61868559913393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1.6911765842806317</v>
      </c>
      <c r="CA6" s="14">
        <f t="shared" si="39"/>
        <v>0.73312803463364506</v>
      </c>
      <c r="CB6" s="22">
        <f t="shared" si="10"/>
        <v>4.2223305446090311</v>
      </c>
      <c r="CC6" s="62">
        <f t="shared" si="11"/>
        <v>264.55566387794232</v>
      </c>
      <c r="CD6" s="62">
        <f ca="1">AVERAGE(OFFSET($CC$3,0,0,'Données projet'!$E$12+1,1))-AVERAGE(OFFSET($H$3,0,0,'Données projet'!$E$12+1,1))</f>
        <v>402.05768757175963</v>
      </c>
      <c r="CE6" s="62">
        <f t="shared" si="40"/>
        <v>256.4377087753457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2.4666666666666668</v>
      </c>
      <c r="CT6" s="13">
        <f>IF('Données projet'!$A$140&gt;35,CT5+CS6-DB5,IF(A6&lt;'Données projet'!$A$140,$CQ$205^A6,IF(A6='Données projet'!$A$140,'Données projet'!$B$140,CT5+CS6-DB5)))</f>
        <v>2.0589241364785171</v>
      </c>
      <c r="CU6" s="18">
        <f>CT6*VLOOKUP('Données projet'!$B$13,Paramètres!$A$1:$I$89,3,0)*VLOOKUP('Données projet'!$B$13,Paramètres!$A$1:$I$89,5,0)</f>
        <v>1.7986761256276329</v>
      </c>
      <c r="CV6" s="14">
        <f t="shared" si="41"/>
        <v>0.77415604497611523</v>
      </c>
      <c r="CW6" s="22">
        <f t="shared" si="13"/>
        <v>4.4810160304681945</v>
      </c>
      <c r="CX6" s="62">
        <f t="shared" si="14"/>
        <v>264.81434936380151</v>
      </c>
      <c r="CY6" s="62">
        <f ca="1">AVERAGE(OFFSET($CX$3,0,0,'Données projet'!$E$13+1,1))-AVERAGE(OFFSET($H$3,0,0,'Données projet'!$E$13+1,1))</f>
        <v>324.64304413235163</v>
      </c>
      <c r="CZ6" s="62">
        <f t="shared" si="42"/>
        <v>318.90379036810742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1.6131222803907566</v>
      </c>
      <c r="DQ6" s="14">
        <f t="shared" si="43"/>
        <v>0.70314822056987081</v>
      </c>
      <c r="DR6" s="22">
        <f t="shared" si="16"/>
        <v>4.0341711225064261</v>
      </c>
      <c r="DS6" s="62">
        <f t="shared" si="17"/>
        <v>264.36750445583976</v>
      </c>
      <c r="DT6" s="62">
        <f ca="1">AVERAGE(OFFSET($DS$3,0,0,'Données projet'!$E$14+1,1))-AVERAGE(OFFSET($H$3,0,0,'Données projet'!$E$14+1,1))</f>
        <v>394.8445842828649</v>
      </c>
      <c r="DU6" s="62">
        <f t="shared" si="44"/>
        <v>246.54010105494143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1.882156661584242</v>
      </c>
      <c r="AK7" s="14">
        <f t="shared" si="35"/>
        <v>0.80581974091760233</v>
      </c>
      <c r="AL7" s="22">
        <f t="shared" si="4"/>
        <v>4.6815589010240446</v>
      </c>
      <c r="AM7" s="62">
        <f t="shared" si="5"/>
        <v>266.2371144565796</v>
      </c>
      <c r="AN7" s="62">
        <f ca="1">AVERAGE(OFFSET($AM$3,0,0,'Données projet'!$E$10+1,1))-AVERAGE(OFFSET($H$3,0,0,'Données projet'!$E$10+1,1))</f>
        <v>389.12604446638119</v>
      </c>
      <c r="AO7" s="62">
        <f t="shared" si="36"/>
        <v>243.23852967152732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2.1289968794969294</v>
      </c>
      <c r="BF7" s="14">
        <f t="shared" si="37"/>
        <v>0.89851952088359754</v>
      </c>
      <c r="BG7" s="22">
        <f t="shared" si="7"/>
        <v>5.272924397329418</v>
      </c>
      <c r="BH7" s="62">
        <f t="shared" si="8"/>
        <v>266.82847995288495</v>
      </c>
      <c r="BI7" s="62">
        <f ca="1">AVERAGE(OFFSET($BH$3,0,0,'Données projet'!$E$11+1,1))-AVERAGE(OFFSET($H$3,0,0,'Données projet'!$E$11+1,1))</f>
        <v>434.82222444324242</v>
      </c>
      <c r="BJ7" s="62">
        <f t="shared" si="38"/>
        <v>269.61868559913393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2.005576770540586</v>
      </c>
      <c r="CA7" s="14">
        <f t="shared" si="39"/>
        <v>0.85233574515282073</v>
      </c>
      <c r="CB7" s="22">
        <f t="shared" si="10"/>
        <v>4.9775309648326838</v>
      </c>
      <c r="CC7" s="62">
        <f t="shared" si="11"/>
        <v>266.53308652038822</v>
      </c>
      <c r="CD7" s="62">
        <f ca="1">AVERAGE(OFFSET($CC$3,0,0,'Données projet'!$E$12+1,1))-AVERAGE(OFFSET($H$3,0,0,'Données projet'!$E$12+1,1))</f>
        <v>402.05768757175963</v>
      </c>
      <c r="CE7" s="62">
        <f t="shared" si="40"/>
        <v>256.4377087753457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2.4666666666666668</v>
      </c>
      <c r="CT7" s="13">
        <f>IF('Données projet'!$A$140&gt;35,CT6+CS7-DB6,IF(A7&lt;'Données projet'!$A$140,$CQ$205^A7,IF(A7='Données projet'!$A$140,'Données projet'!$B$140,CT6+CS7-DB6)))</f>
        <v>2.6193113595857573</v>
      </c>
      <c r="CU7" s="18">
        <f>CT7*VLOOKUP('Données projet'!$B$13,Paramètres!$A$1:$I$89,3,0)*VLOOKUP('Données projet'!$B$13,Paramètres!$A$1:$I$89,5,0)</f>
        <v>2.2882304037341177</v>
      </c>
      <c r="CV7" s="14">
        <f t="shared" si="41"/>
        <v>0.95764830769786036</v>
      </c>
      <c r="CW7" s="22">
        <f t="shared" si="13"/>
        <v>5.6532387557440282</v>
      </c>
      <c r="CX7" s="62">
        <f t="shared" si="14"/>
        <v>267.20879431129958</v>
      </c>
      <c r="CY7" s="62">
        <f ca="1">AVERAGE(OFFSET($CX$3,0,0,'Données projet'!$E$13+1,1))-AVERAGE(OFFSET($H$3,0,0,'Données projet'!$E$13+1,1))</f>
        <v>324.64304413235163</v>
      </c>
      <c r="CZ7" s="62">
        <f t="shared" si="42"/>
        <v>318.90379036810742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1.9130116888233279</v>
      </c>
      <c r="DQ7" s="14">
        <f t="shared" si="43"/>
        <v>0.8174811686635185</v>
      </c>
      <c r="DR7" s="22">
        <f t="shared" si="16"/>
        <v>4.7556083934562574</v>
      </c>
      <c r="DS7" s="62">
        <f t="shared" si="17"/>
        <v>266.31116394901181</v>
      </c>
      <c r="DT7" s="62">
        <f ca="1">AVERAGE(OFFSET($DS$3,0,0,'Données projet'!$E$14+1,1))-AVERAGE(OFFSET($H$3,0,0,'Données projet'!$E$14+1,1))</f>
        <v>394.8445842828649</v>
      </c>
      <c r="DU7" s="62">
        <f t="shared" si="44"/>
        <v>246.54010105494143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2.2320612253493612</v>
      </c>
      <c r="AK8" s="14">
        <f t="shared" si="35"/>
        <v>0.93684723116212032</v>
      </c>
      <c r="AL8" s="22">
        <f t="shared" si="4"/>
        <v>5.5191822284241638</v>
      </c>
      <c r="AM8" s="62">
        <f t="shared" si="5"/>
        <v>268.29696000620191</v>
      </c>
      <c r="AN8" s="62">
        <f ca="1">AVERAGE(OFFSET($AM$3,0,0,'Données projet'!$E$10+1,1))-AVERAGE(OFFSET($H$3,0,0,'Données projet'!$E$10+1,1))</f>
        <v>389.12604446638119</v>
      </c>
      <c r="AO8" s="62">
        <f t="shared" si="36"/>
        <v>243.23852967152732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2.5247905663787855</v>
      </c>
      <c r="BF8" s="14">
        <f t="shared" si="37"/>
        <v>1.0446201334387359</v>
      </c>
      <c r="BG8" s="22">
        <f t="shared" si="7"/>
        <v>6.2167236355155167</v>
      </c>
      <c r="BH8" s="62">
        <f t="shared" si="8"/>
        <v>268.99450141329328</v>
      </c>
      <c r="BI8" s="62">
        <f ca="1">AVERAGE(OFFSET($BH$3,0,0,'Données projet'!$E$11+1,1))-AVERAGE(OFFSET($H$3,0,0,'Données projet'!$E$11+1,1))</f>
        <v>434.82222444324242</v>
      </c>
      <c r="BJ8" s="62">
        <f t="shared" si="38"/>
        <v>269.61868559913393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2.3784258958640736</v>
      </c>
      <c r="CA8" s="14">
        <f t="shared" si="39"/>
        <v>0.99092680697750823</v>
      </c>
      <c r="CB8" s="22">
        <f t="shared" si="10"/>
        <v>5.868289290782422</v>
      </c>
      <c r="CC8" s="62">
        <f t="shared" si="11"/>
        <v>268.64606706856017</v>
      </c>
      <c r="CD8" s="62">
        <f ca="1">AVERAGE(OFFSET($CC$3,0,0,'Données projet'!$E$12+1,1))-AVERAGE(OFFSET($H$3,0,0,'Données projet'!$E$12+1,1))</f>
        <v>402.05768757175963</v>
      </c>
      <c r="CE8" s="62">
        <f t="shared" si="40"/>
        <v>256.4377087753457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2.4666666666666668</v>
      </c>
      <c r="CT8" s="13">
        <f>IF('Données projet'!$A$140&gt;35,CT7+CS8-DB7,IF(A8&lt;'Données projet'!$A$140,$CQ$205^A8,IF(A8='Données projet'!$A$140,'Données projet'!$B$140,CT7+CS8-DB7)))</f>
        <v>3.332221851645953</v>
      </c>
      <c r="CU8" s="18">
        <f>CT8*VLOOKUP('Données projet'!$B$13,Paramètres!$A$1:$I$89,3,0)*VLOOKUP('Données projet'!$B$13,Paramètres!$A$1:$I$89,5,0)</f>
        <v>2.9110290095979048</v>
      </c>
      <c r="CV8" s="14">
        <f t="shared" si="41"/>
        <v>1.1846323324451606</v>
      </c>
      <c r="CW8" s="22">
        <f t="shared" si="13"/>
        <v>7.133276837391672</v>
      </c>
      <c r="CX8" s="62">
        <f t="shared" si="14"/>
        <v>269.91105461516946</v>
      </c>
      <c r="CY8" s="62">
        <f ca="1">AVERAGE(OFFSET($CX$3,0,0,'Données projet'!$E$13+1,1))-AVERAGE(OFFSET($H$3,0,0,'Données projet'!$E$13+1,1))</f>
        <v>324.64304413235163</v>
      </c>
      <c r="CZ8" s="62">
        <f t="shared" si="42"/>
        <v>318.90379036810742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2.2686523929780393</v>
      </c>
      <c r="DQ8" s="14">
        <f t="shared" si="43"/>
        <v>0.95040482443070706</v>
      </c>
      <c r="DR8" s="22">
        <f t="shared" si="16"/>
        <v>5.6065246536535662</v>
      </c>
      <c r="DS8" s="62">
        <f t="shared" si="17"/>
        <v>268.38430243143137</v>
      </c>
      <c r="DT8" s="62">
        <f ca="1">AVERAGE(OFFSET($DS$3,0,0,'Données projet'!$E$14+1,1))-AVERAGE(OFFSET($H$3,0,0,'Données projet'!$E$14+1,1))</f>
        <v>394.8445842828649</v>
      </c>
      <c r="DU8" s="62">
        <f t="shared" si="44"/>
        <v>246.54010105494143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2.6470152115364192</v>
      </c>
      <c r="AK9" s="14">
        <f t="shared" si="35"/>
        <v>1.0891799865025611</v>
      </c>
      <c r="AL9" s="22">
        <f t="shared" si="4"/>
        <v>6.5072066365845567</v>
      </c>
      <c r="AM9" s="62">
        <f t="shared" si="5"/>
        <v>270.50720663658456</v>
      </c>
      <c r="AN9" s="62">
        <f ca="1">AVERAGE(OFFSET($AM$3,0,0,'Données projet'!$E$10+1,1))-AVERAGE(OFFSET($H$3,0,0,'Données projet'!$E$10+1,1))</f>
        <v>389.12604446638119</v>
      </c>
      <c r="AO9" s="62">
        <f t="shared" si="36"/>
        <v>243.23852967152732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2.9941647474756214</v>
      </c>
      <c r="BF9" s="14">
        <f t="shared" si="37"/>
        <v>1.2144769232308428</v>
      </c>
      <c r="BG9" s="22">
        <f t="shared" si="7"/>
        <v>7.3300509098137594</v>
      </c>
      <c r="BH9" s="62">
        <f t="shared" si="8"/>
        <v>271.33005090981374</v>
      </c>
      <c r="BI9" s="62">
        <f ca="1">AVERAGE(OFFSET($BH$3,0,0,'Données projet'!$E$11+1,1))-AVERAGE(OFFSET($H$3,0,0,'Données projet'!$E$11+1,1))</f>
        <v>434.82222444324242</v>
      </c>
      <c r="BJ9" s="62">
        <f t="shared" si="38"/>
        <v>269.61868559913393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2.8205899795060203</v>
      </c>
      <c r="CA9" s="14">
        <f t="shared" si="39"/>
        <v>1.1520529819039591</v>
      </c>
      <c r="CB9" s="22">
        <f t="shared" si="10"/>
        <v>6.919019824455714</v>
      </c>
      <c r="CC9" s="62">
        <f t="shared" si="11"/>
        <v>270.91901982445569</v>
      </c>
      <c r="CD9" s="62">
        <f ca="1">AVERAGE(OFFSET($CC$3,0,0,'Données projet'!$E$12+1,1))-AVERAGE(OFFSET($H$3,0,0,'Données projet'!$E$12+1,1))</f>
        <v>402.05768757175963</v>
      </c>
      <c r="CE9" s="62">
        <f t="shared" si="40"/>
        <v>256.4377087753457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2.4666666666666668</v>
      </c>
      <c r="CT9" s="13">
        <f>IF('Données projet'!$A$140&gt;35,CT8+CS9-DB8,IF(A9&lt;'Données projet'!$A$140,$CQ$205^A9,IF(A9='Données projet'!$A$140,'Données projet'!$B$140,CT8+CS9-DB8)))</f>
        <v>4.2391685997738069</v>
      </c>
      <c r="CU9" s="18">
        <f>CT9*VLOOKUP('Données projet'!$B$13,Paramètres!$A$1:$I$89,3,0)*VLOOKUP('Données projet'!$B$13,Paramètres!$A$1:$I$89,5,0)</f>
        <v>3.7033376887623981</v>
      </c>
      <c r="CV9" s="14">
        <f t="shared" si="41"/>
        <v>1.4654166376047331</v>
      </c>
      <c r="CW9" s="22">
        <f t="shared" si="13"/>
        <v>9.002247118422753</v>
      </c>
      <c r="CX9" s="62">
        <f t="shared" si="14"/>
        <v>273.00224711842276</v>
      </c>
      <c r="CY9" s="62">
        <f ca="1">AVERAGE(OFFSET($CX$3,0,0,'Données projet'!$E$13+1,1))-AVERAGE(OFFSET($H$3,0,0,'Données projet'!$E$13+1,1))</f>
        <v>324.64304413235163</v>
      </c>
      <c r="CZ9" s="62">
        <f t="shared" si="42"/>
        <v>318.90379036810742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2.690408903528819</v>
      </c>
      <c r="DQ9" s="14">
        <f t="shared" si="43"/>
        <v>1.1049420646323849</v>
      </c>
      <c r="DR9" s="22">
        <f t="shared" si="16"/>
        <v>6.6102362695474293</v>
      </c>
      <c r="DS9" s="62">
        <f t="shared" si="17"/>
        <v>270.61023626954744</v>
      </c>
      <c r="DT9" s="62">
        <f ca="1">AVERAGE(OFFSET($DS$3,0,0,'Données projet'!$E$14+1,1))-AVERAGE(OFFSET($H$3,0,0,'Données projet'!$E$14+1,1))</f>
        <v>394.8445842828649</v>
      </c>
      <c r="DU9" s="62">
        <f t="shared" si="44"/>
        <v>246.54010105494143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3.1391117100779837</v>
      </c>
      <c r="AK10" s="14">
        <f t="shared" si="35"/>
        <v>1.2662822747804323</v>
      </c>
      <c r="AL10" s="22">
        <f t="shared" si="4"/>
        <v>7.6727278569617399</v>
      </c>
      <c r="AM10" s="62">
        <f t="shared" si="5"/>
        <v>272.89495007918396</v>
      </c>
      <c r="AN10" s="62">
        <f ca="1">AVERAGE(OFFSET($AM$3,0,0,'Données projet'!$E$10+1,1))-AVERAGE(OFFSET($H$3,0,0,'Données projet'!$E$10+1,1))</f>
        <v>389.12604446638119</v>
      </c>
      <c r="AO10" s="62">
        <f t="shared" si="36"/>
        <v>243.23852967152732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3.5507984917275546</v>
      </c>
      <c r="BF10" s="14">
        <f t="shared" si="37"/>
        <v>1.4119526800665059</v>
      </c>
      <c r="BG10" s="22">
        <f t="shared" si="7"/>
        <v>8.6434582908746549</v>
      </c>
      <c r="BH10" s="62">
        <f t="shared" si="8"/>
        <v>273.86568051309689</v>
      </c>
      <c r="BI10" s="62">
        <f ca="1">AVERAGE(OFFSET($BH$3,0,0,'Données projet'!$E$11+1,1))-AVERAGE(OFFSET($H$3,0,0,'Données projet'!$E$11+1,1))</f>
        <v>434.82222444324242</v>
      </c>
      <c r="BJ10" s="62">
        <f t="shared" si="38"/>
        <v>269.61868559913393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3.3449551009027689</v>
      </c>
      <c r="CA10" s="14">
        <f t="shared" si="39"/>
        <v>1.3393785128914457</v>
      </c>
      <c r="CB10" s="22">
        <f t="shared" si="10"/>
        <v>8.1585477106915896</v>
      </c>
      <c r="CC10" s="62">
        <f t="shared" si="11"/>
        <v>273.38076993291384</v>
      </c>
      <c r="CD10" s="62">
        <f ca="1">AVERAGE(OFFSET($CC$3,0,0,'Données projet'!$E$12+1,1))-AVERAGE(OFFSET($H$3,0,0,'Données projet'!$E$12+1,1))</f>
        <v>402.05768757175963</v>
      </c>
      <c r="CE10" s="62">
        <f t="shared" si="40"/>
        <v>256.4377087753457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2.4666666666666668</v>
      </c>
      <c r="CT10" s="13">
        <f>IF('Données projet'!$A$140&gt;35,CT9+CS10-DB9,IF(A10&lt;'Données projet'!$A$140,$CQ$205^A10,IF(A10='Données projet'!$A$140,'Données projet'!$B$140,CT9+CS10-DB9)))</f>
        <v>5.3929633792034757</v>
      </c>
      <c r="CU10" s="18">
        <f>CT10*VLOOKUP('Données projet'!$B$13,Paramètres!$A$1:$I$89,3,0)*VLOOKUP('Données projet'!$B$13,Paramètres!$A$1:$I$89,5,0)</f>
        <v>4.711292808072157</v>
      </c>
      <c r="CV10" s="14">
        <f t="shared" si="41"/>
        <v>1.8127530905190552</v>
      </c>
      <c r="CW10" s="22">
        <f t="shared" si="13"/>
        <v>11.362713273379695</v>
      </c>
      <c r="CX10" s="62">
        <f t="shared" si="14"/>
        <v>276.58493549560194</v>
      </c>
      <c r="CY10" s="62">
        <f ca="1">AVERAGE(OFFSET($CX$3,0,0,'Données projet'!$E$13+1,1))-AVERAGE(OFFSET($H$3,0,0,'Données projet'!$E$13+1,1))</f>
        <v>324.64304413235163</v>
      </c>
      <c r="CZ10" s="62">
        <f t="shared" si="42"/>
        <v>318.90379036810742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3.1905725577841801</v>
      </c>
      <c r="DQ10" s="14">
        <f t="shared" si="43"/>
        <v>1.2846072902937917</v>
      </c>
      <c r="DR10" s="22">
        <f t="shared" si="16"/>
        <v>7.7942715687358017</v>
      </c>
      <c r="DS10" s="62">
        <f t="shared" si="17"/>
        <v>273.01649379095801</v>
      </c>
      <c r="DT10" s="62">
        <f ca="1">AVERAGE(OFFSET($DS$3,0,0,'Données projet'!$E$14+1,1))-AVERAGE(OFFSET($H$3,0,0,'Données projet'!$E$14+1,1))</f>
        <v>394.8445842828649</v>
      </c>
      <c r="DU10" s="62">
        <f t="shared" si="44"/>
        <v>246.54010105494143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3.7226919911159508</v>
      </c>
      <c r="AK11" s="14">
        <f t="shared" si="35"/>
        <v>1.4721816589487393</v>
      </c>
      <c r="AL11" s="22">
        <f t="shared" si="4"/>
        <v>9.0477382738626684</v>
      </c>
      <c r="AM11" s="62">
        <f t="shared" si="5"/>
        <v>275.49218271830711</v>
      </c>
      <c r="AN11" s="62">
        <f ca="1">AVERAGE(OFFSET($AM$3,0,0,'Données projet'!$E$10+1,1))-AVERAGE(OFFSET($H$3,0,0,'Données projet'!$E$10+1,1))</f>
        <v>389.12604446638119</v>
      </c>
      <c r="AO11" s="62">
        <f t="shared" si="36"/>
        <v>243.23852967152732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4.2109138915901738</v>
      </c>
      <c r="BF11" s="14">
        <f t="shared" si="37"/>
        <v>1.6415382891289827</v>
      </c>
      <c r="BG11" s="22">
        <f t="shared" si="7"/>
        <v>10.193020881419196</v>
      </c>
      <c r="BH11" s="62">
        <f t="shared" si="8"/>
        <v>276.63746532586367</v>
      </c>
      <c r="BI11" s="62">
        <f ca="1">AVERAGE(OFFSET($BH$3,0,0,'Données projet'!$E$11+1,1))-AVERAGE(OFFSET($H$3,0,0,'Données projet'!$E$11+1,1))</f>
        <v>434.82222444324242</v>
      </c>
      <c r="BJ11" s="62">
        <f t="shared" si="38"/>
        <v>269.61868559913393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3.9668029413530626</v>
      </c>
      <c r="CA11" s="14">
        <f t="shared" si="39"/>
        <v>1.5571634542627768</v>
      </c>
      <c r="CB11" s="22">
        <f t="shared" si="10"/>
        <v>9.6209081390309201</v>
      </c>
      <c r="CC11" s="62">
        <f t="shared" si="11"/>
        <v>276.06535258347537</v>
      </c>
      <c r="CD11" s="62">
        <f ca="1">AVERAGE(OFFSET($CC$3,0,0,'Données projet'!$E$12+1,1))-AVERAGE(OFFSET($H$3,0,0,'Données projet'!$E$12+1,1))</f>
        <v>402.05768757175963</v>
      </c>
      <c r="CE11" s="62">
        <f t="shared" si="40"/>
        <v>256.4377087753457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2.4666666666666668</v>
      </c>
      <c r="CT11" s="13">
        <f>IF('Données projet'!$A$140&gt;35,CT10+CS11-DB10,IF(A11&lt;'Données projet'!$A$140,$CQ$205^A11,IF(A11='Données projet'!$A$140,'Données projet'!$B$140,CT10+CS11-DB10)))</f>
        <v>6.8607919984549888</v>
      </c>
      <c r="CU11" s="18">
        <f>CT11*VLOOKUP('Données projet'!$B$13,Paramètres!$A$1:$I$89,3,0)*VLOOKUP('Données projet'!$B$13,Paramètres!$A$1:$I$89,5,0)</f>
        <v>5.9935878898502795</v>
      </c>
      <c r="CV11" s="14">
        <f t="shared" si="41"/>
        <v>2.2424160357272664</v>
      </c>
      <c r="CW11" s="22">
        <f t="shared" si="13"/>
        <v>14.344373503714223</v>
      </c>
      <c r="CX11" s="62">
        <f t="shared" si="14"/>
        <v>280.78881794815868</v>
      </c>
      <c r="CY11" s="62">
        <f ca="1">AVERAGE(OFFSET($CX$3,0,0,'Données projet'!$E$13+1,1))-AVERAGE(OFFSET($H$3,0,0,'Données projet'!$E$13+1,1))</f>
        <v>324.64304413235163</v>
      </c>
      <c r="CZ11" s="62">
        <f t="shared" si="42"/>
        <v>318.90379036810742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3.7837197286752291</v>
      </c>
      <c r="DQ11" s="14">
        <f t="shared" si="43"/>
        <v>1.4934863492820201</v>
      </c>
      <c r="DR11" s="22">
        <f t="shared" si="16"/>
        <v>9.191133919108875</v>
      </c>
      <c r="DS11" s="62">
        <f t="shared" si="17"/>
        <v>275.63557836355335</v>
      </c>
      <c r="DT11" s="62">
        <f ca="1">AVERAGE(OFFSET($DS$3,0,0,'Données projet'!$E$14+1,1))-AVERAGE(OFFSET($H$3,0,0,'Données projet'!$E$14+1,1))</f>
        <v>394.8445842828649</v>
      </c>
      <c r="DU11" s="62">
        <f t="shared" si="44"/>
        <v>246.54010105494143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4.4147634556065434</v>
      </c>
      <c r="AK12" s="14">
        <f t="shared" si="35"/>
        <v>1.7115605896962163</v>
      </c>
      <c r="AL12" s="22">
        <f t="shared" si="4"/>
        <v>10.670014378902303</v>
      </c>
      <c r="AM12" s="62">
        <f t="shared" si="5"/>
        <v>278.33668104556898</v>
      </c>
      <c r="AN12" s="62">
        <f ca="1">AVERAGE(OFFSET($AM$3,0,0,'Données projet'!$E$10+1,1))-AVERAGE(OFFSET($H$3,0,0,'Données projet'!$E$10+1,1))</f>
        <v>389.12604446638119</v>
      </c>
      <c r="AO12" s="62">
        <f t="shared" si="36"/>
        <v>243.23852967152732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4.993748826833631</v>
      </c>
      <c r="BF12" s="14">
        <f t="shared" si="37"/>
        <v>1.9084548602220754</v>
      </c>
      <c r="BG12" s="22">
        <f t="shared" si="7"/>
        <v>12.021338088288688</v>
      </c>
      <c r="BH12" s="62">
        <f t="shared" si="8"/>
        <v>279.68800475495539</v>
      </c>
      <c r="BI12" s="62">
        <f ca="1">AVERAGE(OFFSET($BH$3,0,0,'Données projet'!$E$11+1,1))-AVERAGE(OFFSET($H$3,0,0,'Données projet'!$E$11+1,1))</f>
        <v>434.82222444324242</v>
      </c>
      <c r="BJ12" s="62">
        <f t="shared" si="38"/>
        <v>269.61868559913393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4.7042561412200872</v>
      </c>
      <c r="CA12" s="14">
        <f t="shared" si="39"/>
        <v>1.8103605515195429</v>
      </c>
      <c r="CB12" s="22">
        <f t="shared" si="10"/>
        <v>11.346290739854856</v>
      </c>
      <c r="CC12" s="62">
        <f t="shared" si="11"/>
        <v>279.01295740652154</v>
      </c>
      <c r="CD12" s="62">
        <f ca="1">AVERAGE(OFFSET($CC$3,0,0,'Données projet'!$E$12+1,1))-AVERAGE(OFFSET($H$3,0,0,'Données projet'!$E$12+1,1))</f>
        <v>402.05768757175963</v>
      </c>
      <c r="CE12" s="62">
        <f t="shared" si="40"/>
        <v>256.4377087753457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2.4666666666666668</v>
      </c>
      <c r="CT12" s="13">
        <f>IF('Données projet'!$A$140&gt;35,CT11+CS12-DB11,IF(A12&lt;'Données projet'!$A$140,$CQ$205^A12,IF(A12='Données projet'!$A$140,'Données projet'!$B$140,CT11+CS12-DB11)))</f>
        <v>8.7281265486761299</v>
      </c>
      <c r="CU12" s="18">
        <f>CT12*VLOOKUP('Données projet'!$B$13,Paramètres!$A$1:$I$89,3,0)*VLOOKUP('Données projet'!$B$13,Paramètres!$A$1:$I$89,5,0)</f>
        <v>7.6248913529234681</v>
      </c>
      <c r="CV12" s="14">
        <f t="shared" si="41"/>
        <v>2.7739186895259813</v>
      </c>
      <c r="CW12" s="22">
        <f t="shared" si="13"/>
        <v>18.111260823932788</v>
      </c>
      <c r="CX12" s="62">
        <f t="shared" si="14"/>
        <v>285.7779274905995</v>
      </c>
      <c r="CY12" s="62">
        <f ca="1">AVERAGE(OFFSET($CX$3,0,0,'Données projet'!$E$13+1,1))-AVERAGE(OFFSET($H$3,0,0,'Données projet'!$E$13+1,1))</f>
        <v>324.64304413235163</v>
      </c>
      <c r="CZ12" s="62">
        <f t="shared" si="42"/>
        <v>318.90379036810742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4.4871366270099289</v>
      </c>
      <c r="DQ12" s="14">
        <f t="shared" si="43"/>
        <v>1.7363294544137422</v>
      </c>
      <c r="DR12" s="22">
        <f t="shared" si="16"/>
        <v>10.839203425146229</v>
      </c>
      <c r="DS12" s="62">
        <f t="shared" si="17"/>
        <v>278.50587009181294</v>
      </c>
      <c r="DT12" s="62">
        <f ca="1">AVERAGE(OFFSET($DS$3,0,0,'Données projet'!$E$14+1,1))-AVERAGE(OFFSET($H$3,0,0,'Données projet'!$E$14+1,1))</f>
        <v>394.8445842828649</v>
      </c>
      <c r="DU12" s="62">
        <f t="shared" si="44"/>
        <v>246.54010105494143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5.2354952855276293</v>
      </c>
      <c r="AK13" s="14">
        <f t="shared" si="35"/>
        <v>1.9898628911686913</v>
      </c>
      <c r="AL13" s="22">
        <f t="shared" si="4"/>
        <v>12.584165491079425</v>
      </c>
      <c r="AM13" s="62">
        <f t="shared" si="5"/>
        <v>281.47305437996829</v>
      </c>
      <c r="AN13" s="62">
        <f ca="1">AVERAGE(OFFSET($AM$3,0,0,'Données projet'!$E$10+1,1))-AVERAGE(OFFSET($H$3,0,0,'Données projet'!$E$10+1,1))</f>
        <v>389.12604446638119</v>
      </c>
      <c r="AO13" s="62">
        <f t="shared" si="36"/>
        <v>243.23852967152732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5.922117618055843</v>
      </c>
      <c r="BF13" s="14">
        <f t="shared" si="37"/>
        <v>2.2187724633811925</v>
      </c>
      <c r="BG13" s="22">
        <f t="shared" si="7"/>
        <v>14.178716891836169</v>
      </c>
      <c r="BH13" s="62">
        <f t="shared" si="8"/>
        <v>283.06760578072505</v>
      </c>
      <c r="BI13" s="62">
        <f ca="1">AVERAGE(OFFSET($BH$3,0,0,'Données projet'!$E$11+1,1))-AVERAGE(OFFSET($H$3,0,0,'Données projet'!$E$11+1,1))</f>
        <v>434.82222444324242</v>
      </c>
      <c r="BJ13" s="62">
        <f t="shared" si="38"/>
        <v>269.61868559913393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5.5788064517917366</v>
      </c>
      <c r="CA13" s="14">
        <f t="shared" si="39"/>
        <v>2.1047278739596393</v>
      </c>
      <c r="CB13" s="22">
        <f t="shared" si="10"/>
        <v>13.382155617350314</v>
      </c>
      <c r="CC13" s="62">
        <f t="shared" si="11"/>
        <v>282.27104450623915</v>
      </c>
      <c r="CD13" s="62">
        <f ca="1">AVERAGE(OFFSET($CC$3,0,0,'Données projet'!$E$12+1,1))-AVERAGE(OFFSET($H$3,0,0,'Données projet'!$E$12+1,1))</f>
        <v>402.05768757175963</v>
      </c>
      <c r="CE13" s="62">
        <f t="shared" si="40"/>
        <v>256.4377087753457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2.4666666666666668</v>
      </c>
      <c r="CT13" s="13">
        <f>IF('Données projet'!$A$140&gt;35,CT12+CS13-DB12,IF(A13&lt;'Données projet'!$A$140,$CQ$205^A13,IF(A13='Données projet'!$A$140,'Données projet'!$B$140,CT12+CS13-DB12)))</f>
        <v>11.103702468586782</v>
      </c>
      <c r="CU13" s="18">
        <f>CT13*VLOOKUP('Données projet'!$B$13,Paramètres!$A$1:$I$89,3,0)*VLOOKUP('Données projet'!$B$13,Paramètres!$A$1:$I$89,5,0)</f>
        <v>9.7001944765574137</v>
      </c>
      <c r="CV13" s="14">
        <f t="shared" si="41"/>
        <v>3.4313993360317685</v>
      </c>
      <c r="CW13" s="22">
        <f t="shared" si="13"/>
        <v>22.870859223592827</v>
      </c>
      <c r="CX13" s="62">
        <f t="shared" si="14"/>
        <v>291.7597481124817</v>
      </c>
      <c r="CY13" s="62">
        <f ca="1">AVERAGE(OFFSET($CX$3,0,0,'Données projet'!$E$13+1,1))-AVERAGE(OFFSET($H$3,0,0,'Données projet'!$E$13+1,1))</f>
        <v>324.64304413235163</v>
      </c>
      <c r="CZ13" s="62">
        <f t="shared" si="42"/>
        <v>318.90379036810742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5.3213230770936564</v>
      </c>
      <c r="DQ13" s="14">
        <f t="shared" si="43"/>
        <v>2.0186592101856715</v>
      </c>
      <c r="DR13" s="22">
        <f t="shared" si="16"/>
        <v>12.783802483678164</v>
      </c>
      <c r="DS13" s="62">
        <f t="shared" si="17"/>
        <v>281.67269137256704</v>
      </c>
      <c r="DT13" s="62">
        <f ca="1">AVERAGE(OFFSET($DS$3,0,0,'Données projet'!$E$14+1,1))-AVERAGE(OFFSET($H$3,0,0,'Données projet'!$E$14+1,1))</f>
        <v>394.8445842828649</v>
      </c>
      <c r="DU13" s="62">
        <f t="shared" si="44"/>
        <v>246.54010105494143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6.2088062385249874</v>
      </c>
      <c r="AK14" s="14">
        <f t="shared" si="35"/>
        <v>2.3134175614273764</v>
      </c>
      <c r="AL14" s="22">
        <f t="shared" si="4"/>
        <v>14.842873118250367</v>
      </c>
      <c r="AM14" s="62">
        <f t="shared" si="5"/>
        <v>284.95398422936148</v>
      </c>
      <c r="AN14" s="62">
        <f ca="1">AVERAGE(OFFSET($AM$3,0,0,'Données projet'!$E$10+1,1))-AVERAGE(OFFSET($H$3,0,0,'Données projet'!$E$10+1,1))</f>
        <v>389.12604446638119</v>
      </c>
      <c r="AO14" s="62">
        <f t="shared" si="36"/>
        <v>243.23852967152732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7.023075909151216</v>
      </c>
      <c r="BF14" s="14">
        <f t="shared" si="37"/>
        <v>2.5795481710716444</v>
      </c>
      <c r="BG14" s="22">
        <f t="shared" si="7"/>
        <v>16.724570273054812</v>
      </c>
      <c r="BH14" s="62">
        <f t="shared" si="8"/>
        <v>286.83568138416598</v>
      </c>
      <c r="BI14" s="62">
        <f ca="1">AVERAGE(OFFSET($BH$3,0,0,'Données projet'!$E$11+1,1))-AVERAGE(OFFSET($H$3,0,0,'Données projet'!$E$11+1,1))</f>
        <v>434.82222444324242</v>
      </c>
      <c r="BJ14" s="62">
        <f t="shared" si="38"/>
        <v>269.61868559913393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6.6159410738381021</v>
      </c>
      <c r="CA14" s="14">
        <f t="shared" si="39"/>
        <v>2.4469597615261804</v>
      </c>
      <c r="CB14" s="22">
        <f t="shared" si="10"/>
        <v>15.784552288259455</v>
      </c>
      <c r="CC14" s="62">
        <f t="shared" si="11"/>
        <v>285.89566339937062</v>
      </c>
      <c r="CD14" s="62">
        <f ca="1">AVERAGE(OFFSET($CC$3,0,0,'Données projet'!$E$12+1,1))-AVERAGE(OFFSET($H$3,0,0,'Données projet'!$E$12+1,1))</f>
        <v>402.05768757175963</v>
      </c>
      <c r="CE14" s="62">
        <f t="shared" si="40"/>
        <v>256.4377087753457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2.4666666666666668</v>
      </c>
      <c r="CT14" s="13">
        <f>IF('Données projet'!$A$140&gt;35,CT13+CS14-DB13,IF(A14&lt;'Données projet'!$A$140,$CQ$205^A14,IF(A14='Données projet'!$A$140,'Données projet'!$B$140,CT13+CS14-DB13)))</f>
        <v>14.125850240977657</v>
      </c>
      <c r="CU14" s="18">
        <f>CT14*VLOOKUP('Données projet'!$B$13,Paramètres!$A$1:$I$89,3,0)*VLOOKUP('Données projet'!$B$13,Paramètres!$A$1:$I$89,5,0)</f>
        <v>12.340342770518083</v>
      </c>
      <c r="CV14" s="14">
        <f t="shared" si="41"/>
        <v>4.2447175714913801</v>
      </c>
      <c r="CW14" s="22">
        <f t="shared" si="13"/>
        <v>28.885646762333149</v>
      </c>
      <c r="CX14" s="62">
        <f t="shared" si="14"/>
        <v>298.99675787344427</v>
      </c>
      <c r="CY14" s="62">
        <f ca="1">AVERAGE(OFFSET($CX$3,0,0,'Données projet'!$E$13+1,1))-AVERAGE(OFFSET($H$3,0,0,'Données projet'!$E$13+1,1))</f>
        <v>324.64304413235163</v>
      </c>
      <c r="CZ14" s="62">
        <f t="shared" si="42"/>
        <v>318.90379036810742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6.3105899473532663</v>
      </c>
      <c r="DQ14" s="14">
        <f t="shared" si="43"/>
        <v>2.3468962048123094</v>
      </c>
      <c r="DR14" s="22">
        <f t="shared" si="16"/>
        <v>15.078455048355044</v>
      </c>
      <c r="DS14" s="62">
        <f t="shared" si="17"/>
        <v>285.18956615946621</v>
      </c>
      <c r="DT14" s="62">
        <f ca="1">AVERAGE(OFFSET($DS$3,0,0,'Données projet'!$E$14+1,1))-AVERAGE(OFFSET($H$3,0,0,'Données projet'!$E$14+1,1))</f>
        <v>394.8445842828649</v>
      </c>
      <c r="DU14" s="62">
        <f t="shared" si="44"/>
        <v>246.54010105494143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7.3630617172185726</v>
      </c>
      <c r="AK15" s="14">
        <f t="shared" si="35"/>
        <v>2.6895827030460873</v>
      </c>
      <c r="AL15" s="22">
        <f t="shared" si="4"/>
        <v>17.508355698627614</v>
      </c>
      <c r="AM15" s="62">
        <f t="shared" si="5"/>
        <v>288.84168903196093</v>
      </c>
      <c r="AN15" s="62">
        <f ca="1">AVERAGE(OFFSET($AM$3,0,0,'Données projet'!$E$10+1,1))-AVERAGE(OFFSET($H$3,0,0,'Données projet'!$E$10+1,1))</f>
        <v>389.12604446638119</v>
      </c>
      <c r="AO15" s="62">
        <f t="shared" si="36"/>
        <v>243.23852967152732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8.3287091555423185</v>
      </c>
      <c r="BF15" s="14">
        <f t="shared" si="37"/>
        <v>2.99898654625401</v>
      </c>
      <c r="BG15" s="22">
        <f t="shared" si="7"/>
        <v>19.729070013961937</v>
      </c>
      <c r="BH15" s="62">
        <f t="shared" si="8"/>
        <v>291.06240334729523</v>
      </c>
      <c r="BI15" s="62">
        <f ca="1">AVERAGE(OFFSET($BH$3,0,0,'Données projet'!$E$11+1,1))-AVERAGE(OFFSET($H$3,0,0,'Données projet'!$E$11+1,1))</f>
        <v>434.82222444324242</v>
      </c>
      <c r="BJ15" s="62">
        <f t="shared" si="38"/>
        <v>269.61868559913393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7.8458854363804464</v>
      </c>
      <c r="CA15" s="14">
        <f t="shared" si="39"/>
        <v>2.844839063809101</v>
      </c>
      <c r="CB15" s="22">
        <f t="shared" si="10"/>
        <v>18.619678504496793</v>
      </c>
      <c r="CC15" s="62">
        <f t="shared" si="11"/>
        <v>289.9530118378301</v>
      </c>
      <c r="CD15" s="62">
        <f ca="1">AVERAGE(OFFSET($CC$3,0,0,'Données projet'!$E$12+1,1))-AVERAGE(OFFSET($H$3,0,0,'Données projet'!$E$12+1,1))</f>
        <v>402.05768757175963</v>
      </c>
      <c r="CE15" s="62">
        <f t="shared" si="40"/>
        <v>256.4377087753457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2.4666666666666668</v>
      </c>
      <c r="CT15" s="13">
        <f>IF('Données projet'!$A$140&gt;35,CT14+CS15-DB14,IF(A15&lt;'Données projet'!$A$140,$CQ$205^A15,IF(A15='Données projet'!$A$140,'Données projet'!$B$140,CT14+CS15-DB14)))</f>
        <v>17.970550417308221</v>
      </c>
      <c r="CU15" s="18">
        <f>CT15*VLOOKUP('Données projet'!$B$13,Paramètres!$A$1:$I$89,3,0)*VLOOKUP('Données projet'!$B$13,Paramètres!$A$1:$I$89,5,0)</f>
        <v>15.699072844560465</v>
      </c>
      <c r="CV15" s="14">
        <f t="shared" si="41"/>
        <v>5.250810382962916</v>
      </c>
      <c r="CW15" s="22">
        <f t="shared" si="13"/>
        <v>36.48771328793655</v>
      </c>
      <c r="CX15" s="62">
        <f t="shared" si="14"/>
        <v>307.82104662126989</v>
      </c>
      <c r="CY15" s="62">
        <f ca="1">AVERAGE(OFFSET($CX$3,0,0,'Données projet'!$E$13+1,1))-AVERAGE(OFFSET($H$3,0,0,'Données projet'!$E$13+1,1))</f>
        <v>324.64304413235163</v>
      </c>
      <c r="CZ15" s="62">
        <f t="shared" si="42"/>
        <v>318.90379036810742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7.4837676470090404</v>
      </c>
      <c r="DQ15" s="14">
        <f t="shared" si="43"/>
        <v>2.7285050237161208</v>
      </c>
      <c r="DR15" s="22">
        <f t="shared" si="16"/>
        <v>17.786374901512989</v>
      </c>
      <c r="DS15" s="62">
        <f t="shared" si="17"/>
        <v>289.11970823484631</v>
      </c>
      <c r="DT15" s="62">
        <f ca="1">AVERAGE(OFFSET($DS$3,0,0,'Données projet'!$E$14+1,1))-AVERAGE(OFFSET($H$3,0,0,'Données projet'!$E$14+1,1))</f>
        <v>394.8445842828649</v>
      </c>
      <c r="DU15" s="62">
        <f t="shared" si="44"/>
        <v>246.54010105494143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8.7319004280039128</v>
      </c>
      <c r="AK16" s="14">
        <f t="shared" si="35"/>
        <v>3.1269128570379721</v>
      </c>
      <c r="AL16" s="22">
        <f t="shared" si="4"/>
        <v>20.654099804781278</v>
      </c>
      <c r="AM16" s="62">
        <f t="shared" si="5"/>
        <v>293.2096553603368</v>
      </c>
      <c r="AN16" s="62">
        <f ca="1">AVERAGE(OFFSET($AM$3,0,0,'Données projet'!$E$10+1,1))-AVERAGE(OFFSET($H$3,0,0,'Données projet'!$E$10+1,1))</f>
        <v>389.12604446638119</v>
      </c>
      <c r="AO16" s="62">
        <f t="shared" si="36"/>
        <v>243.23852967152732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9.8770676972503271</v>
      </c>
      <c r="BF16" s="14">
        <f t="shared" si="37"/>
        <v>3.4866262260480037</v>
      </c>
      <c r="BG16" s="22">
        <f t="shared" si="7"/>
        <v>23.275100249744593</v>
      </c>
      <c r="BH16" s="62">
        <f t="shared" si="8"/>
        <v>295.83065580530013</v>
      </c>
      <c r="BI16" s="62">
        <f ca="1">AVERAGE(OFFSET($BH$3,0,0,'Données projet'!$E$11+1,1))-AVERAGE(OFFSET($H$3,0,0,'Données projet'!$E$11+1,1))</f>
        <v>434.82222444324242</v>
      </c>
      <c r="BJ16" s="62">
        <f t="shared" si="38"/>
        <v>269.61868559913393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9.3044840626271217</v>
      </c>
      <c r="CA16" s="14">
        <f t="shared" si="39"/>
        <v>3.3074141333352105</v>
      </c>
      <c r="CB16" s="22">
        <f t="shared" si="10"/>
        <v>21.965722691301057</v>
      </c>
      <c r="CC16" s="62">
        <f t="shared" si="11"/>
        <v>294.52127824685658</v>
      </c>
      <c r="CD16" s="62">
        <f ca="1">AVERAGE(OFFSET($CC$3,0,0,'Données projet'!$E$12+1,1))-AVERAGE(OFFSET($H$3,0,0,'Données projet'!$E$12+1,1))</f>
        <v>402.05768757175963</v>
      </c>
      <c r="CE16" s="62">
        <f t="shared" si="40"/>
        <v>256.4377087753457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2.4666666666666668</v>
      </c>
      <c r="CT16" s="13">
        <f>IF('Données projet'!$A$140&gt;35,CT15+CS16-DB15,IF(A16&lt;'Données projet'!$A$140,$CQ$205^A16,IF(A16='Données projet'!$A$140,'Données projet'!$B$140,CT15+CS16-DB15)))</f>
        <v>22.86168101684942</v>
      </c>
      <c r="CU16" s="18">
        <f>CT16*VLOOKUP('Données projet'!$B$13,Paramètres!$A$1:$I$89,3,0)*VLOOKUP('Données projet'!$B$13,Paramètres!$A$1:$I$89,5,0)</f>
        <v>19.971964536319657</v>
      </c>
      <c r="CV16" s="14">
        <f t="shared" si="41"/>
        <v>6.4953696479137237</v>
      </c>
      <c r="CW16" s="22">
        <f t="shared" si="13"/>
        <v>46.097273704206465</v>
      </c>
      <c r="CX16" s="62">
        <f t="shared" si="14"/>
        <v>318.65282925976203</v>
      </c>
      <c r="CY16" s="62">
        <f ca="1">AVERAGE(OFFSET($CX$3,0,0,'Données projet'!$E$13+1,1))-AVERAGE(OFFSET($H$3,0,0,'Données projet'!$E$13+1,1))</f>
        <v>324.64304413235163</v>
      </c>
      <c r="CZ16" s="62">
        <f t="shared" si="42"/>
        <v>318.90379036810742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8.8750463366597145</v>
      </c>
      <c r="DQ16" s="14">
        <f t="shared" si="43"/>
        <v>3.1721640050287161</v>
      </c>
      <c r="DR16" s="22">
        <f t="shared" si="16"/>
        <v>20.98222467844068</v>
      </c>
      <c r="DS16" s="62">
        <f t="shared" si="17"/>
        <v>293.53778023399622</v>
      </c>
      <c r="DT16" s="62">
        <f ca="1">AVERAGE(OFFSET($DS$3,0,0,'Données projet'!$E$14+1,1))-AVERAGE(OFFSET($H$3,0,0,'Données projet'!$E$14+1,1))</f>
        <v>394.8445842828649</v>
      </c>
      <c r="DU16" s="62">
        <f t="shared" si="44"/>
        <v>246.54010105494143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10.355214720837244</v>
      </c>
      <c r="AK17" s="14">
        <f t="shared" si="35"/>
        <v>3.6353535455279977</v>
      </c>
      <c r="AL17" s="22">
        <f t="shared" si="4"/>
        <v>24.366906397252794</v>
      </c>
      <c r="AM17" s="62">
        <f t="shared" si="5"/>
        <v>298.14468417503059</v>
      </c>
      <c r="AN17" s="62">
        <f ca="1">AVERAGE(OFFSET($AM$3,0,0,'Données projet'!$E$10+1,1))-AVERAGE(OFFSET($H$3,0,0,'Données projet'!$E$10+1,1))</f>
        <v>389.12604446638119</v>
      </c>
      <c r="AO17" s="62">
        <f t="shared" si="36"/>
        <v>243.23852967152732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11.713275667832292</v>
      </c>
      <c r="BF17" s="14">
        <f t="shared" si="37"/>
        <v>4.0535568441780185</v>
      </c>
      <c r="BG17" s="22">
        <f t="shared" si="7"/>
        <v>27.460566625084624</v>
      </c>
      <c r="BH17" s="62">
        <f t="shared" si="8"/>
        <v>301.23834440286237</v>
      </c>
      <c r="BI17" s="62">
        <f ca="1">AVERAGE(OFFSET($BH$3,0,0,'Données projet'!$E$11+1,1))-AVERAGE(OFFSET($H$3,0,0,'Données projet'!$E$11+1,1))</f>
        <v>434.82222444324242</v>
      </c>
      <c r="BJ17" s="62">
        <f t="shared" si="38"/>
        <v>269.61868559913393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11.034245194334769</v>
      </c>
      <c r="CA17" s="14">
        <f t="shared" si="39"/>
        <v>3.8452045982308483</v>
      </c>
      <c r="CB17" s="22">
        <f t="shared" si="10"/>
        <v>25.915041722051782</v>
      </c>
      <c r="CC17" s="62">
        <f t="shared" si="11"/>
        <v>299.69281949982957</v>
      </c>
      <c r="CD17" s="62">
        <f ca="1">AVERAGE(OFFSET($CC$3,0,0,'Données projet'!$E$12+1,1))-AVERAGE(OFFSET($H$3,0,0,'Données projet'!$E$12+1,1))</f>
        <v>402.05768757175963</v>
      </c>
      <c r="CE17" s="62">
        <f t="shared" si="40"/>
        <v>256.4377087753457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2.4666666666666668</v>
      </c>
      <c r="CT17" s="13">
        <f>IF('Données projet'!$A$140&gt;35,CT16+CS17-DB16,IF(A17&lt;'Données projet'!$A$140,$CQ$205^A17,IF(A17='Données projet'!$A$140,'Données projet'!$B$140,CT16+CS17-DB16)))</f>
        <v>29.084054009429774</v>
      </c>
      <c r="CU17" s="18">
        <f>CT17*VLOOKUP('Données projet'!$B$13,Paramètres!$A$1:$I$89,3,0)*VLOOKUP('Données projet'!$B$13,Paramètres!$A$1:$I$89,5,0)</f>
        <v>25.407829582637852</v>
      </c>
      <c r="CV17" s="14">
        <f t="shared" si="41"/>
        <v>8.0349172386667025</v>
      </c>
      <c r="CW17" s="22">
        <f t="shared" si="13"/>
        <v>58.246117380438761</v>
      </c>
      <c r="CX17" s="62">
        <f t="shared" si="14"/>
        <v>332.02389515821653</v>
      </c>
      <c r="CY17" s="62">
        <f ca="1">AVERAGE(OFFSET($CX$3,0,0,'Données projet'!$E$13+1,1))-AVERAGE(OFFSET($H$3,0,0,'Données projet'!$E$13+1,1))</f>
        <v>324.64304413235163</v>
      </c>
      <c r="CZ17" s="62">
        <f t="shared" si="42"/>
        <v>318.90379036810742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10.524972339211626</v>
      </c>
      <c r="DQ17" s="14">
        <f t="shared" si="43"/>
        <v>3.6879625975893942</v>
      </c>
      <c r="DR17" s="22">
        <f t="shared" si="16"/>
        <v>24.754195014928442</v>
      </c>
      <c r="DS17" s="62">
        <f t="shared" si="17"/>
        <v>298.5319727927062</v>
      </c>
      <c r="DT17" s="62">
        <f ca="1">AVERAGE(OFFSET($DS$3,0,0,'Données projet'!$E$14+1,1))-AVERAGE(OFFSET($H$3,0,0,'Données projet'!$E$14+1,1))</f>
        <v>394.8445842828649</v>
      </c>
      <c r="DU17" s="62">
        <f t="shared" si="44"/>
        <v>246.54010105494143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12.28031318024969</v>
      </c>
      <c r="AK18" s="14">
        <f t="shared" si="35"/>
        <v>4.2264674473537802</v>
      </c>
      <c r="AL18" s="22">
        <f t="shared" si="4"/>
        <v>28.749309593076038</v>
      </c>
      <c r="AM18" s="62">
        <f t="shared" si="5"/>
        <v>303.74930959307602</v>
      </c>
      <c r="AN18" s="62">
        <f ca="1">AVERAGE(OFFSET($AM$3,0,0,'Données projet'!$E$10+1,1))-AVERAGE(OFFSET($H$3,0,0,'Données projet'!$E$10+1,1))</f>
        <v>389.12604446638119</v>
      </c>
      <c r="AO18" s="62">
        <f t="shared" si="36"/>
        <v>243.23852967152732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13.890846056348009</v>
      </c>
      <c r="BF18" s="14">
        <f t="shared" si="37"/>
        <v>4.7126712253314631</v>
      </c>
      <c r="BG18" s="22">
        <f t="shared" si="7"/>
        <v>32.401125932258417</v>
      </c>
      <c r="BH18" s="62">
        <f t="shared" si="8"/>
        <v>307.40112593225842</v>
      </c>
      <c r="BI18" s="62">
        <f ca="1">AVERAGE(OFFSET($BH$3,0,0,'Données projet'!$E$11+1,1))-AVERAGE(OFFSET($H$3,0,0,'Données projet'!$E$11+1,1))</f>
        <v>434.82222444324242</v>
      </c>
      <c r="BJ18" s="62">
        <f t="shared" si="38"/>
        <v>269.61868559913393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13.085579618298853</v>
      </c>
      <c r="CA18" s="14">
        <f t="shared" si="39"/>
        <v>4.4704405938260292</v>
      </c>
      <c r="CB18" s="22">
        <f t="shared" si="10"/>
        <v>30.576735202784167</v>
      </c>
      <c r="CC18" s="62">
        <f t="shared" si="11"/>
        <v>305.57673520278416</v>
      </c>
      <c r="CD18" s="62">
        <f ca="1">AVERAGE(OFFSET($CC$3,0,0,'Données projet'!$E$12+1,1))-AVERAGE(OFFSET($H$3,0,0,'Données projet'!$E$12+1,1))</f>
        <v>402.05768757175963</v>
      </c>
      <c r="CE18" s="62">
        <f t="shared" si="40"/>
        <v>256.4377087753457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</v>
      </c>
      <c r="CR18" s="13">
        <f>VLOOKUP(A18,'Données projet'!$A$139:$I$159,9,0)</f>
        <v>2.4666666666666668</v>
      </c>
      <c r="CS18" s="13">
        <f t="array" ref="CS18">INDEX(CR:CR,MIN(IF(ISNUMBER(CR18:CR214),ROW(CR18:CR214),"")))</f>
        <v>2.4666666666666668</v>
      </c>
      <c r="CT18" s="13">
        <f>IF('Données projet'!$A$140&gt;35,CT17+CS18-DB17,IF(A18&lt;'Données projet'!$A$140,$CQ$205^A18,IF(A18='Données projet'!$A$140,'Données projet'!$B$140,CT17+CS18-DB17)))</f>
        <v>37</v>
      </c>
      <c r="CU18" s="18">
        <f>CT18*VLOOKUP('Données projet'!$B$13,Paramètres!$A$1:$I$89,3,0)*VLOOKUP('Données projet'!$B$13,Paramètres!$A$1:$I$89,5,0)</f>
        <v>32.323200000000007</v>
      </c>
      <c r="CV18" s="14">
        <f t="shared" si="41"/>
        <v>9.9393719729191545</v>
      </c>
      <c r="CW18" s="22">
        <f t="shared" si="13"/>
        <v>73.607312852834198</v>
      </c>
      <c r="CX18" s="62">
        <f t="shared" si="14"/>
        <v>348.60731285283418</v>
      </c>
      <c r="CY18" s="62">
        <f ca="1">AVERAGE(OFFSET($CX$3,0,0,'Données projet'!$E$13+1,1))-AVERAGE(OFFSET($H$3,0,0,'Données projet'!$E$13+1,1))</f>
        <v>324.64304413235163</v>
      </c>
      <c r="CZ18" s="62">
        <f t="shared" si="42"/>
        <v>318.90379036810742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15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12.481629789761982</v>
      </c>
      <c r="DQ18" s="14">
        <f t="shared" si="43"/>
        <v>4.2876308096482552</v>
      </c>
      <c r="DR18" s="22">
        <f t="shared" si="16"/>
        <v>29.206462210639497</v>
      </c>
      <c r="DS18" s="62">
        <f t="shared" si="17"/>
        <v>304.20646221063947</v>
      </c>
      <c r="DT18" s="62">
        <f ca="1">AVERAGE(OFFSET($DS$3,0,0,'Données projet'!$E$14+1,1))-AVERAGE(OFFSET($H$3,0,0,'Données projet'!$E$14+1,1))</f>
        <v>394.8445842828649</v>
      </c>
      <c r="DU18" s="62">
        <f t="shared" si="44"/>
        <v>246.54010105494143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14.563299349221147</v>
      </c>
      <c r="AK19" s="14">
        <f t="shared" si="35"/>
        <v>4.9136973501560082</v>
      </c>
      <c r="AL19" s="22">
        <f t="shared" si="4"/>
        <v>33.922435918081874</v>
      </c>
      <c r="AM19" s="62">
        <f t="shared" si="5"/>
        <v>310.1446581403041</v>
      </c>
      <c r="AN19" s="62">
        <f ca="1">AVERAGE(OFFSET($AM$3,0,0,'Données projet'!$E$10+1,1))-AVERAGE(OFFSET($H$3,0,0,'Données projet'!$E$10+1,1))</f>
        <v>389.12604446638119</v>
      </c>
      <c r="AO19" s="62">
        <f t="shared" si="36"/>
        <v>243.23852967152732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16.473240247479655</v>
      </c>
      <c r="BF19" s="14">
        <f t="shared" si="37"/>
        <v>5.4789585866954251</v>
      </c>
      <c r="BG19" s="22">
        <f t="shared" si="7"/>
        <v>38.233412969521595</v>
      </c>
      <c r="BH19" s="62">
        <f t="shared" si="8"/>
        <v>314.4556351917438</v>
      </c>
      <c r="BI19" s="62">
        <f ca="1">AVERAGE(OFFSET($BH$3,0,0,'Données projet'!$E$11+1,1))-AVERAGE(OFFSET($H$3,0,0,'Données projet'!$E$11+1,1))</f>
        <v>434.82222444324242</v>
      </c>
      <c r="BJ19" s="62">
        <f t="shared" si="38"/>
        <v>269.61868559913393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15.518269798350405</v>
      </c>
      <c r="CA19" s="14">
        <f t="shared" si="39"/>
        <v>5.1973408936737764</v>
      </c>
      <c r="CB19" s="22">
        <f t="shared" si="10"/>
        <v>36.079688621942118</v>
      </c>
      <c r="CC19" s="62">
        <f t="shared" si="11"/>
        <v>312.30191084416435</v>
      </c>
      <c r="CD19" s="62">
        <f ca="1">AVERAGE(OFFSET($CC$3,0,0,'Données projet'!$E$12+1,1))-AVERAGE(OFFSET($H$3,0,0,'Données projet'!$E$12+1,1))</f>
        <v>402.05768757175963</v>
      </c>
      <c r="CE19" s="62">
        <f t="shared" si="40"/>
        <v>256.4377087753457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33.6</v>
      </c>
      <c r="CU19" s="18">
        <f>CT19*VLOOKUP('Données projet'!$B$13,Paramètres!$A$1:$I$89,3,0)*VLOOKUP('Données projet'!$B$13,Paramètres!$A$1:$I$89,5,0)</f>
        <v>29.352960000000007</v>
      </c>
      <c r="CV19" s="14">
        <f t="shared" si="41"/>
        <v>9.1278666361046881</v>
      </c>
      <c r="CW19" s="22">
        <f t="shared" si="13"/>
        <v>67.020773057882352</v>
      </c>
      <c r="CX19" s="62">
        <f t="shared" si="14"/>
        <v>343.24299528010459</v>
      </c>
      <c r="CY19" s="62">
        <f ca="1">AVERAGE(OFFSET($CX$3,0,0,'Données projet'!$E$13+1,1))-AVERAGE(OFFSET($H$3,0,0,'Données projet'!$E$13+1,1))</f>
        <v>324.64304413235163</v>
      </c>
      <c r="CZ19" s="62">
        <f t="shared" si="42"/>
        <v>318.90379036810742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14.802041961503461</v>
      </c>
      <c r="DQ19" s="14">
        <f t="shared" si="43"/>
        <v>4.984805966270196</v>
      </c>
      <c r="DR19" s="22">
        <f t="shared" si="16"/>
        <v>34.462093474205787</v>
      </c>
      <c r="DS19" s="62">
        <f t="shared" si="17"/>
        <v>310.68431569642803</v>
      </c>
      <c r="DT19" s="62">
        <f ca="1">AVERAGE(OFFSET($DS$3,0,0,'Données projet'!$E$14+1,1))-AVERAGE(OFFSET($H$3,0,0,'Données projet'!$E$14+1,1))</f>
        <v>394.8445842828649</v>
      </c>
      <c r="DU19" s="62">
        <f t="shared" si="44"/>
        <v>246.54010105494143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17.270706766349157</v>
      </c>
      <c r="AK20" s="14">
        <f t="shared" si="35"/>
        <v>5.7126718588704986</v>
      </c>
      <c r="AL20" s="22">
        <f t="shared" si="4"/>
        <v>40.029384438924232</v>
      </c>
      <c r="AM20" s="62">
        <f t="shared" si="5"/>
        <v>317.4738288833687</v>
      </c>
      <c r="AN20" s="62">
        <f ca="1">AVERAGE(OFFSET($AM$3,0,0,'Données projet'!$E$10+1,1))-AVERAGE(OFFSET($H$3,0,0,'Données projet'!$E$10+1,1))</f>
        <v>389.12604446638119</v>
      </c>
      <c r="AO20" s="62">
        <f t="shared" si="36"/>
        <v>243.23852967152732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19.535717489804782</v>
      </c>
      <c r="BF20" s="14">
        <f t="shared" si="37"/>
        <v>6.3698454144999568</v>
      </c>
      <c r="BG20" s="22">
        <f t="shared" si="7"/>
        <v>45.118855391664084</v>
      </c>
      <c r="BH20" s="62">
        <f t="shared" si="8"/>
        <v>322.56329983610851</v>
      </c>
      <c r="BI20" s="62">
        <f ca="1">AVERAGE(OFFSET($BH$3,0,0,'Données projet'!$E$11+1,1))-AVERAGE(OFFSET($H$3,0,0,'Données projet'!$E$11+1,1))</f>
        <v>434.82222444324242</v>
      </c>
      <c r="BJ20" s="62">
        <f t="shared" si="38"/>
        <v>269.61868559913393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18.403212128076973</v>
      </c>
      <c r="CA20" s="14">
        <f t="shared" si="39"/>
        <v>6.0424362650875043</v>
      </c>
      <c r="CB20" s="22">
        <f t="shared" si="10"/>
        <v>42.576170951428125</v>
      </c>
      <c r="CC20" s="62">
        <f t="shared" si="11"/>
        <v>320.0206153958726</v>
      </c>
      <c r="CD20" s="62">
        <f ca="1">AVERAGE(OFFSET($CC$3,0,0,'Données projet'!$E$12+1,1))-AVERAGE(OFFSET($H$3,0,0,'Données projet'!$E$12+1,1))</f>
        <v>402.05768757175963</v>
      </c>
      <c r="CE20" s="62">
        <f t="shared" si="40"/>
        <v>256.4377087753457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45.2</v>
      </c>
      <c r="CU20" s="18">
        <f>CT20*VLOOKUP('Données projet'!$B$13,Paramètres!$A$1:$I$89,3,0)*VLOOKUP('Données projet'!$B$13,Paramètres!$A$1:$I$89,5,0)</f>
        <v>39.486720000000005</v>
      </c>
      <c r="CV20" s="14">
        <f t="shared" si="41"/>
        <v>11.862499896265861</v>
      </c>
      <c r="CW20" s="22">
        <f t="shared" si="13"/>
        <v>89.433224652663043</v>
      </c>
      <c r="CX20" s="62">
        <f t="shared" si="14"/>
        <v>366.87766909710751</v>
      </c>
      <c r="CY20" s="62">
        <f ca="1">AVERAGE(OFFSET($CX$3,0,0,'Données projet'!$E$13+1,1))-AVERAGE(OFFSET($H$3,0,0,'Données projet'!$E$13+1,1))</f>
        <v>324.64304413235163</v>
      </c>
      <c r="CZ20" s="62">
        <f t="shared" si="42"/>
        <v>318.90379036810742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17.553833106781113</v>
      </c>
      <c r="DQ20" s="14">
        <f t="shared" si="43"/>
        <v>5.7953428418902124</v>
      </c>
      <c r="DR20" s="22">
        <f t="shared" si="16"/>
        <v>40.666481443935886</v>
      </c>
      <c r="DS20" s="62">
        <f t="shared" si="17"/>
        <v>318.11092588838034</v>
      </c>
      <c r="DT20" s="62">
        <f ca="1">AVERAGE(OFFSET($DS$3,0,0,'Données projet'!$E$14+1,1))-AVERAGE(OFFSET($H$3,0,0,'Données projet'!$E$14+1,1))</f>
        <v>394.8445842828649</v>
      </c>
      <c r="DU20" s="62">
        <f t="shared" si="44"/>
        <v>246.54010105494143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20.481437966539538</v>
      </c>
      <c r="AK21" s="14">
        <f t="shared" si="35"/>
        <v>6.6415608128764356</v>
      </c>
      <c r="AL21" s="22">
        <f t="shared" si="4"/>
        <v>47.239222874149483</v>
      </c>
      <c r="AM21" s="62">
        <f t="shared" si="5"/>
        <v>325.90588954081619</v>
      </c>
      <c r="AN21" s="62">
        <f ca="1">AVERAGE(OFFSET($AM$3,0,0,'Données projet'!$E$10+1,1))-AVERAGE(OFFSET($H$3,0,0,'Données projet'!$E$10+1,1))</f>
        <v>389.12604446638119</v>
      </c>
      <c r="AO21" s="62">
        <f t="shared" si="36"/>
        <v>243.23852967152732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23.167528191659478</v>
      </c>
      <c r="BF21" s="14">
        <f t="shared" si="37"/>
        <v>7.4055917675951024</v>
      </c>
      <c r="BG21" s="22">
        <f t="shared" si="7"/>
        <v>53.248183929035058</v>
      </c>
      <c r="BH21" s="62">
        <f t="shared" si="8"/>
        <v>331.91485059570175</v>
      </c>
      <c r="BI21" s="62">
        <f ca="1">AVERAGE(OFFSET($BH$3,0,0,'Données projet'!$E$11+1,1))-AVERAGE(OFFSET($H$3,0,0,'Données projet'!$E$11+1,1))</f>
        <v>434.82222444324242</v>
      </c>
      <c r="BJ21" s="62">
        <f t="shared" si="38"/>
        <v>269.61868559913393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21.824483079099512</v>
      </c>
      <c r="CA21" s="14">
        <f t="shared" si="39"/>
        <v>7.0249454027704825</v>
      </c>
      <c r="CB21" s="22">
        <f t="shared" si="10"/>
        <v>50.246087939256903</v>
      </c>
      <c r="CC21" s="62">
        <f t="shared" si="11"/>
        <v>328.91275460592357</v>
      </c>
      <c r="CD21" s="62">
        <f ca="1">AVERAGE(OFFSET($CC$3,0,0,'Données projet'!$E$12+1,1))-AVERAGE(OFFSET($H$3,0,0,'Données projet'!$E$12+1,1))</f>
        <v>402.05768757175963</v>
      </c>
      <c r="CE21" s="62">
        <f t="shared" si="40"/>
        <v>256.4377087753457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56.800000000000004</v>
      </c>
      <c r="CU21" s="18">
        <f>CT21*VLOOKUP('Données projet'!$B$13,Paramètres!$A$1:$I$89,3,0)*VLOOKUP('Données projet'!$B$13,Paramètres!$A$1:$I$89,5,0)</f>
        <v>49.620480000000015</v>
      </c>
      <c r="CV21" s="14">
        <f t="shared" si="41"/>
        <v>14.515703547444382</v>
      </c>
      <c r="CW21" s="22">
        <f t="shared" si="13"/>
        <v>111.70385301179901</v>
      </c>
      <c r="CX21" s="62">
        <f t="shared" si="14"/>
        <v>390.37051967846571</v>
      </c>
      <c r="CY21" s="62">
        <f ca="1">AVERAGE(OFFSET($CX$3,0,0,'Données projet'!$E$13+1,1))-AVERAGE(OFFSET($H$3,0,0,'Données projet'!$E$13+1,1))</f>
        <v>324.64304413235163</v>
      </c>
      <c r="CZ21" s="62">
        <f t="shared" si="42"/>
        <v>318.90379036810742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20.817199244679532</v>
      </c>
      <c r="DQ21" s="14">
        <f t="shared" si="43"/>
        <v>6.7376742208841316</v>
      </c>
      <c r="DR21" s="22">
        <f t="shared" si="16"/>
        <v>47.991404619190043</v>
      </c>
      <c r="DS21" s="62">
        <f t="shared" si="17"/>
        <v>326.65807128585675</v>
      </c>
      <c r="DT21" s="62">
        <f ca="1">AVERAGE(OFFSET($DS$3,0,0,'Données projet'!$E$14+1,1))-AVERAGE(OFFSET($H$3,0,0,'Données projet'!$E$14+1,1))</f>
        <v>394.8445842828649</v>
      </c>
      <c r="DU21" s="62">
        <f t="shared" si="44"/>
        <v>246.54010105494143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24.289063953917324</v>
      </c>
      <c r="AK22" s="14">
        <f t="shared" si="35"/>
        <v>7.7214884945023501</v>
      </c>
      <c r="AL22" s="22">
        <f t="shared" si="4"/>
        <v>55.7517121809976</v>
      </c>
      <c r="AM22" s="62">
        <f t="shared" si="5"/>
        <v>335.64060106988643</v>
      </c>
      <c r="AN22" s="62">
        <f ca="1">AVERAGE(OFFSET($AM$3,0,0,'Données projet'!$E$10+1,1))-AVERAGE(OFFSET($H$3,0,0,'Données projet'!$E$10+1,1))</f>
        <v>389.12604446638119</v>
      </c>
      <c r="AO22" s="62">
        <f t="shared" si="36"/>
        <v>243.23852967152732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27.474514964267133</v>
      </c>
      <c r="BF22" s="14">
        <f t="shared" si="37"/>
        <v>8.6097520205798528</v>
      </c>
      <c r="BG22" s="22">
        <f t="shared" si="7"/>
        <v>62.846764998608485</v>
      </c>
      <c r="BH22" s="62">
        <f t="shared" si="8"/>
        <v>342.73565388749734</v>
      </c>
      <c r="BI22" s="62">
        <f ca="1">AVERAGE(OFFSET($BH$3,0,0,'Données projet'!$E$11+1,1))-AVERAGE(OFFSET($H$3,0,0,'Données projet'!$E$11+1,1))</f>
        <v>434.82222444324242</v>
      </c>
      <c r="BJ22" s="62">
        <f t="shared" si="38"/>
        <v>269.61868559913393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25.881789459092229</v>
      </c>
      <c r="CA22" s="14">
        <f t="shared" si="39"/>
        <v>8.1672119898134259</v>
      </c>
      <c r="CB22" s="22">
        <f t="shared" si="10"/>
        <v>59.302010856844014</v>
      </c>
      <c r="CC22" s="62">
        <f t="shared" si="11"/>
        <v>339.19089974573285</v>
      </c>
      <c r="CD22" s="62">
        <f ca="1">AVERAGE(OFFSET($CC$3,0,0,'Données projet'!$E$12+1,1))-AVERAGE(OFFSET($H$3,0,0,'Données projet'!$E$12+1,1))</f>
        <v>402.05768757175963</v>
      </c>
      <c r="CE22" s="62">
        <f t="shared" si="40"/>
        <v>256.4377087753457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68.400000000000006</v>
      </c>
      <c r="CU22" s="18">
        <f>CT22*VLOOKUP('Données projet'!$B$13,Paramètres!$A$1:$I$89,3,0)*VLOOKUP('Données projet'!$B$13,Paramètres!$A$1:$I$89,5,0)</f>
        <v>59.754240000000017</v>
      </c>
      <c r="CV22" s="14">
        <f t="shared" si="41"/>
        <v>17.106118338764027</v>
      </c>
      <c r="CW22" s="22">
        <f t="shared" si="13"/>
        <v>133.8651241066807</v>
      </c>
      <c r="CX22" s="62">
        <f t="shared" si="14"/>
        <v>413.75401299556955</v>
      </c>
      <c r="CY22" s="62">
        <f ca="1">AVERAGE(OFFSET($CX$3,0,0,'Données projet'!$E$13+1,1))-AVERAGE(OFFSET($H$3,0,0,'Données projet'!$E$13+1,1))</f>
        <v>324.64304413235163</v>
      </c>
      <c r="CZ22" s="62">
        <f t="shared" si="42"/>
        <v>318.90379036810742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24.687245330211052</v>
      </c>
      <c r="DQ22" s="14">
        <f t="shared" si="43"/>
        <v>7.8332300858252779</v>
      </c>
      <c r="DR22" s="22">
        <f t="shared" si="16"/>
        <v>56.639828016263273</v>
      </c>
      <c r="DS22" s="62">
        <f t="shared" si="17"/>
        <v>336.52871690515212</v>
      </c>
      <c r="DT22" s="62">
        <f ca="1">AVERAGE(OFFSET($DS$3,0,0,'Données projet'!$E$14+1,1))-AVERAGE(OFFSET($H$3,0,0,'Données projet'!$E$14+1,1))</f>
        <v>394.8445842828649</v>
      </c>
      <c r="DU22" s="62">
        <f t="shared" si="44"/>
        <v>246.54010105494143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28.804551160973141</v>
      </c>
      <c r="AK23" s="14">
        <f t="shared" si="35"/>
        <v>8.9770140258507016</v>
      </c>
      <c r="AL23" s="22">
        <f t="shared" si="4"/>
        <v>65.802892700384845</v>
      </c>
      <c r="AM23" s="62">
        <f t="shared" si="5"/>
        <v>346.914003811496</v>
      </c>
      <c r="AN23" s="62">
        <f ca="1">AVERAGE(OFFSET($AM$3,0,0,'Données projet'!$E$10+1,1))-AVERAGE(OFFSET($H$3,0,0,'Données projet'!$E$10+1,1))</f>
        <v>389.12604446638119</v>
      </c>
      <c r="AO23" s="62">
        <f t="shared" si="36"/>
        <v>243.23852967152732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32.582197214871258</v>
      </c>
      <c r="BF23" s="14">
        <f t="shared" si="37"/>
        <v>10.009710524450265</v>
      </c>
      <c r="BG23" s="22">
        <f t="shared" si="7"/>
        <v>74.180905979318311</v>
      </c>
      <c r="BH23" s="62">
        <f t="shared" si="8"/>
        <v>355.29201709042945</v>
      </c>
      <c r="BI23" s="62">
        <f ca="1">AVERAGE(OFFSET($BH$3,0,0,'Données projet'!$E$11+1,1))-AVERAGE(OFFSET($H$3,0,0,'Données projet'!$E$11+1,1))</f>
        <v>434.82222444324242</v>
      </c>
      <c r="BJ23" s="62">
        <f t="shared" si="38"/>
        <v>269.61868559913393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30.693374187922199</v>
      </c>
      <c r="CA23" s="14">
        <f t="shared" si="39"/>
        <v>9.4952128254613779</v>
      </c>
      <c r="CB23" s="22">
        <f t="shared" si="10"/>
        <v>69.995122381643057</v>
      </c>
      <c r="CC23" s="62">
        <f t="shared" si="11"/>
        <v>351.1062334927542</v>
      </c>
      <c r="CD23" s="62">
        <f ca="1">AVERAGE(OFFSET($CC$3,0,0,'Données projet'!$E$12+1,1))-AVERAGE(OFFSET($H$3,0,0,'Données projet'!$E$12+1,1))</f>
        <v>402.05768757175963</v>
      </c>
      <c r="CE23" s="62">
        <f t="shared" si="40"/>
        <v>256.4377087753457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80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80</v>
      </c>
      <c r="CU23" s="18">
        <f>CT23*VLOOKUP('Données projet'!$B$13,Paramètres!$A$1:$I$89,3,0)*VLOOKUP('Données projet'!$B$13,Paramètres!$A$1:$I$89,5,0)</f>
        <v>69.888000000000005</v>
      </c>
      <c r="CV23" s="14">
        <f t="shared" si="41"/>
        <v>19.645641432461961</v>
      </c>
      <c r="CW23" s="22">
        <f t="shared" si="13"/>
        <v>155.93775882820458</v>
      </c>
      <c r="CX23" s="62">
        <f t="shared" si="14"/>
        <v>437.04886993931575</v>
      </c>
      <c r="CY23" s="62">
        <f ca="1">AVERAGE(OFFSET($CX$3,0,0,'Données projet'!$E$13+1,1))-AVERAGE(OFFSET($H$3,0,0,'Données projet'!$E$13+1,1))</f>
        <v>324.64304413235163</v>
      </c>
      <c r="CZ23" s="62">
        <f t="shared" si="42"/>
        <v>318.90379036810742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29.276756917710408</v>
      </c>
      <c r="DQ23" s="14">
        <f t="shared" si="43"/>
        <v>9.1069249663760985</v>
      </c>
      <c r="DR23" s="22">
        <f t="shared" si="16"/>
        <v>66.851579281450668</v>
      </c>
      <c r="DS23" s="62">
        <f t="shared" si="17"/>
        <v>347.9626903925618</v>
      </c>
      <c r="DT23" s="62">
        <f ca="1">AVERAGE(OFFSET($DS$3,0,0,'Données projet'!$E$14+1,1))-AVERAGE(OFFSET($H$3,0,0,'Données projet'!$E$14+1,1))</f>
        <v>394.8445842828649</v>
      </c>
      <c r="DU23" s="62">
        <f t="shared" si="44"/>
        <v>246.54010105494143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34.159495366280069</v>
      </c>
      <c r="AK24" s="14">
        <f t="shared" si="35"/>
        <v>10.436689878861767</v>
      </c>
      <c r="AL24" s="22">
        <f t="shared" si="4"/>
        <v>77.671689301955368</v>
      </c>
      <c r="AM24" s="62">
        <f t="shared" si="5"/>
        <v>360.0050226352887</v>
      </c>
      <c r="AN24" s="62">
        <f ca="1">AVERAGE(OFFSET($AM$3,0,0,'Données projet'!$E$10+1,1))-AVERAGE(OFFSET($H$3,0,0,'Données projet'!$E$10+1,1))</f>
        <v>389.12604446638119</v>
      </c>
      <c r="AO24" s="62">
        <f t="shared" si="36"/>
        <v>243.23852967152732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38.639429184808598</v>
      </c>
      <c r="BF24" s="14">
        <f t="shared" si="37"/>
        <v>11.637304366466807</v>
      </c>
      <c r="BG24" s="22">
        <f t="shared" si="7"/>
        <v>87.565310935137987</v>
      </c>
      <c r="BH24" s="62">
        <f t="shared" si="8"/>
        <v>369.89864426847129</v>
      </c>
      <c r="BI24" s="62">
        <f ca="1">AVERAGE(OFFSET($BH$3,0,0,'Données projet'!$E$11+1,1))-AVERAGE(OFFSET($H$3,0,0,'Données projet'!$E$11+1,1))</f>
        <v>434.82222444324242</v>
      </c>
      <c r="BJ24" s="62">
        <f t="shared" si="38"/>
        <v>269.61868559913393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36.399462275544337</v>
      </c>
      <c r="CA24" s="14">
        <f t="shared" si="39"/>
        <v>11.039148575212362</v>
      </c>
      <c r="CB24" s="22">
        <f t="shared" si="10"/>
        <v>82.62224723173459</v>
      </c>
      <c r="CC24" s="62">
        <f t="shared" si="11"/>
        <v>364.95558056506792</v>
      </c>
      <c r="CD24" s="62">
        <f ca="1">AVERAGE(OFFSET($CC$3,0,0,'Données projet'!$E$12+1,1))-AVERAGE(OFFSET($H$3,0,0,'Données projet'!$E$12+1,1))</f>
        <v>402.05768757175963</v>
      </c>
      <c r="CE24" s="62">
        <f t="shared" si="40"/>
        <v>256.4377087753457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12.6</v>
      </c>
      <c r="CT24" s="13">
        <f>IF('Données projet'!$A$140&gt;35,CT23+CS24-DB23,IF(A24&lt;'Données projet'!$A$140,$CQ$205^A24,IF(A24='Données projet'!$A$140,'Données projet'!$B$140,CT23+CS24-DB23)))</f>
        <v>64.599999999999994</v>
      </c>
      <c r="CU24" s="18">
        <f>CT24*VLOOKUP('Données projet'!$B$13,Paramètres!$A$1:$I$89,3,0)*VLOOKUP('Données projet'!$B$13,Paramètres!$A$1:$I$89,5,0)</f>
        <v>56.434560000000005</v>
      </c>
      <c r="CV24" s="14">
        <f t="shared" si="41"/>
        <v>16.26362505907256</v>
      </c>
      <c r="CW24" s="22">
        <f t="shared" si="13"/>
        <v>126.61600564455136</v>
      </c>
      <c r="CX24" s="62">
        <f t="shared" si="14"/>
        <v>408.94933897788468</v>
      </c>
      <c r="CY24" s="62">
        <f ca="1">AVERAGE(OFFSET($CX$3,0,0,'Données projet'!$E$13+1,1))-AVERAGE(OFFSET($H$3,0,0,'Données projet'!$E$13+1,1))</f>
        <v>324.64304413235163</v>
      </c>
      <c r="CZ24" s="62">
        <f t="shared" si="42"/>
        <v>318.90379036810742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34.719487093596136</v>
      </c>
      <c r="DQ24" s="14">
        <f t="shared" si="43"/>
        <v>10.58772453183551</v>
      </c>
      <c r="DR24" s="22">
        <f t="shared" si="16"/>
        <v>78.910060247626788</v>
      </c>
      <c r="DS24" s="62">
        <f t="shared" si="17"/>
        <v>361.24339358096012</v>
      </c>
      <c r="DT24" s="62">
        <f ca="1">AVERAGE(OFFSET($DS$3,0,0,'Données projet'!$E$14+1,1))-AVERAGE(OFFSET($H$3,0,0,'Données projet'!$E$14+1,1))</f>
        <v>394.8445842828649</v>
      </c>
      <c r="DU24" s="62">
        <f t="shared" si="44"/>
        <v>246.54010105494143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40.509956817514514</v>
      </c>
      <c r="AK25" s="14">
        <f t="shared" si="35"/>
        <v>12.133711199945846</v>
      </c>
      <c r="AL25" s="22">
        <f t="shared" si="4"/>
        <v>91.68772179707679</v>
      </c>
      <c r="AM25" s="62">
        <f t="shared" si="5"/>
        <v>375.24327735263233</v>
      </c>
      <c r="AN25" s="62">
        <f ca="1">AVERAGE(OFFSET($AM$3,0,0,'Données projet'!$E$10+1,1))-AVERAGE(OFFSET($H$3,0,0,'Données projet'!$E$10+1,1))</f>
        <v>389.12604446638119</v>
      </c>
      <c r="AO25" s="62">
        <f t="shared" si="36"/>
        <v>243.23852967152732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45.822738039483632</v>
      </c>
      <c r="BF25" s="14">
        <f t="shared" si="37"/>
        <v>13.529547391703932</v>
      </c>
      <c r="BG25" s="22">
        <f t="shared" si="7"/>
        <v>103.371897125985</v>
      </c>
      <c r="BH25" s="62">
        <f t="shared" si="8"/>
        <v>386.92745268154056</v>
      </c>
      <c r="BI25" s="62">
        <f ca="1">AVERAGE(OFFSET($BH$3,0,0,'Données projet'!$E$11+1,1))-AVERAGE(OFFSET($H$3,0,0,'Données projet'!$E$11+1,1))</f>
        <v>434.82222444324242</v>
      </c>
      <c r="BJ25" s="62">
        <f t="shared" si="38"/>
        <v>269.61868559913393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43.166347428499073</v>
      </c>
      <c r="CA25" s="14">
        <f t="shared" si="39"/>
        <v>12.83413057776214</v>
      </c>
      <c r="CB25" s="22">
        <f t="shared" si="10"/>
        <v>97.534165860904935</v>
      </c>
      <c r="CC25" s="62">
        <f t="shared" si="11"/>
        <v>381.08972141646046</v>
      </c>
      <c r="CD25" s="62">
        <f ca="1">AVERAGE(OFFSET($CC$3,0,0,'Données projet'!$E$12+1,1))-AVERAGE(OFFSET($H$3,0,0,'Données projet'!$E$12+1,1))</f>
        <v>402.05768757175963</v>
      </c>
      <c r="CE25" s="62">
        <f t="shared" si="40"/>
        <v>256.4377087753457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12.6</v>
      </c>
      <c r="CT25" s="13">
        <f>IF('Données projet'!$A$140&gt;35,CT24+CS25-DB24,IF(A25&lt;'Données projet'!$A$140,$CQ$205^A25,IF(A25='Données projet'!$A$140,'Données projet'!$B$140,CT24+CS25-DB24)))</f>
        <v>77.199999999999989</v>
      </c>
      <c r="CU25" s="18">
        <f>CT25*VLOOKUP('Données projet'!$B$13,Paramètres!$A$1:$I$89,3,0)*VLOOKUP('Données projet'!$B$13,Paramètres!$A$1:$I$89,5,0)</f>
        <v>67.441919999999996</v>
      </c>
      <c r="CV25" s="14">
        <f t="shared" si="41"/>
        <v>19.036826299015036</v>
      </c>
      <c r="CW25" s="22">
        <f t="shared" si="13"/>
        <v>150.61714980411784</v>
      </c>
      <c r="CX25" s="62">
        <f t="shared" si="14"/>
        <v>434.17270535967339</v>
      </c>
      <c r="CY25" s="62">
        <f ca="1">AVERAGE(OFFSET($CX$3,0,0,'Données projet'!$E$13+1,1))-AVERAGE(OFFSET($H$3,0,0,'Données projet'!$E$13+1,1))</f>
        <v>324.64304413235163</v>
      </c>
      <c r="CZ25" s="62">
        <f t="shared" si="42"/>
        <v>318.90379036810742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41.17405447026065</v>
      </c>
      <c r="DQ25" s="14">
        <f t="shared" si="43"/>
        <v>12.309304312478504</v>
      </c>
      <c r="DR25" s="22">
        <f t="shared" si="16"/>
        <v>93.150183213270694</v>
      </c>
      <c r="DS25" s="62">
        <f t="shared" si="17"/>
        <v>376.70573876882622</v>
      </c>
      <c r="DT25" s="62">
        <f ca="1">AVERAGE(OFFSET($DS$3,0,0,'Données projet'!$E$14+1,1))-AVERAGE(OFFSET($H$3,0,0,'Données projet'!$E$14+1,1))</f>
        <v>394.8445842828649</v>
      </c>
      <c r="DU25" s="62">
        <f t="shared" si="44"/>
        <v>246.54010105494143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48.041008327565343</v>
      </c>
      <c r="AK26" s="14">
        <f t="shared" si="35"/>
        <v>14.10667071576797</v>
      </c>
      <c r="AL26" s="22">
        <f t="shared" si="4"/>
        <v>108.24054100047216</v>
      </c>
      <c r="AM26" s="62">
        <f t="shared" si="5"/>
        <v>393.01831877824992</v>
      </c>
      <c r="AN26" s="62">
        <f ca="1">AVERAGE(OFFSET($AM$3,0,0,'Données projet'!$E$10+1,1))-AVERAGE(OFFSET($H$3,0,0,'Données projet'!$E$10+1,1))</f>
        <v>389.12604446638119</v>
      </c>
      <c r="AO26" s="62">
        <f t="shared" si="36"/>
        <v>243.23852967152732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54.341468436098509</v>
      </c>
      <c r="BF26" s="14">
        <f t="shared" si="37"/>
        <v>15.729471951582019</v>
      </c>
      <c r="BG26" s="22">
        <f t="shared" si="7"/>
        <v>122.04022117521025</v>
      </c>
      <c r="BH26" s="62">
        <f t="shared" si="8"/>
        <v>406.81799895298803</v>
      </c>
      <c r="BI26" s="62">
        <f ca="1">AVERAGE(OFFSET($BH$3,0,0,'Données projet'!$E$11+1,1))-AVERAGE(OFFSET($H$3,0,0,'Données projet'!$E$11+1,1))</f>
        <v>434.82222444324242</v>
      </c>
      <c r="BJ26" s="62">
        <f t="shared" si="38"/>
        <v>269.61868559913393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51.19123838183193</v>
      </c>
      <c r="CA26" s="14">
        <f t="shared" si="39"/>
        <v>14.920979327781229</v>
      </c>
      <c r="CB26" s="22">
        <f t="shared" si="10"/>
        <v>115.14544584424293</v>
      </c>
      <c r="CC26" s="62">
        <f t="shared" si="11"/>
        <v>399.92322362202071</v>
      </c>
      <c r="CD26" s="62">
        <f ca="1">AVERAGE(OFFSET($CC$3,0,0,'Données projet'!$E$12+1,1))-AVERAGE(OFFSET($H$3,0,0,'Données projet'!$E$12+1,1))</f>
        <v>402.05768757175963</v>
      </c>
      <c r="CE26" s="62">
        <f t="shared" si="40"/>
        <v>256.4377087753457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12.6</v>
      </c>
      <c r="CT26" s="13">
        <f>IF('Données projet'!$A$140&gt;35,CT25+CS26-DB25,IF(A26&lt;'Données projet'!$A$140,$CQ$205^A26,IF(A26='Données projet'!$A$140,'Données projet'!$B$140,CT25+CS26-DB25)))</f>
        <v>89.799999999999983</v>
      </c>
      <c r="CU26" s="18">
        <f>CT26*VLOOKUP('Données projet'!$B$13,Paramètres!$A$1:$I$89,3,0)*VLOOKUP('Données projet'!$B$13,Paramètres!$A$1:$I$89,5,0)</f>
        <v>78.449280000000002</v>
      </c>
      <c r="CV26" s="14">
        <f t="shared" si="41"/>
        <v>21.757594161482565</v>
      </c>
      <c r="CW26" s="22">
        <f t="shared" si="13"/>
        <v>174.52697249791549</v>
      </c>
      <c r="CX26" s="62">
        <f t="shared" si="14"/>
        <v>459.30475027569327</v>
      </c>
      <c r="CY26" s="62">
        <f ca="1">AVERAGE(OFFSET($CX$3,0,0,'Données projet'!$E$13+1,1))-AVERAGE(OFFSET($H$3,0,0,'Données projet'!$E$13+1,1))</f>
        <v>324.64304413235163</v>
      </c>
      <c r="CZ26" s="62">
        <f t="shared" si="42"/>
        <v>318.90379036810742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48.82856584113199</v>
      </c>
      <c r="DQ26" s="14">
        <f t="shared" si="43"/>
        <v>14.310815529966783</v>
      </c>
      <c r="DR26" s="22">
        <f t="shared" si="16"/>
        <v>109.96775588799703</v>
      </c>
      <c r="DS26" s="62">
        <f t="shared" si="17"/>
        <v>394.74553366577481</v>
      </c>
      <c r="DT26" s="62">
        <f ca="1">AVERAGE(OFFSET($DS$3,0,0,'Données projet'!$E$14+1,1))-AVERAGE(OFFSET($H$3,0,0,'Données projet'!$E$14+1,1))</f>
        <v>394.8445842828649</v>
      </c>
      <c r="DU26" s="62">
        <f t="shared" si="44"/>
        <v>246.54010105494143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56.972128889837862</v>
      </c>
      <c r="AK27" s="14">
        <f t="shared" si="35"/>
        <v>16.400436387837694</v>
      </c>
      <c r="AL27" s="22">
        <f t="shared" si="4"/>
        <v>127.79055119195162</v>
      </c>
      <c r="AM27" s="62">
        <f t="shared" si="5"/>
        <v>413.79055119195164</v>
      </c>
      <c r="AN27" s="62">
        <f ca="1">AVERAGE(OFFSET($AM$3,0,0,'Données projet'!$E$10+1,1))-AVERAGE(OFFSET($H$3,0,0,'Données projet'!$E$10+1,1))</f>
        <v>389.12604446638119</v>
      </c>
      <c r="AO27" s="62">
        <f t="shared" si="36"/>
        <v>243.23852967152732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64.443883498341179</v>
      </c>
      <c r="BF27" s="14">
        <f t="shared" si="37"/>
        <v>18.287107521964597</v>
      </c>
      <c r="BG27" s="22">
        <f t="shared" si="7"/>
        <v>144.08980936036588</v>
      </c>
      <c r="BH27" s="62">
        <f t="shared" si="8"/>
        <v>430.08980936036585</v>
      </c>
      <c r="BI27" s="62">
        <f ca="1">AVERAGE(OFFSET($BH$3,0,0,'Données projet'!$E$11+1,1))-AVERAGE(OFFSET($H$3,0,0,'Données projet'!$E$11+1,1))</f>
        <v>434.82222444324242</v>
      </c>
      <c r="BJ27" s="62">
        <f t="shared" si="38"/>
        <v>269.61868559913393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60.708006194089528</v>
      </c>
      <c r="CA27" s="14">
        <f t="shared" si="39"/>
        <v>17.347152793180882</v>
      </c>
      <c r="CB27" s="22">
        <f t="shared" si="10"/>
        <v>135.94606856949596</v>
      </c>
      <c r="CC27" s="62">
        <f t="shared" si="11"/>
        <v>421.94606856949599</v>
      </c>
      <c r="CD27" s="62">
        <f ca="1">AVERAGE(OFFSET($CC$3,0,0,'Données projet'!$E$12+1,1))-AVERAGE(OFFSET($H$3,0,0,'Données projet'!$E$12+1,1))</f>
        <v>402.05768757175963</v>
      </c>
      <c r="CE27" s="62">
        <f t="shared" si="40"/>
        <v>256.4377087753457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12.6</v>
      </c>
      <c r="CT27" s="13">
        <f>IF('Données projet'!$A$140&gt;35,CT26+CS27-DB26,IF(A27&lt;'Données projet'!$A$140,$CQ$205^A27,IF(A27='Données projet'!$A$140,'Données projet'!$B$140,CT26+CS27-DB26)))</f>
        <v>102.39999999999998</v>
      </c>
      <c r="CU27" s="18">
        <f>CT27*VLOOKUP('Données projet'!$B$13,Paramètres!$A$1:$I$89,3,0)*VLOOKUP('Données projet'!$B$13,Paramètres!$A$1:$I$89,5,0)</f>
        <v>89.456639999999993</v>
      </c>
      <c r="CV27" s="14">
        <f t="shared" si="41"/>
        <v>24.434133496437113</v>
      </c>
      <c r="CW27" s="22">
        <f t="shared" si="13"/>
        <v>198.35976383962796</v>
      </c>
      <c r="CX27" s="62">
        <f t="shared" si="14"/>
        <v>484.35976383962793</v>
      </c>
      <c r="CY27" s="62">
        <f ca="1">AVERAGE(OFFSET($CX$3,0,0,'Données projet'!$E$13+1,1))-AVERAGE(OFFSET($H$3,0,0,'Données projet'!$E$13+1,1))</f>
        <v>324.64304413235163</v>
      </c>
      <c r="CZ27" s="62">
        <f t="shared" si="42"/>
        <v>318.90379036810742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57.906098215900776</v>
      </c>
      <c r="DQ27" s="14">
        <f t="shared" si="43"/>
        <v>16.637775452924981</v>
      </c>
      <c r="DR27" s="22">
        <f t="shared" si="16"/>
        <v>129.83057997320486</v>
      </c>
      <c r="DS27" s="62">
        <f t="shared" si="17"/>
        <v>415.83057997320486</v>
      </c>
      <c r="DT27" s="62">
        <f ca="1">AVERAGE(OFFSET($DS$3,0,0,'Données projet'!$E$14+1,1))-AVERAGE(OFFSET($H$3,0,0,'Données projet'!$E$14+1,1))</f>
        <v>394.8445842828649</v>
      </c>
      <c r="DU27" s="62">
        <f t="shared" si="44"/>
        <v>246.54010105494143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67.563600000000008</v>
      </c>
      <c r="AK28" s="14">
        <f t="shared" si="35"/>
        <v>19.06717177504256</v>
      </c>
      <c r="AL28" s="22">
        <f t="shared" si="4"/>
        <v>150.88192750819914</v>
      </c>
      <c r="AM28" s="62">
        <f t="shared" si="5"/>
        <v>438.10414973042134</v>
      </c>
      <c r="AN28" s="62">
        <f ca="1">AVERAGE(OFFSET($AM$3,0,0,'Données projet'!$E$10+1,1))-AVERAGE(OFFSET($H$3,0,0,'Données projet'!$E$10+1,1))</f>
        <v>389.12604446638119</v>
      </c>
      <c r="AO28" s="62">
        <f t="shared" si="36"/>
        <v>243.23852967152732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76.424399999999991</v>
      </c>
      <c r="BF28" s="14">
        <f t="shared" si="37"/>
        <v>21.260618446015851</v>
      </c>
      <c r="BG28" s="22">
        <f t="shared" si="7"/>
        <v>170.13474046014426</v>
      </c>
      <c r="BH28" s="62">
        <f t="shared" si="8"/>
        <v>457.35696268236649</v>
      </c>
      <c r="BI28" s="62">
        <f ca="1">AVERAGE(OFFSET($BH$3,0,0,'Données projet'!$E$11+1,1))-AVERAGE(OFFSET($H$3,0,0,'Données projet'!$E$11+1,1))</f>
        <v>434.82222444324242</v>
      </c>
      <c r="BJ28" s="62">
        <f t="shared" si="38"/>
        <v>269.61868559913393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71.994</v>
      </c>
      <c r="CA28" s="14">
        <f t="shared" si="39"/>
        <v>20.167825678149413</v>
      </c>
      <c r="CB28" s="22">
        <f t="shared" si="10"/>
        <v>160.51517972277688</v>
      </c>
      <c r="CC28" s="62">
        <f t="shared" si="11"/>
        <v>447.73740194499908</v>
      </c>
      <c r="CD28" s="62">
        <f ca="1">AVERAGE(OFFSET($CC$3,0,0,'Données projet'!$E$12+1,1))-AVERAGE(OFFSET($H$3,0,0,'Données projet'!$E$12+1,1))</f>
        <v>402.05768757175963</v>
      </c>
      <c r="CE28" s="62">
        <f t="shared" si="40"/>
        <v>256.4377087753457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115</v>
      </c>
      <c r="CR28" s="13">
        <f>VLOOKUP(A28,'Données projet'!$A$139:$I$159,9,0)</f>
        <v>12.6</v>
      </c>
      <c r="CS28" s="13">
        <f t="array" ref="CS28">INDEX(CR:CR,MIN(IF(ISNUMBER(CR28:CR224),ROW(CR28:CR224),"")))</f>
        <v>12.6</v>
      </c>
      <c r="CT28" s="13">
        <f>IF('Données projet'!$A$140&gt;35,CT27+CS28-DB27,IF(A28&lt;'Données projet'!$A$140,$CQ$205^A28,IF(A28='Données projet'!$A$140,'Données projet'!$B$140,CT27+CS28-DB27)))</f>
        <v>114.99999999999997</v>
      </c>
      <c r="CU28" s="18">
        <f>CT28*VLOOKUP('Données projet'!$B$13,Paramètres!$A$1:$I$89,3,0)*VLOOKUP('Données projet'!$B$13,Paramètres!$A$1:$I$89,5,0)</f>
        <v>100.46399999999998</v>
      </c>
      <c r="CV28" s="14">
        <f t="shared" si="41"/>
        <v>27.072509349827456</v>
      </c>
      <c r="CW28" s="22">
        <f t="shared" si="13"/>
        <v>222.12608711761615</v>
      </c>
      <c r="CX28" s="62">
        <f t="shared" si="14"/>
        <v>509.34830933983835</v>
      </c>
      <c r="CY28" s="62">
        <f ca="1">AVERAGE(OFFSET($CX$3,0,0,'Données projet'!$E$13+1,1))-AVERAGE(OFFSET($H$3,0,0,'Données projet'!$E$13+1,1))</f>
        <v>324.64304413235163</v>
      </c>
      <c r="CZ28" s="62">
        <f t="shared" si="42"/>
        <v>318.90379036810742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68.671200000000013</v>
      </c>
      <c r="DQ28" s="14">
        <f t="shared" si="43"/>
        <v>19.343102525659866</v>
      </c>
      <c r="DR28" s="22">
        <f t="shared" si="16"/>
        <v>153.29157689885758</v>
      </c>
      <c r="DS28" s="62">
        <f t="shared" si="17"/>
        <v>440.51379912107984</v>
      </c>
      <c r="DT28" s="62">
        <f ca="1">AVERAGE(OFFSET($DS$3,0,0,'Données projet'!$E$14+1,1))-AVERAGE(OFFSET($H$3,0,0,'Données projet'!$E$14+1,1))</f>
        <v>394.8445842828649</v>
      </c>
      <c r="DU28" s="62">
        <f t="shared" si="44"/>
        <v>246.54010105494143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66.611999999999995</v>
      </c>
      <c r="AK29" s="14">
        <f t="shared" si="35"/>
        <v>18.829683939536395</v>
      </c>
      <c r="AL29" s="22">
        <f t="shared" si="4"/>
        <v>148.81093286135922</v>
      </c>
      <c r="AM29" s="62">
        <f t="shared" si="5"/>
        <v>437.25537730580368</v>
      </c>
      <c r="AN29" s="62">
        <f ca="1">AVERAGE(OFFSET($AM$3,0,0,'Données projet'!$E$10+1,1))-AVERAGE(OFFSET($H$3,0,0,'Données projet'!$E$10+1,1))</f>
        <v>389.12604446638119</v>
      </c>
      <c r="AO29" s="62">
        <f t="shared" si="36"/>
        <v>243.23852967152732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75.347999999999999</v>
      </c>
      <c r="BF29" s="14">
        <f t="shared" si="37"/>
        <v>20.99581051771704</v>
      </c>
      <c r="BG29" s="22">
        <f t="shared" si="7"/>
        <v>167.79880331835713</v>
      </c>
      <c r="BH29" s="62">
        <f t="shared" si="8"/>
        <v>456.24324776280162</v>
      </c>
      <c r="BI29" s="62">
        <f ca="1">AVERAGE(OFFSET($BH$3,0,0,'Données projet'!$E$11+1,1))-AVERAGE(OFFSET($H$3,0,0,'Données projet'!$E$11+1,1))</f>
        <v>434.82222444324242</v>
      </c>
      <c r="BJ29" s="62">
        <f t="shared" si="38"/>
        <v>269.61868559913393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70.98</v>
      </c>
      <c r="CA29" s="14">
        <f t="shared" si="39"/>
        <v>19.916628839746853</v>
      </c>
      <c r="CB29" s="22">
        <f t="shared" si="10"/>
        <v>158.31162856255909</v>
      </c>
      <c r="CC29" s="62">
        <f t="shared" si="11"/>
        <v>446.75607300700358</v>
      </c>
      <c r="CD29" s="62">
        <f ca="1">AVERAGE(OFFSET($CC$3,0,0,'Données projet'!$E$12+1,1))-AVERAGE(OFFSET($H$3,0,0,'Données projet'!$E$12+1,1))</f>
        <v>402.05768757175963</v>
      </c>
      <c r="CE29" s="62">
        <f t="shared" si="40"/>
        <v>256.4377087753457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98.999999999999972</v>
      </c>
      <c r="CU29" s="18">
        <f>CT29*VLOOKUP('Données projet'!$B$13,Paramètres!$A$1:$I$89,3,0)*VLOOKUP('Données projet'!$B$13,Paramètres!$A$1:$I$89,5,0)</f>
        <v>86.486399999999989</v>
      </c>
      <c r="CV29" s="14">
        <f t="shared" si="41"/>
        <v>23.715875325195125</v>
      </c>
      <c r="CW29" s="22">
        <f t="shared" si="13"/>
        <v>191.93562952471481</v>
      </c>
      <c r="CX29" s="62">
        <f t="shared" si="14"/>
        <v>480.3800739691593</v>
      </c>
      <c r="CY29" s="62">
        <f ca="1">AVERAGE(OFFSET($CX$3,0,0,'Données projet'!$E$13+1,1))-AVERAGE(OFFSET($H$3,0,0,'Données projet'!$E$13+1,1))</f>
        <v>324.64304413235163</v>
      </c>
      <c r="CZ29" s="62">
        <f t="shared" si="42"/>
        <v>318.90379036810742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67.703999999999994</v>
      </c>
      <c r="DQ29" s="14">
        <f t="shared" si="43"/>
        <v>19.102177882771514</v>
      </c>
      <c r="DR29" s="22">
        <f t="shared" si="16"/>
        <v>151.18742647916039</v>
      </c>
      <c r="DS29" s="62">
        <f t="shared" si="17"/>
        <v>439.63187092360488</v>
      </c>
      <c r="DT29" s="62">
        <f ca="1">AVERAGE(OFFSET($DS$3,0,0,'Données projet'!$E$14+1,1))-AVERAGE(OFFSET($H$3,0,0,'Données projet'!$E$14+1,1))</f>
        <v>394.8445842828649</v>
      </c>
      <c r="DU29" s="62">
        <f t="shared" si="44"/>
        <v>246.54010105494143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73.273200000000003</v>
      </c>
      <c r="AK30" s="14">
        <f t="shared" si="35"/>
        <v>20.484133942460197</v>
      </c>
      <c r="AL30" s="22">
        <f t="shared" si="4"/>
        <v>163.29402328311821</v>
      </c>
      <c r="AM30" s="62">
        <f t="shared" si="5"/>
        <v>452.96068994978486</v>
      </c>
      <c r="AN30" s="62">
        <f ca="1">AVERAGE(OFFSET($AM$3,0,0,'Données projet'!$E$10+1,1))-AVERAGE(OFFSET($H$3,0,0,'Données projet'!$E$10+1,1))</f>
        <v>389.12604446638119</v>
      </c>
      <c r="AO30" s="62">
        <f t="shared" si="36"/>
        <v>243.23852967152732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82.882799999999989</v>
      </c>
      <c r="BF30" s="14">
        <f t="shared" si="37"/>
        <v>22.840584911380041</v>
      </c>
      <c r="BG30" s="22">
        <f t="shared" si="7"/>
        <v>184.1348953873202</v>
      </c>
      <c r="BH30" s="62">
        <f t="shared" si="8"/>
        <v>473.80156205398691</v>
      </c>
      <c r="BI30" s="62">
        <f ca="1">AVERAGE(OFFSET($BH$3,0,0,'Données projet'!$E$11+1,1))-AVERAGE(OFFSET($H$3,0,0,'Données projet'!$E$11+1,1))</f>
        <v>434.82222444324242</v>
      </c>
      <c r="BJ30" s="62">
        <f t="shared" si="38"/>
        <v>269.61868559913393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78.078000000000003</v>
      </c>
      <c r="CA30" s="14">
        <f t="shared" si="39"/>
        <v>21.666582091642084</v>
      </c>
      <c r="CB30" s="22">
        <f t="shared" si="10"/>
        <v>173.72181380960993</v>
      </c>
      <c r="CC30" s="62">
        <f t="shared" si="11"/>
        <v>463.38848047627664</v>
      </c>
      <c r="CD30" s="62">
        <f ca="1">AVERAGE(OFFSET($CC$3,0,0,'Données projet'!$E$12+1,1))-AVERAGE(OFFSET($H$3,0,0,'Données projet'!$E$12+1,1))</f>
        <v>402.05768757175963</v>
      </c>
      <c r="CE30" s="62">
        <f t="shared" si="40"/>
        <v>256.4377087753457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110.99999999999997</v>
      </c>
      <c r="CU30" s="18">
        <f>CT30*VLOOKUP('Données projet'!$B$13,Paramètres!$A$1:$I$89,3,0)*VLOOKUP('Données projet'!$B$13,Paramètres!$A$1:$I$89,5,0)</f>
        <v>96.969599999999986</v>
      </c>
      <c r="CV30" s="14">
        <f t="shared" si="41"/>
        <v>26.238758642904337</v>
      </c>
      <c r="CW30" s="22">
        <f t="shared" si="13"/>
        <v>214.58789130305834</v>
      </c>
      <c r="CX30" s="62">
        <f t="shared" si="14"/>
        <v>504.25455796972506</v>
      </c>
      <c r="CY30" s="62">
        <f ca="1">AVERAGE(OFFSET($CX$3,0,0,'Données projet'!$E$13+1,1))-AVERAGE(OFFSET($H$3,0,0,'Données projet'!$E$13+1,1))</f>
        <v>324.64304413235163</v>
      </c>
      <c r="CZ30" s="62">
        <f t="shared" si="42"/>
        <v>318.90379036810742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74.474400000000003</v>
      </c>
      <c r="DQ30" s="14">
        <f t="shared" si="43"/>
        <v>20.780570274034375</v>
      </c>
      <c r="DR30" s="22">
        <f t="shared" si="16"/>
        <v>165.90240656060988</v>
      </c>
      <c r="DS30" s="62">
        <f t="shared" si="17"/>
        <v>455.56907322727659</v>
      </c>
      <c r="DT30" s="62">
        <f ca="1">AVERAGE(OFFSET($DS$3,0,0,'Données projet'!$E$14+1,1))-AVERAGE(OFFSET($H$3,0,0,'Données projet'!$E$14+1,1))</f>
        <v>394.8445842828649</v>
      </c>
      <c r="DU30" s="62">
        <f t="shared" si="44"/>
        <v>246.54010105494143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79.934400000000011</v>
      </c>
      <c r="AK31" s="14">
        <f t="shared" si="35"/>
        <v>22.121143821921812</v>
      </c>
      <c r="AL31" s="22">
        <f t="shared" si="4"/>
        <v>177.74673882318049</v>
      </c>
      <c r="AM31" s="62">
        <f t="shared" si="5"/>
        <v>468.63562771206932</v>
      </c>
      <c r="AN31" s="62">
        <f ca="1">AVERAGE(OFFSET($AM$3,0,0,'Données projet'!$E$10+1,1))-AVERAGE(OFFSET($H$3,0,0,'Données projet'!$E$10+1,1))</f>
        <v>389.12604446638119</v>
      </c>
      <c r="AO31" s="62">
        <f t="shared" si="36"/>
        <v>243.23852967152732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90.417599999999993</v>
      </c>
      <c r="BF31" s="14">
        <f t="shared" si="37"/>
        <v>24.665912907068826</v>
      </c>
      <c r="BG31" s="22">
        <f t="shared" si="7"/>
        <v>200.43711831314488</v>
      </c>
      <c r="BH31" s="62">
        <f t="shared" si="8"/>
        <v>491.32600720203374</v>
      </c>
      <c r="BI31" s="62">
        <f ca="1">AVERAGE(OFFSET($BH$3,0,0,'Données projet'!$E$11+1,1))-AVERAGE(OFFSET($H$3,0,0,'Données projet'!$E$11+1,1))</f>
        <v>434.82222444324242</v>
      </c>
      <c r="BJ31" s="62">
        <f t="shared" si="38"/>
        <v>269.61868559913393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85.176000000000002</v>
      </c>
      <c r="CA31" s="14">
        <f t="shared" si="39"/>
        <v>23.398088487656441</v>
      </c>
      <c r="CB31" s="22">
        <f t="shared" si="10"/>
        <v>189.09987078266829</v>
      </c>
      <c r="CC31" s="62">
        <f t="shared" si="11"/>
        <v>479.98875967155715</v>
      </c>
      <c r="CD31" s="62">
        <f ca="1">AVERAGE(OFFSET($CC$3,0,0,'Données projet'!$E$12+1,1))-AVERAGE(OFFSET($H$3,0,0,'Données projet'!$E$12+1,1))</f>
        <v>402.05768757175963</v>
      </c>
      <c r="CE31" s="62">
        <f t="shared" si="40"/>
        <v>256.4377087753457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122.99999999999997</v>
      </c>
      <c r="CU31" s="18">
        <f>CT31*VLOOKUP('Données projet'!$B$13,Paramètres!$A$1:$I$89,3,0)*VLOOKUP('Données projet'!$B$13,Paramètres!$A$1:$I$89,5,0)</f>
        <v>107.4528</v>
      </c>
      <c r="CV31" s="14">
        <f t="shared" si="41"/>
        <v>28.7300285196239</v>
      </c>
      <c r="CW31" s="22">
        <f t="shared" si="13"/>
        <v>237.18509300501162</v>
      </c>
      <c r="CX31" s="62">
        <f t="shared" si="14"/>
        <v>528.07398189390051</v>
      </c>
      <c r="CY31" s="62">
        <f ca="1">AVERAGE(OFFSET($CX$3,0,0,'Données projet'!$E$13+1,1))-AVERAGE(OFFSET($H$3,0,0,'Données projet'!$E$13+1,1))</f>
        <v>324.64304413235163</v>
      </c>
      <c r="CZ31" s="62">
        <f t="shared" si="42"/>
        <v>318.90379036810742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81.244799999999998</v>
      </c>
      <c r="DQ31" s="14">
        <f t="shared" si="43"/>
        <v>22.441270156928962</v>
      </c>
      <c r="DR31" s="22">
        <f t="shared" si="16"/>
        <v>180.58657218998462</v>
      </c>
      <c r="DS31" s="62">
        <f t="shared" si="17"/>
        <v>471.47546107887348</v>
      </c>
      <c r="DT31" s="62">
        <f ca="1">AVERAGE(OFFSET($DS$3,0,0,'Données projet'!$E$14+1,1))-AVERAGE(OFFSET($H$3,0,0,'Données projet'!$E$14+1,1))</f>
        <v>394.8445842828649</v>
      </c>
      <c r="DU31" s="62">
        <f t="shared" si="44"/>
        <v>246.54010105494143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86.595600000000005</v>
      </c>
      <c r="AK32" s="14">
        <f t="shared" si="35"/>
        <v>23.742332153806089</v>
      </c>
      <c r="AL32" s="22">
        <f t="shared" si="4"/>
        <v>192.17189850121227</v>
      </c>
      <c r="AM32" s="62">
        <f t="shared" si="5"/>
        <v>484.28300961232344</v>
      </c>
      <c r="AN32" s="62">
        <f ca="1">AVERAGE(OFFSET($AM$3,0,0,'Données projet'!$E$10+1,1))-AVERAGE(OFFSET($H$3,0,0,'Données projet'!$E$10+1,1))</f>
        <v>389.12604446638119</v>
      </c>
      <c r="AO32" s="62">
        <f t="shared" si="36"/>
        <v>243.23852967152732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97.952399999999997</v>
      </c>
      <c r="BF32" s="14">
        <f t="shared" si="37"/>
        <v>26.473599278177087</v>
      </c>
      <c r="BG32" s="22">
        <f t="shared" si="7"/>
        <v>216.70861540949173</v>
      </c>
      <c r="BH32" s="62">
        <f t="shared" si="8"/>
        <v>508.8197265206029</v>
      </c>
      <c r="BI32" s="62">
        <f ca="1">AVERAGE(OFFSET($BH$3,0,0,'Données projet'!$E$11+1,1))-AVERAGE(OFFSET($H$3,0,0,'Données projet'!$E$11+1,1))</f>
        <v>434.82222444324242</v>
      </c>
      <c r="BJ32" s="62">
        <f t="shared" si="38"/>
        <v>269.61868559913393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92.274000000000001</v>
      </c>
      <c r="CA32" s="14">
        <f t="shared" si="39"/>
        <v>25.112860036087575</v>
      </c>
      <c r="CB32" s="22">
        <f t="shared" si="10"/>
        <v>204.4487812295192</v>
      </c>
      <c r="CC32" s="62">
        <f t="shared" si="11"/>
        <v>496.55989234063031</v>
      </c>
      <c r="CD32" s="62">
        <f ca="1">AVERAGE(OFFSET($CC$3,0,0,'Données projet'!$E$12+1,1))-AVERAGE(OFFSET($H$3,0,0,'Données projet'!$E$12+1,1))</f>
        <v>402.05768757175963</v>
      </c>
      <c r="CE32" s="62">
        <f t="shared" si="40"/>
        <v>256.4377087753457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134.99999999999997</v>
      </c>
      <c r="CU32" s="18">
        <f>CT32*VLOOKUP('Données projet'!$B$13,Paramètres!$A$1:$I$89,3,0)*VLOOKUP('Données projet'!$B$13,Paramètres!$A$1:$I$89,5,0)</f>
        <v>117.93599999999999</v>
      </c>
      <c r="CV32" s="14">
        <f t="shared" si="41"/>
        <v>31.1931201812605</v>
      </c>
      <c r="CW32" s="22">
        <f t="shared" si="13"/>
        <v>259.73321764902869</v>
      </c>
      <c r="CX32" s="62">
        <f t="shared" si="14"/>
        <v>551.84432876013989</v>
      </c>
      <c r="CY32" s="62">
        <f ca="1">AVERAGE(OFFSET($CX$3,0,0,'Données projet'!$E$13+1,1))-AVERAGE(OFFSET($H$3,0,0,'Données projet'!$E$13+1,1))</f>
        <v>324.64304413235163</v>
      </c>
      <c r="CZ32" s="62">
        <f t="shared" si="42"/>
        <v>318.90379036810742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88.015200000000007</v>
      </c>
      <c r="DQ32" s="14">
        <f t="shared" si="43"/>
        <v>24.085919530575829</v>
      </c>
      <c r="DR32" s="22">
        <f t="shared" si="16"/>
        <v>195.24278318241954</v>
      </c>
      <c r="DS32" s="62">
        <f t="shared" si="17"/>
        <v>487.35389429353069</v>
      </c>
      <c r="DT32" s="62">
        <f ca="1">AVERAGE(OFFSET($DS$3,0,0,'Données projet'!$E$14+1,1))-AVERAGE(OFFSET($H$3,0,0,'Données projet'!$E$14+1,1))</f>
        <v>394.8445842828649</v>
      </c>
      <c r="DU32" s="62">
        <f t="shared" si="44"/>
        <v>246.54010105494143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93.256799999999998</v>
      </c>
      <c r="AK33" s="14">
        <f t="shared" si="35"/>
        <v>25.34905435685781</v>
      </c>
      <c r="AL33" s="22">
        <f t="shared" si="4"/>
        <v>206.57186300486069</v>
      </c>
      <c r="AM33" s="62">
        <f t="shared" si="5"/>
        <v>499.905196338194</v>
      </c>
      <c r="AN33" s="62">
        <f ca="1">AVERAGE(OFFSET($AM$3,0,0,'Données projet'!$E$10+1,1))-AVERAGE(OFFSET($H$3,0,0,'Données projet'!$E$10+1,1))</f>
        <v>389.12604446638119</v>
      </c>
      <c r="AO33" s="62">
        <f t="shared" si="36"/>
        <v>243.23852967152732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105.48719999999999</v>
      </c>
      <c r="BF33" s="14">
        <f t="shared" si="37"/>
        <v>28.265155367923839</v>
      </c>
      <c r="BG33" s="22">
        <f t="shared" si="7"/>
        <v>232.95201893246733</v>
      </c>
      <c r="BH33" s="62">
        <f t="shared" si="8"/>
        <v>526.28535226580061</v>
      </c>
      <c r="BI33" s="62">
        <f ca="1">AVERAGE(OFFSET($BH$3,0,0,'Données projet'!$E$11+1,1))-AVERAGE(OFFSET($H$3,0,0,'Données projet'!$E$11+1,1))</f>
        <v>434.82222444324242</v>
      </c>
      <c r="BJ33" s="62">
        <f t="shared" si="38"/>
        <v>269.61868559913393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99.372000000000014</v>
      </c>
      <c r="CA33" s="14">
        <f t="shared" si="39"/>
        <v>26.812330397327713</v>
      </c>
      <c r="CB33" s="22">
        <f t="shared" si="10"/>
        <v>219.7710421086791</v>
      </c>
      <c r="CC33" s="62">
        <f t="shared" si="11"/>
        <v>513.10437544201238</v>
      </c>
      <c r="CD33" s="62">
        <f ca="1">AVERAGE(OFFSET($CC$3,0,0,'Données projet'!$E$12+1,1))-AVERAGE(OFFSET($H$3,0,0,'Données projet'!$E$12+1,1))</f>
        <v>402.05768757175963</v>
      </c>
      <c r="CE33" s="62">
        <f t="shared" si="40"/>
        <v>256.4377087753457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147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146.99999999999997</v>
      </c>
      <c r="CU33" s="18">
        <f>CT33*VLOOKUP('Données projet'!$B$13,Paramètres!$A$1:$I$89,3,0)*VLOOKUP('Données projet'!$B$13,Paramètres!$A$1:$I$89,5,0)</f>
        <v>128.41919999999999</v>
      </c>
      <c r="CV33" s="14">
        <f t="shared" si="41"/>
        <v>33.630823177860762</v>
      </c>
      <c r="CW33" s="22">
        <f t="shared" si="13"/>
        <v>282.23712370144079</v>
      </c>
      <c r="CX33" s="62">
        <f t="shared" si="14"/>
        <v>575.57045703477411</v>
      </c>
      <c r="CY33" s="62">
        <f ca="1">AVERAGE(OFFSET($CX$3,0,0,'Données projet'!$E$13+1,1))-AVERAGE(OFFSET($H$3,0,0,'Données projet'!$E$13+1,1))</f>
        <v>324.64304413235163</v>
      </c>
      <c r="CZ33" s="62">
        <f t="shared" si="42"/>
        <v>318.90379036810742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94.785600000000002</v>
      </c>
      <c r="DQ33" s="14">
        <f t="shared" si="43"/>
        <v>25.715893428674526</v>
      </c>
      <c r="DR33" s="22">
        <f t="shared" si="16"/>
        <v>209.87343438827483</v>
      </c>
      <c r="DS33" s="62">
        <f t="shared" si="17"/>
        <v>503.20676772160812</v>
      </c>
      <c r="DT33" s="62">
        <f ca="1">AVERAGE(OFFSET($DS$3,0,0,'Données projet'!$E$14+1,1))-AVERAGE(OFFSET($H$3,0,0,'Données projet'!$E$14+1,1))</f>
        <v>394.8445842828649</v>
      </c>
      <c r="DU33" s="62">
        <f t="shared" si="44"/>
        <v>246.54010105494143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80.695679999999996</v>
      </c>
      <c r="AK34" s="14">
        <f t="shared" si="35"/>
        <v>22.307195695097128</v>
      </c>
      <c r="AL34" s="22">
        <f t="shared" si="4"/>
        <v>179.3966751689608</v>
      </c>
      <c r="AM34" s="62">
        <f t="shared" si="5"/>
        <v>472.73000850229414</v>
      </c>
      <c r="AN34" s="62">
        <f ca="1">AVERAGE(OFFSET($AM$3,0,0,'Données projet'!$E$10+1,1))-AVERAGE(OFFSET($H$3,0,0,'Données projet'!$E$10+1,1))</f>
        <v>389.12604446638119</v>
      </c>
      <c r="AO34" s="62">
        <f t="shared" si="36"/>
        <v>243.23852967152732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91.278719999999993</v>
      </c>
      <c r="BF34" s="14">
        <f t="shared" si="37"/>
        <v>24.873367789912262</v>
      </c>
      <c r="BG34" s="22">
        <f t="shared" si="7"/>
        <v>202.29821956743049</v>
      </c>
      <c r="BH34" s="62">
        <f t="shared" si="8"/>
        <v>495.63155290076384</v>
      </c>
      <c r="BI34" s="62">
        <f ca="1">AVERAGE(OFFSET($BH$3,0,0,'Données projet'!$E$11+1,1))-AVERAGE(OFFSET($H$3,0,0,'Données projet'!$E$11+1,1))</f>
        <v>434.82222444324242</v>
      </c>
      <c r="BJ34" s="62">
        <f t="shared" si="38"/>
        <v>269.61868559913393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85.987200000000001</v>
      </c>
      <c r="CA34" s="14">
        <f t="shared" si="39"/>
        <v>23.594880218992504</v>
      </c>
      <c r="CB34" s="22">
        <f t="shared" si="10"/>
        <v>190.85545638141195</v>
      </c>
      <c r="CC34" s="62">
        <f t="shared" si="11"/>
        <v>484.18878971474527</v>
      </c>
      <c r="CD34" s="62">
        <f ca="1">AVERAGE(OFFSET($CC$3,0,0,'Données projet'!$E$12+1,1))-AVERAGE(OFFSET($H$3,0,0,'Données projet'!$E$12+1,1))</f>
        <v>402.05768757175963</v>
      </c>
      <c r="CE34" s="62">
        <f t="shared" si="40"/>
        <v>256.4377087753457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129.79999999999998</v>
      </c>
      <c r="CU34" s="18">
        <f>CT34*VLOOKUP('Données projet'!$B$13,Paramètres!$A$1:$I$89,3,0)*VLOOKUP('Données projet'!$B$13,Paramètres!$A$1:$I$89,5,0)</f>
        <v>113.39328</v>
      </c>
      <c r="CV34" s="14">
        <f t="shared" si="41"/>
        <v>30.129048665447534</v>
      </c>
      <c r="CW34" s="22">
        <f t="shared" si="13"/>
        <v>249.96805575898779</v>
      </c>
      <c r="CX34" s="62">
        <f t="shared" si="14"/>
        <v>543.30138909232107</v>
      </c>
      <c r="CY34" s="62">
        <f ca="1">AVERAGE(OFFSET($CX$3,0,0,'Données projet'!$E$13+1,1))-AVERAGE(OFFSET($H$3,0,0,'Données projet'!$E$13+1,1))</f>
        <v>324.64304413235163</v>
      </c>
      <c r="CZ34" s="62">
        <f t="shared" si="42"/>
        <v>318.90379036810742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82.018560000000008</v>
      </c>
      <c r="DQ34" s="14">
        <f t="shared" si="43"/>
        <v>22.630014481487464</v>
      </c>
      <c r="DR34" s="22">
        <f t="shared" si="16"/>
        <v>182.26293388859065</v>
      </c>
      <c r="DS34" s="62">
        <f t="shared" si="17"/>
        <v>475.59626722192399</v>
      </c>
      <c r="DT34" s="62">
        <f ca="1">AVERAGE(OFFSET($DS$3,0,0,'Données projet'!$E$14+1,1))-AVERAGE(OFFSET($H$3,0,0,'Données projet'!$E$14+1,1))</f>
        <v>394.8445842828649</v>
      </c>
      <c r="DU34" s="62">
        <f t="shared" si="44"/>
        <v>246.54010105494143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88.118160000000003</v>
      </c>
      <c r="AK35" s="14">
        <f t="shared" si="35"/>
        <v>24.110813848758355</v>
      </c>
      <c r="AL35" s="22">
        <f t="shared" si="4"/>
        <v>195.46546278658749</v>
      </c>
      <c r="AM35" s="62">
        <f t="shared" si="5"/>
        <v>488.79879611992078</v>
      </c>
      <c r="AN35" s="62">
        <f ca="1">AVERAGE(OFFSET($AM$3,0,0,'Données projet'!$E$10+1,1))-AVERAGE(OFFSET($H$3,0,0,'Données projet'!$E$10+1,1))</f>
        <v>389.12604446638119</v>
      </c>
      <c r="AO35" s="62">
        <f t="shared" si="36"/>
        <v>243.23852967152732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99.674639999999997</v>
      </c>
      <c r="BF35" s="14">
        <f t="shared" si="37"/>
        <v>26.884470319417503</v>
      </c>
      <c r="BG35" s="22">
        <f t="shared" si="7"/>
        <v>220.42378380631877</v>
      </c>
      <c r="BH35" s="62">
        <f t="shared" si="8"/>
        <v>513.75711713965211</v>
      </c>
      <c r="BI35" s="62">
        <f ca="1">AVERAGE(OFFSET($BH$3,0,0,'Données projet'!$E$11+1,1))-AVERAGE(OFFSET($H$3,0,0,'Données projet'!$E$11+1,1))</f>
        <v>434.82222444324242</v>
      </c>
      <c r="BJ35" s="62">
        <f t="shared" si="38"/>
        <v>269.61868559913393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93.8964</v>
      </c>
      <c r="CA35" s="14">
        <f t="shared" si="39"/>
        <v>25.502612364176063</v>
      </c>
      <c r="CB35" s="22">
        <f t="shared" si="10"/>
        <v>207.95327986760662</v>
      </c>
      <c r="CC35" s="62">
        <f t="shared" si="11"/>
        <v>501.28661320093994</v>
      </c>
      <c r="CD35" s="62">
        <f ca="1">AVERAGE(OFFSET($CC$3,0,0,'Données projet'!$E$12+1,1))-AVERAGE(OFFSET($H$3,0,0,'Données projet'!$E$12+1,1))</f>
        <v>402.05768757175963</v>
      </c>
      <c r="CE35" s="62">
        <f t="shared" si="40"/>
        <v>256.4377087753457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140.6</v>
      </c>
      <c r="CU35" s="18">
        <f>CT35*VLOOKUP('Données projet'!$B$13,Paramètres!$A$1:$I$89,3,0)*VLOOKUP('Données projet'!$B$13,Paramètres!$A$1:$I$89,5,0)</f>
        <v>122.82816000000001</v>
      </c>
      <c r="CV35" s="14">
        <f t="shared" si="41"/>
        <v>32.333724232859048</v>
      </c>
      <c r="CW35" s="22">
        <f t="shared" si="13"/>
        <v>270.24028170556284</v>
      </c>
      <c r="CX35" s="62">
        <f t="shared" si="14"/>
        <v>563.57361503889615</v>
      </c>
      <c r="CY35" s="62">
        <f ca="1">AVERAGE(OFFSET($CX$3,0,0,'Données projet'!$E$13+1,1))-AVERAGE(OFFSET($H$3,0,0,'Données projet'!$E$13+1,1))</f>
        <v>324.64304413235163</v>
      </c>
      <c r="CZ35" s="62">
        <f t="shared" si="42"/>
        <v>318.90379036810742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89.562719999999999</v>
      </c>
      <c r="DQ35" s="14">
        <f t="shared" si="43"/>
        <v>24.459733711744541</v>
      </c>
      <c r="DR35" s="22">
        <f t="shared" si="16"/>
        <v>198.58910688128836</v>
      </c>
      <c r="DS35" s="62">
        <f t="shared" si="17"/>
        <v>491.9224402146217</v>
      </c>
      <c r="DT35" s="62">
        <f ca="1">AVERAGE(OFFSET($DS$3,0,0,'Données projet'!$E$14+1,1))-AVERAGE(OFFSET($H$3,0,0,'Données projet'!$E$14+1,1))</f>
        <v>394.8445842828649</v>
      </c>
      <c r="DU35" s="62">
        <f t="shared" si="44"/>
        <v>246.54010105494143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95.540639999999996</v>
      </c>
      <c r="AK36" s="14">
        <f t="shared" si="35"/>
        <v>25.89681240703468</v>
      </c>
      <c r="AL36" s="22">
        <f t="shared" si="4"/>
        <v>211.50356294225205</v>
      </c>
      <c r="AM36" s="62">
        <f t="shared" si="5"/>
        <v>504.83689627558533</v>
      </c>
      <c r="AN36" s="62">
        <f ca="1">AVERAGE(OFFSET($AM$3,0,0,'Données projet'!$E$10+1,1))-AVERAGE(OFFSET($H$3,0,0,'Données projet'!$E$10+1,1))</f>
        <v>389.12604446638119</v>
      </c>
      <c r="AO36" s="62">
        <f t="shared" si="36"/>
        <v>243.23852967152732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108.07055999999997</v>
      </c>
      <c r="BF36" s="14">
        <f t="shared" si="37"/>
        <v>28.875926332959533</v>
      </c>
      <c r="BG36" s="22">
        <f t="shared" si="7"/>
        <v>238.51513036323777</v>
      </c>
      <c r="BH36" s="62">
        <f t="shared" si="8"/>
        <v>531.84846369657112</v>
      </c>
      <c r="BI36" s="62">
        <f ca="1">AVERAGE(OFFSET($BH$3,0,0,'Données projet'!$E$11+1,1))-AVERAGE(OFFSET($H$3,0,0,'Données projet'!$E$11+1,1))</f>
        <v>434.82222444324242</v>
      </c>
      <c r="BJ36" s="62">
        <f t="shared" si="38"/>
        <v>269.61868559913393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101.80559999999998</v>
      </c>
      <c r="CA36" s="14">
        <f t="shared" si="39"/>
        <v>27.391707821525987</v>
      </c>
      <c r="CB36" s="22">
        <f t="shared" si="10"/>
        <v>225.01864445582441</v>
      </c>
      <c r="CC36" s="62">
        <f t="shared" si="11"/>
        <v>518.35197778915767</v>
      </c>
      <c r="CD36" s="62">
        <f ca="1">AVERAGE(OFFSET($CC$3,0,0,'Données projet'!$E$12+1,1))-AVERAGE(OFFSET($H$3,0,0,'Données projet'!$E$12+1,1))</f>
        <v>402.05768757175963</v>
      </c>
      <c r="CE36" s="62">
        <f t="shared" si="40"/>
        <v>256.4377087753457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151.4</v>
      </c>
      <c r="CU36" s="18">
        <f>CT36*VLOOKUP('Données projet'!$B$13,Paramètres!$A$1:$I$89,3,0)*VLOOKUP('Données projet'!$B$13,Paramètres!$A$1:$I$89,5,0)</f>
        <v>132.26304000000002</v>
      </c>
      <c r="CV36" s="14">
        <f t="shared" si="41"/>
        <v>34.518755036434833</v>
      </c>
      <c r="CW36" s="22">
        <f t="shared" si="13"/>
        <v>290.47829302179071</v>
      </c>
      <c r="CX36" s="62">
        <f t="shared" si="14"/>
        <v>583.81162635512396</v>
      </c>
      <c r="CY36" s="62">
        <f ca="1">AVERAGE(OFFSET($CX$3,0,0,'Données projet'!$E$13+1,1))-AVERAGE(OFFSET($H$3,0,0,'Données projet'!$E$13+1,1))</f>
        <v>324.64304413235163</v>
      </c>
      <c r="CZ36" s="62">
        <f t="shared" si="42"/>
        <v>318.90379036810742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97.106880000000004</v>
      </c>
      <c r="DQ36" s="14">
        <f t="shared" si="43"/>
        <v>26.271578364481066</v>
      </c>
      <c r="DR36" s="22">
        <f t="shared" si="16"/>
        <v>214.88414831813785</v>
      </c>
      <c r="DS36" s="62">
        <f t="shared" si="17"/>
        <v>508.21748165147119</v>
      </c>
      <c r="DT36" s="62">
        <f ca="1">AVERAGE(OFFSET($DS$3,0,0,'Données projet'!$E$14+1,1))-AVERAGE(OFFSET($H$3,0,0,'Données projet'!$E$14+1,1))</f>
        <v>394.8445842828649</v>
      </c>
      <c r="DU36" s="62">
        <f t="shared" si="44"/>
        <v>246.54010105494143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102.96311999999999</v>
      </c>
      <c r="AK37" s="14">
        <f t="shared" si="35"/>
        <v>27.666715856510024</v>
      </c>
      <c r="AL37" s="22">
        <f t="shared" si="4"/>
        <v>227.51363078342158</v>
      </c>
      <c r="AM37" s="62">
        <f t="shared" si="5"/>
        <v>520.84696411675486</v>
      </c>
      <c r="AN37" s="62">
        <f ca="1">AVERAGE(OFFSET($AM$3,0,0,'Données projet'!$E$10+1,1))-AVERAGE(OFFSET($H$3,0,0,'Données projet'!$E$10+1,1))</f>
        <v>389.12604446638119</v>
      </c>
      <c r="AO37" s="62">
        <f t="shared" si="36"/>
        <v>243.23852967152732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116.46647999999999</v>
      </c>
      <c r="BF37" s="14">
        <f t="shared" si="37"/>
        <v>30.849435690799186</v>
      </c>
      <c r="BG37" s="22">
        <f t="shared" si="7"/>
        <v>256.57521982814194</v>
      </c>
      <c r="BH37" s="62">
        <f t="shared" si="8"/>
        <v>549.90855316147531</v>
      </c>
      <c r="BI37" s="62">
        <f ca="1">AVERAGE(OFFSET($BH$3,0,0,'Données projet'!$E$11+1,1))-AVERAGE(OFFSET($H$3,0,0,'Données projet'!$E$11+1,1))</f>
        <v>434.82222444324242</v>
      </c>
      <c r="BJ37" s="62">
        <f t="shared" si="38"/>
        <v>269.61868559913393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109.7148</v>
      </c>
      <c r="CA37" s="14">
        <f t="shared" si="39"/>
        <v>29.263779078727129</v>
      </c>
      <c r="CB37" s="22">
        <f t="shared" si="10"/>
        <v>242.05435856211645</v>
      </c>
      <c r="CC37" s="62">
        <f t="shared" si="11"/>
        <v>535.38769189544973</v>
      </c>
      <c r="CD37" s="62">
        <f ca="1">AVERAGE(OFFSET($CC$3,0,0,'Données projet'!$E$12+1,1))-AVERAGE(OFFSET($H$3,0,0,'Données projet'!$E$12+1,1))</f>
        <v>402.05768757175963</v>
      </c>
      <c r="CE37" s="62">
        <f t="shared" si="40"/>
        <v>256.4377087753457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162.20000000000002</v>
      </c>
      <c r="CU37" s="18">
        <f>CT37*VLOOKUP('Données projet'!$B$13,Paramètres!$A$1:$I$89,3,0)*VLOOKUP('Données projet'!$B$13,Paramètres!$A$1:$I$89,5,0)</f>
        <v>141.69792000000004</v>
      </c>
      <c r="CV37" s="14">
        <f t="shared" si="41"/>
        <v>36.68570180120939</v>
      </c>
      <c r="CW37" s="22">
        <f t="shared" si="13"/>
        <v>310.68480797043975</v>
      </c>
      <c r="CX37" s="62">
        <f t="shared" si="14"/>
        <v>604.01814130377306</v>
      </c>
      <c r="CY37" s="62">
        <f ca="1">AVERAGE(OFFSET($CX$3,0,0,'Données projet'!$E$13+1,1))-AVERAGE(OFFSET($H$3,0,0,'Données projet'!$E$13+1,1))</f>
        <v>324.64304413235163</v>
      </c>
      <c r="CZ37" s="62">
        <f t="shared" si="42"/>
        <v>318.90379036810742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104.65103999999998</v>
      </c>
      <c r="DQ37" s="14">
        <f t="shared" si="43"/>
        <v>28.067094987902482</v>
      </c>
      <c r="DR37" s="22">
        <f t="shared" si="16"/>
        <v>231.15075177059677</v>
      </c>
      <c r="DS37" s="62">
        <f t="shared" si="17"/>
        <v>524.48408510393006</v>
      </c>
      <c r="DT37" s="62">
        <f ca="1">AVERAGE(OFFSET($DS$3,0,0,'Données projet'!$E$14+1,1))-AVERAGE(OFFSET($H$3,0,0,'Données projet'!$E$14+1,1))</f>
        <v>394.8445842828649</v>
      </c>
      <c r="DU37" s="62">
        <f t="shared" si="44"/>
        <v>246.54010105494143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110.3856</v>
      </c>
      <c r="AK38" s="14">
        <f t="shared" si="35"/>
        <v>29.421816429201407</v>
      </c>
      <c r="AL38" s="22">
        <f t="shared" si="4"/>
        <v>243.49791694752571</v>
      </c>
      <c r="AM38" s="62">
        <f t="shared" si="5"/>
        <v>536.83125028085897</v>
      </c>
      <c r="AN38" s="62">
        <f ca="1">AVERAGE(OFFSET($AM$3,0,0,'Données projet'!$E$10+1,1))-AVERAGE(OFFSET($H$3,0,0,'Données projet'!$E$10+1,1))</f>
        <v>389.12604446638119</v>
      </c>
      <c r="AO38" s="62">
        <f t="shared" si="36"/>
        <v>243.23852967152732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124.86239999999997</v>
      </c>
      <c r="BF38" s="14">
        <f t="shared" si="37"/>
        <v>32.80643928056157</v>
      </c>
      <c r="BG38" s="22">
        <f t="shared" si="7"/>
        <v>274.606561746978</v>
      </c>
      <c r="BH38" s="62">
        <f t="shared" si="8"/>
        <v>567.93989508031132</v>
      </c>
      <c r="BI38" s="62">
        <f ca="1">AVERAGE(OFFSET($BH$3,0,0,'Données projet'!$E$11+1,1))-AVERAGE(OFFSET($H$3,0,0,'Données projet'!$E$11+1,1))</f>
        <v>434.82222444324242</v>
      </c>
      <c r="BJ38" s="62">
        <f t="shared" si="38"/>
        <v>269.61868559913393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117.624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552.39613607545789</v>
      </c>
      <c r="CD38" s="62">
        <f ca="1">AVERAGE(OFFSET($CC$3,0,0,'Données projet'!$E$12+1,1))-AVERAGE(OFFSET($H$3,0,0,'Données projet'!$E$12+1,1))</f>
        <v>402.05768757175963</v>
      </c>
      <c r="CE38" s="62">
        <f t="shared" si="40"/>
        <v>256.4377087753457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173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173.00000000000003</v>
      </c>
      <c r="CU38" s="18">
        <f>CT38*VLOOKUP('Données projet'!$B$13,Paramètres!$A$1:$I$89,3,0)*VLOOKUP('Données projet'!$B$13,Paramètres!$A$1:$I$89,5,0)</f>
        <v>151.13280000000003</v>
      </c>
      <c r="CV38" s="14">
        <f t="shared" si="41"/>
        <v>38.835905653934425</v>
      </c>
      <c r="CW38" s="22">
        <f t="shared" si="13"/>
        <v>330.86216234726913</v>
      </c>
      <c r="CX38" s="62">
        <f t="shared" si="14"/>
        <v>624.19549568060245</v>
      </c>
      <c r="CY38" s="62">
        <f ca="1">AVERAGE(OFFSET($CX$3,0,0,'Données projet'!$E$13+1,1))-AVERAGE(OFFSET($H$3,0,0,'Données projet'!$E$13+1,1))</f>
        <v>324.64304413235163</v>
      </c>
      <c r="CZ38" s="62">
        <f t="shared" si="42"/>
        <v>318.90379036810742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112.19519999999999</v>
      </c>
      <c r="DQ38" s="14">
        <f t="shared" si="43"/>
        <v>29.847594514573263</v>
      </c>
      <c r="DR38" s="22">
        <f t="shared" si="16"/>
        <v>247.39120044621504</v>
      </c>
      <c r="DS38" s="62">
        <f t="shared" si="17"/>
        <v>540.72453377954832</v>
      </c>
      <c r="DT38" s="62">
        <f ca="1">AVERAGE(OFFSET($DS$3,0,0,'Données projet'!$E$14+1,1))-AVERAGE(OFFSET($H$3,0,0,'Données projet'!$E$14+1,1))</f>
        <v>394.8445842828649</v>
      </c>
      <c r="DU38" s="62">
        <f t="shared" si="44"/>
        <v>246.54010105494143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98.395439999999994</v>
      </c>
      <c r="AK39" s="14">
        <f t="shared" si="35"/>
        <v>26.57937412584554</v>
      </c>
      <c r="AL39" s="22">
        <f t="shared" si="4"/>
        <v>217.66446793584763</v>
      </c>
      <c r="AM39" s="62">
        <f t="shared" si="5"/>
        <v>510.99780126918097</v>
      </c>
      <c r="AN39" s="62">
        <f ca="1">AVERAGE(OFFSET($AM$3,0,0,'Données projet'!$E$10+1,1))-AVERAGE(OFFSET($H$3,0,0,'Données projet'!$E$10+1,1))</f>
        <v>389.12604446638119</v>
      </c>
      <c r="AO39" s="62">
        <f t="shared" si="36"/>
        <v>243.23852967152732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111.29975999999999</v>
      </c>
      <c r="BF39" s="14">
        <f t="shared" si="37"/>
        <v>29.637008492427388</v>
      </c>
      <c r="BG39" s="22">
        <f t="shared" si="7"/>
        <v>245.46487179097767</v>
      </c>
      <c r="BH39" s="62">
        <f t="shared" si="8"/>
        <v>538.79820512431093</v>
      </c>
      <c r="BI39" s="62">
        <f ca="1">AVERAGE(OFFSET($BH$3,0,0,'Données projet'!$E$11+1,1))-AVERAGE(OFFSET($H$3,0,0,'Données projet'!$E$11+1,1))</f>
        <v>434.82222444324242</v>
      </c>
      <c r="BJ39" s="62">
        <f t="shared" si="38"/>
        <v>269.61868559913393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104.8476</v>
      </c>
      <c r="CA39" s="14">
        <f t="shared" si="39"/>
        <v>28.113670466115643</v>
      </c>
      <c r="CB39" s="22">
        <f t="shared" si="10"/>
        <v>231.57421272848475</v>
      </c>
      <c r="CC39" s="62">
        <f t="shared" si="11"/>
        <v>524.90754606181804</v>
      </c>
      <c r="CD39" s="62">
        <f ca="1">AVERAGE(OFFSET($CC$3,0,0,'Données projet'!$E$12+1,1))-AVERAGE(OFFSET($H$3,0,0,'Données projet'!$E$12+1,1))</f>
        <v>402.05768757175963</v>
      </c>
      <c r="CE39" s="62">
        <f t="shared" si="40"/>
        <v>256.4377087753457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9.4</v>
      </c>
      <c r="CT39" s="13">
        <f>IF('Données projet'!$A$140&gt;35,CT38+CS39-DB38,IF(A39&lt;'Données projet'!$A$140,$CQ$205^A39,IF(A39='Données projet'!$A$140,'Données projet'!$B$140,CT38+CS39-DB38)))</f>
        <v>154.40000000000003</v>
      </c>
      <c r="CU39" s="18">
        <f>CT39*VLOOKUP('Données projet'!$B$13,Paramètres!$A$1:$I$89,3,0)*VLOOKUP('Données projet'!$B$13,Paramètres!$A$1:$I$89,5,0)</f>
        <v>134.88384000000005</v>
      </c>
      <c r="CV39" s="14">
        <f t="shared" si="41"/>
        <v>35.122437745162827</v>
      </c>
      <c r="CW39" s="22">
        <f t="shared" si="13"/>
        <v>296.09426707282535</v>
      </c>
      <c r="CX39" s="62">
        <f t="shared" si="14"/>
        <v>589.42760040615872</v>
      </c>
      <c r="CY39" s="62">
        <f ca="1">AVERAGE(OFFSET($CX$3,0,0,'Données projet'!$E$13+1,1))-AVERAGE(OFFSET($H$3,0,0,'Données projet'!$E$13+1,1))</f>
        <v>324.64304413235163</v>
      </c>
      <c r="CZ39" s="62">
        <f t="shared" si="42"/>
        <v>318.90379036810742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100.00847999999999</v>
      </c>
      <c r="DQ39" s="14">
        <f t="shared" si="43"/>
        <v>26.964017781444337</v>
      </c>
      <c r="DR39" s="22">
        <f t="shared" si="16"/>
        <v>221.14376696934883</v>
      </c>
      <c r="DS39" s="62">
        <f t="shared" si="17"/>
        <v>514.47710030268217</v>
      </c>
      <c r="DT39" s="62">
        <f ca="1">AVERAGE(OFFSET($DS$3,0,0,'Données projet'!$E$14+1,1))-AVERAGE(OFFSET($H$3,0,0,'Données projet'!$E$14+1,1))</f>
        <v>394.8445842828649</v>
      </c>
      <c r="DU39" s="62">
        <f t="shared" si="44"/>
        <v>246.54010105494143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106.38887999999999</v>
      </c>
      <c r="AK40" s="14">
        <f t="shared" si="35"/>
        <v>28.478530760975403</v>
      </c>
      <c r="AL40" s="22">
        <f t="shared" si="4"/>
        <v>234.89407374203213</v>
      </c>
      <c r="AM40" s="62">
        <f t="shared" si="5"/>
        <v>528.22740707536548</v>
      </c>
      <c r="AN40" s="62">
        <f ca="1">AVERAGE(OFFSET($AM$3,0,0,'Données projet'!$E$10+1,1))-AVERAGE(OFFSET($H$3,0,0,'Données projet'!$E$10+1,1))</f>
        <v>389.12604446638119</v>
      </c>
      <c r="AO40" s="62">
        <f t="shared" si="36"/>
        <v>243.23852967152732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120.34152</v>
      </c>
      <c r="BF40" s="14">
        <f t="shared" si="37"/>
        <v>31.754640046026051</v>
      </c>
      <c r="BG40" s="22">
        <f t="shared" si="7"/>
        <v>264.90081208016204</v>
      </c>
      <c r="BH40" s="62">
        <f t="shared" si="8"/>
        <v>558.2341454134953</v>
      </c>
      <c r="BI40" s="62">
        <f ca="1">AVERAGE(OFFSET($BH$3,0,0,'Données projet'!$E$11+1,1))-AVERAGE(OFFSET($H$3,0,0,'Données projet'!$E$11+1,1))</f>
        <v>434.82222444324242</v>
      </c>
      <c r="BJ40" s="62">
        <f t="shared" si="38"/>
        <v>269.61868559913393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113.3652</v>
      </c>
      <c r="CA40" s="14">
        <f t="shared" si="39"/>
        <v>30.122456058687586</v>
      </c>
      <c r="CB40" s="22">
        <f t="shared" si="10"/>
        <v>249.90766763554748</v>
      </c>
      <c r="CC40" s="62">
        <f t="shared" si="11"/>
        <v>543.24100096888083</v>
      </c>
      <c r="CD40" s="62">
        <f ca="1">AVERAGE(OFFSET($CC$3,0,0,'Données projet'!$E$12+1,1))-AVERAGE(OFFSET($H$3,0,0,'Données projet'!$E$12+1,1))</f>
        <v>402.05768757175963</v>
      </c>
      <c r="CE40" s="62">
        <f t="shared" si="40"/>
        <v>256.4377087753457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9.4</v>
      </c>
      <c r="CT40" s="13">
        <f>IF('Données projet'!$A$140&gt;35,CT39+CS40-DB39,IF(A40&lt;'Données projet'!$A$140,$CQ$205^A40,IF(A40='Données projet'!$A$140,'Données projet'!$B$140,CT39+CS40-DB39)))</f>
        <v>163.80000000000004</v>
      </c>
      <c r="CU40" s="18">
        <f>CT40*VLOOKUP('Données projet'!$B$13,Paramètres!$A$1:$I$89,3,0)*VLOOKUP('Données projet'!$B$13,Paramètres!$A$1:$I$89,5,0)</f>
        <v>143.09568000000007</v>
      </c>
      <c r="CV40" s="14">
        <f t="shared" si="41"/>
        <v>37.005277082542712</v>
      </c>
      <c r="CW40" s="22">
        <f t="shared" si="13"/>
        <v>313.67583358542862</v>
      </c>
      <c r="CX40" s="62">
        <f t="shared" si="14"/>
        <v>607.00916691876193</v>
      </c>
      <c r="CY40" s="62">
        <f ca="1">AVERAGE(OFFSET($CX$3,0,0,'Données projet'!$E$13+1,1))-AVERAGE(OFFSET($H$3,0,0,'Données projet'!$E$13+1,1))</f>
        <v>324.64304413235163</v>
      </c>
      <c r="CZ40" s="62">
        <f t="shared" si="42"/>
        <v>318.90379036810742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108.13296000000001</v>
      </c>
      <c r="DQ40" s="14">
        <f t="shared" si="43"/>
        <v>28.890658079177882</v>
      </c>
      <c r="DR40" s="22">
        <f t="shared" si="16"/>
        <v>238.64946815456815</v>
      </c>
      <c r="DS40" s="62">
        <f t="shared" si="17"/>
        <v>531.9828014879015</v>
      </c>
      <c r="DT40" s="62">
        <f ca="1">AVERAGE(OFFSET($DS$3,0,0,'Données projet'!$E$14+1,1))-AVERAGE(OFFSET($H$3,0,0,'Données projet'!$E$14+1,1))</f>
        <v>394.8445842828649</v>
      </c>
      <c r="DU40" s="62">
        <f t="shared" si="44"/>
        <v>246.54010105494143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114.38232000000001</v>
      </c>
      <c r="AK41" s="14">
        <f t="shared" si="35"/>
        <v>30.361134085955022</v>
      </c>
      <c r="AL41" s="22">
        <f t="shared" si="4"/>
        <v>252.09484919970498</v>
      </c>
      <c r="AM41" s="62">
        <f t="shared" si="5"/>
        <v>545.42818253303835</v>
      </c>
      <c r="AN41" s="62">
        <f ca="1">AVERAGE(OFFSET($AM$3,0,0,'Données projet'!$E$10+1,1))-AVERAGE(OFFSET($H$3,0,0,'Données projet'!$E$10+1,1))</f>
        <v>389.12604446638119</v>
      </c>
      <c r="AO41" s="62">
        <f t="shared" si="36"/>
        <v>243.23852967152732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129.38328000000001</v>
      </c>
      <c r="BF41" s="14">
        <f t="shared" si="37"/>
        <v>33.853814032069536</v>
      </c>
      <c r="BG41" s="22">
        <f t="shared" si="7"/>
        <v>284.30460543918775</v>
      </c>
      <c r="BH41" s="62">
        <f t="shared" si="8"/>
        <v>577.63793877252101</v>
      </c>
      <c r="BI41" s="62">
        <f ca="1">AVERAGE(OFFSET($BH$3,0,0,'Données projet'!$E$11+1,1))-AVERAGE(OFFSET($H$3,0,0,'Données projet'!$E$11+1,1))</f>
        <v>434.82222444324242</v>
      </c>
      <c r="BJ41" s="62">
        <f t="shared" si="38"/>
        <v>269.61868559913393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2">
        <f t="shared" si="11"/>
        <v>561.54396129342854</v>
      </c>
      <c r="CD41" s="62">
        <f ca="1">AVERAGE(OFFSET($CC$3,0,0,'Données projet'!$E$12+1,1))-AVERAGE(OFFSET($H$3,0,0,'Données projet'!$E$12+1,1))</f>
        <v>402.05768757175963</v>
      </c>
      <c r="CE41" s="62">
        <f t="shared" si="40"/>
        <v>256.4377087753457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9.4</v>
      </c>
      <c r="CT41" s="13">
        <f>IF('Données projet'!$A$140&gt;35,CT40+CS41-DB40,IF(A41&lt;'Données projet'!$A$140,$CQ$205^A41,IF(A41='Données projet'!$A$140,'Données projet'!$B$140,CT40+CS41-DB40)))</f>
        <v>173.20000000000005</v>
      </c>
      <c r="CU41" s="18">
        <f>CT41*VLOOKUP('Données projet'!$B$13,Paramètres!$A$1:$I$89,3,0)*VLOOKUP('Données projet'!$B$13,Paramètres!$A$1:$I$89,5,0)</f>
        <v>151.30752000000007</v>
      </c>
      <c r="CV41" s="14">
        <f t="shared" si="41"/>
        <v>38.875573975757419</v>
      </c>
      <c r="CW41" s="22">
        <f t="shared" si="13"/>
        <v>331.23555534111091</v>
      </c>
      <c r="CX41" s="62">
        <f t="shared" si="14"/>
        <v>624.56888867444422</v>
      </c>
      <c r="CY41" s="62">
        <f ca="1">AVERAGE(OFFSET($CX$3,0,0,'Données projet'!$E$13+1,1))-AVERAGE(OFFSET($H$3,0,0,'Données projet'!$E$13+1,1))</f>
        <v>324.64304413235163</v>
      </c>
      <c r="CZ41" s="62">
        <f t="shared" si="42"/>
        <v>318.90379036810742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116.25744</v>
      </c>
      <c r="DQ41" s="14">
        <f t="shared" si="43"/>
        <v>30.800505515381992</v>
      </c>
      <c r="DR41" s="22">
        <f t="shared" si="16"/>
        <v>256.1259217726236</v>
      </c>
      <c r="DS41" s="62">
        <f t="shared" si="17"/>
        <v>549.45925510595691</v>
      </c>
      <c r="DT41" s="62">
        <f ca="1">AVERAGE(OFFSET($DS$3,0,0,'Données projet'!$E$14+1,1))-AVERAGE(OFFSET($H$3,0,0,'Données projet'!$E$14+1,1))</f>
        <v>394.8445842828649</v>
      </c>
      <c r="DU41" s="62">
        <f t="shared" si="44"/>
        <v>246.54010105494143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122.37576</v>
      </c>
      <c r="AK42" s="14">
        <f t="shared" si="35"/>
        <v>32.228472488687231</v>
      </c>
      <c r="AL42" s="22">
        <f t="shared" si="4"/>
        <v>269.26903825113021</v>
      </c>
      <c r="AM42" s="62">
        <f t="shared" si="5"/>
        <v>562.60237158446353</v>
      </c>
      <c r="AN42" s="62">
        <f ca="1">AVERAGE(OFFSET($AM$3,0,0,'Données projet'!$E$10+1,1))-AVERAGE(OFFSET($H$3,0,0,'Données projet'!$E$10+1,1))</f>
        <v>389.12604446638119</v>
      </c>
      <c r="AO42" s="62">
        <f t="shared" si="36"/>
        <v>243.23852967152732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138.42504</v>
      </c>
      <c r="BF42" s="14">
        <f t="shared" si="37"/>
        <v>35.935967051850263</v>
      </c>
      <c r="BG42" s="22">
        <f t="shared" si="7"/>
        <v>303.67875394863921</v>
      </c>
      <c r="BH42" s="62">
        <f t="shared" si="8"/>
        <v>597.01208728197253</v>
      </c>
      <c r="BI42" s="62">
        <f ca="1">AVERAGE(OFFSET($BH$3,0,0,'Données projet'!$E$11+1,1))-AVERAGE(OFFSET($H$3,0,0,'Données projet'!$E$11+1,1))</f>
        <v>434.82222444324242</v>
      </c>
      <c r="BJ42" s="62">
        <f t="shared" si="38"/>
        <v>269.61868559913393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2">
        <f t="shared" si="11"/>
        <v>579.8188005094587</v>
      </c>
      <c r="CD42" s="62">
        <f ca="1">AVERAGE(OFFSET($CC$3,0,0,'Données projet'!$E$12+1,1))-AVERAGE(OFFSET($H$3,0,0,'Données projet'!$E$12+1,1))</f>
        <v>402.05768757175963</v>
      </c>
      <c r="CE42" s="62">
        <f t="shared" si="40"/>
        <v>256.4377087753457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9.4</v>
      </c>
      <c r="CT42" s="13">
        <f>IF('Données projet'!$A$140&gt;35,CT41+CS42-DB41,IF(A42&lt;'Données projet'!$A$140,$CQ$205^A42,IF(A42='Données projet'!$A$140,'Données projet'!$B$140,CT41+CS42-DB41)))</f>
        <v>182.60000000000005</v>
      </c>
      <c r="CU42" s="18">
        <f>CT42*VLOOKUP('Données projet'!$B$13,Paramètres!$A$1:$I$89,3,0)*VLOOKUP('Données projet'!$B$13,Paramètres!$A$1:$I$89,5,0)</f>
        <v>159.51936000000006</v>
      </c>
      <c r="CV42" s="14">
        <f t="shared" si="41"/>
        <v>40.73408673827732</v>
      </c>
      <c r="CW42" s="22">
        <f t="shared" si="13"/>
        <v>348.77475306916637</v>
      </c>
      <c r="CX42" s="62">
        <f t="shared" si="14"/>
        <v>642.10808640249968</v>
      </c>
      <c r="CY42" s="62">
        <f ca="1">AVERAGE(OFFSET($CX$3,0,0,'Données projet'!$E$13+1,1))-AVERAGE(OFFSET($H$3,0,0,'Données projet'!$E$13+1,1))</f>
        <v>324.64304413235163</v>
      </c>
      <c r="CZ42" s="62">
        <f t="shared" si="42"/>
        <v>318.90379036810742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124.38192000000001</v>
      </c>
      <c r="DQ42" s="14">
        <f t="shared" si="43"/>
        <v>32.694867122876893</v>
      </c>
      <c r="DR42" s="22">
        <f t="shared" si="16"/>
        <v>273.5754042390106</v>
      </c>
      <c r="DS42" s="62">
        <f t="shared" si="17"/>
        <v>566.90873757234385</v>
      </c>
      <c r="DT42" s="62">
        <f ca="1">AVERAGE(OFFSET($DS$3,0,0,'Données projet'!$E$14+1,1))-AVERAGE(OFFSET($H$3,0,0,'Données projet'!$E$14+1,1))</f>
        <v>394.8445842828649</v>
      </c>
      <c r="DU42" s="62">
        <f t="shared" si="44"/>
        <v>246.54010105494143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130.36920000000001</v>
      </c>
      <c r="AK43" s="14">
        <f t="shared" si="35"/>
        <v>34.081656526320486</v>
      </c>
      <c r="AL43" s="22">
        <f t="shared" si="4"/>
        <v>286.41857511667479</v>
      </c>
      <c r="AM43" s="62">
        <f t="shared" si="5"/>
        <v>579.75190845000816</v>
      </c>
      <c r="AN43" s="62">
        <f ca="1">AVERAGE(OFFSET($AM$3,0,0,'Données projet'!$E$10+1,1))-AVERAGE(OFFSET($H$3,0,0,'Données projet'!$E$10+1,1))</f>
        <v>389.12604446638119</v>
      </c>
      <c r="AO43" s="62">
        <f t="shared" si="36"/>
        <v>243.23852967152732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147.46679999999998</v>
      </c>
      <c r="BF43" s="14">
        <f t="shared" si="37"/>
        <v>38.002337418636273</v>
      </c>
      <c r="BG43" s="22">
        <f t="shared" si="7"/>
        <v>323.02541433745813</v>
      </c>
      <c r="BH43" s="62">
        <f t="shared" si="8"/>
        <v>616.35874767079144</v>
      </c>
      <c r="BI43" s="62">
        <f ca="1">AVERAGE(OFFSET($BH$3,0,0,'Données projet'!$E$11+1,1))-AVERAGE(OFFSET($H$3,0,0,'Données projet'!$E$11+1,1))</f>
        <v>434.82222444324242</v>
      </c>
      <c r="BJ43" s="62">
        <f t="shared" si="38"/>
        <v>269.61868559913393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138.91800000000001</v>
      </c>
      <c r="CA43" s="14">
        <f t="shared" si="39"/>
        <v>36.049022673886341</v>
      </c>
      <c r="CB43" s="22">
        <f t="shared" si="10"/>
        <v>304.73423115701871</v>
      </c>
      <c r="CC43" s="62">
        <f t="shared" si="11"/>
        <v>598.06756449035197</v>
      </c>
      <c r="CD43" s="62">
        <f ca="1">AVERAGE(OFFSET($CC$3,0,0,'Données projet'!$E$12+1,1))-AVERAGE(OFFSET($H$3,0,0,'Données projet'!$E$12+1,1))</f>
        <v>402.05768757175963</v>
      </c>
      <c r="CE43" s="62">
        <f t="shared" si="40"/>
        <v>256.4377087753457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192</v>
      </c>
      <c r="CR43" s="13">
        <f>VLOOKUP(A43,'Données projet'!$A$139:$I$159,9,0)</f>
        <v>9.4</v>
      </c>
      <c r="CS43" s="13">
        <f t="array" ref="CS43">INDEX(CR:CR,MIN(IF(ISNUMBER(CR43:CR239),ROW(CR43:CR239),"")))</f>
        <v>9.4</v>
      </c>
      <c r="CT43" s="13">
        <f>IF('Données projet'!$A$140&gt;35,CT42+CS43-DB42,IF(A43&lt;'Données projet'!$A$140,$CQ$205^A43,IF(A43='Données projet'!$A$140,'Données projet'!$B$140,CT42+CS43-DB42)))</f>
        <v>192.00000000000006</v>
      </c>
      <c r="CU43" s="18">
        <f>CT43*VLOOKUP('Données projet'!$B$13,Paramètres!$A$1:$I$89,3,0)*VLOOKUP('Données projet'!$B$13,Paramètres!$A$1:$I$89,5,0)</f>
        <v>167.73120000000006</v>
      </c>
      <c r="CV43" s="14">
        <f t="shared" si="41"/>
        <v>42.581491199832655</v>
      </c>
      <c r="CW43" s="22">
        <f t="shared" si="13"/>
        <v>366.29460383970871</v>
      </c>
      <c r="CX43" s="62">
        <f t="shared" si="14"/>
        <v>659.62793717304203</v>
      </c>
      <c r="CY43" s="62">
        <f ca="1">AVERAGE(OFFSET($CX$3,0,0,'Données projet'!$E$13+1,1))-AVERAGE(OFFSET($H$3,0,0,'Données projet'!$E$13+1,1))</f>
        <v>324.64304413235163</v>
      </c>
      <c r="CZ43" s="62">
        <f t="shared" si="42"/>
        <v>318.90379036810742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132.50640000000001</v>
      </c>
      <c r="DQ43" s="14">
        <f t="shared" si="43"/>
        <v>34.574869530248939</v>
      </c>
      <c r="DR43" s="22">
        <f t="shared" si="16"/>
        <v>290.99987776518356</v>
      </c>
      <c r="DS43" s="62">
        <f t="shared" si="17"/>
        <v>584.33321109851681</v>
      </c>
      <c r="DT43" s="62">
        <f ca="1">AVERAGE(OFFSET($DS$3,0,0,'Données projet'!$E$14+1,1))-AVERAGE(OFFSET($H$3,0,0,'Données projet'!$E$14+1,1))</f>
        <v>394.8445842828649</v>
      </c>
      <c r="DU43" s="62">
        <f t="shared" si="44"/>
        <v>246.54010105494143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118.37904</v>
      </c>
      <c r="AK44" s="14">
        <f t="shared" si="35"/>
        <v>31.296638268907181</v>
      </c>
      <c r="AL44" s="22">
        <f t="shared" si="4"/>
        <v>260.68513965168</v>
      </c>
      <c r="AM44" s="62">
        <f t="shared" si="5"/>
        <v>554.01847298501332</v>
      </c>
      <c r="AN44" s="62">
        <f ca="1">AVERAGE(OFFSET($AM$3,0,0,'Données projet'!$E$10+1,1))-AVERAGE(OFFSET($H$3,0,0,'Données projet'!$E$10+1,1))</f>
        <v>389.12604446638119</v>
      </c>
      <c r="AO44" s="62">
        <f t="shared" si="36"/>
        <v>243.23852967152732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133.90415999999999</v>
      </c>
      <c r="BF44" s="14">
        <f t="shared" si="37"/>
        <v>34.896936615903982</v>
      </c>
      <c r="BG44" s="22">
        <f t="shared" si="7"/>
        <v>293.99524327269938</v>
      </c>
      <c r="BH44" s="62">
        <f t="shared" si="8"/>
        <v>587.3285766060327</v>
      </c>
      <c r="BI44" s="62">
        <f ca="1">AVERAGE(OFFSET($BH$3,0,0,'Données projet'!$E$11+1,1))-AVERAGE(OFFSET($H$3,0,0,'Données projet'!$E$11+1,1))</f>
        <v>434.82222444324242</v>
      </c>
      <c r="BJ44" s="62">
        <f t="shared" si="38"/>
        <v>269.61868559913393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126.1416</v>
      </c>
      <c r="CA44" s="14">
        <f t="shared" si="39"/>
        <v>33.10323903126482</v>
      </c>
      <c r="CB44" s="22">
        <f t="shared" si="10"/>
        <v>277.35142797945286</v>
      </c>
      <c r="CC44" s="62">
        <f t="shared" si="11"/>
        <v>570.68476131278612</v>
      </c>
      <c r="CD44" s="62">
        <f ca="1">AVERAGE(OFFSET($CC$3,0,0,'Données projet'!$E$12+1,1))-AVERAGE(OFFSET($H$3,0,0,'Données projet'!$E$12+1,1))</f>
        <v>402.05768757175963</v>
      </c>
      <c r="CE44" s="62">
        <f t="shared" si="40"/>
        <v>256.4377087753457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172.20000000000005</v>
      </c>
      <c r="CU44" s="18">
        <f>CT44*VLOOKUP('Données projet'!$B$13,Paramètres!$A$1:$I$89,3,0)*VLOOKUP('Données projet'!$B$13,Paramètres!$A$1:$I$89,5,0)</f>
        <v>150.43392000000006</v>
      </c>
      <c r="CV44" s="14">
        <f t="shared" si="41"/>
        <v>38.677178913707927</v>
      </c>
      <c r="CW44" s="22">
        <f t="shared" si="13"/>
        <v>329.36849727470809</v>
      </c>
      <c r="CX44" s="62">
        <f t="shared" si="14"/>
        <v>622.7018306080414</v>
      </c>
      <c r="CY44" s="62">
        <f ca="1">AVERAGE(OFFSET($CX$3,0,0,'Données projet'!$E$13+1,1))-AVERAGE(OFFSET($H$3,0,0,'Données projet'!$E$13+1,1))</f>
        <v>324.64304413235163</v>
      </c>
      <c r="CZ44" s="62">
        <f t="shared" si="42"/>
        <v>318.90379036810742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120.31968000000001</v>
      </c>
      <c r="DQ44" s="14">
        <f t="shared" si="43"/>
        <v>31.74954785566829</v>
      </c>
      <c r="DR44" s="22">
        <f t="shared" si="16"/>
        <v>264.85390518195555</v>
      </c>
      <c r="DS44" s="62">
        <f t="shared" si="17"/>
        <v>558.18723851528887</v>
      </c>
      <c r="DT44" s="62">
        <f ca="1">AVERAGE(OFFSET($DS$3,0,0,'Données projet'!$E$14+1,1))-AVERAGE(OFFSET($H$3,0,0,'Données projet'!$E$14+1,1))</f>
        <v>394.8445842828649</v>
      </c>
      <c r="DU44" s="62">
        <f t="shared" si="44"/>
        <v>246.54010105494143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126.37248000000002</v>
      </c>
      <c r="AK45" s="14">
        <f t="shared" si="35"/>
        <v>33.156770349896092</v>
      </c>
      <c r="AL45" s="22">
        <f t="shared" si="4"/>
        <v>277.84677769273577</v>
      </c>
      <c r="AM45" s="62">
        <f t="shared" si="5"/>
        <v>571.18011102606908</v>
      </c>
      <c r="AN45" s="62">
        <f ca="1">AVERAGE(OFFSET($AM$3,0,0,'Données projet'!$E$10+1,1))-AVERAGE(OFFSET($H$3,0,0,'Données projet'!$E$10+1,1))</f>
        <v>389.12604446638119</v>
      </c>
      <c r="AO45" s="62">
        <f t="shared" si="36"/>
        <v>243.23852967152732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142.94592</v>
      </c>
      <c r="BF45" s="14">
        <f t="shared" si="37"/>
        <v>36.971054314096854</v>
      </c>
      <c r="BG45" s="22">
        <f t="shared" si="7"/>
        <v>313.35539693038533</v>
      </c>
      <c r="BH45" s="62">
        <f t="shared" si="8"/>
        <v>606.68873026371864</v>
      </c>
      <c r="BI45" s="62">
        <f ca="1">AVERAGE(OFFSET($BH$3,0,0,'Données projet'!$E$11+1,1))-AVERAGE(OFFSET($H$3,0,0,'Données projet'!$E$11+1,1))</f>
        <v>434.82222444324242</v>
      </c>
      <c r="BJ45" s="62">
        <f t="shared" si="38"/>
        <v>269.61868559913393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134.65920000000003</v>
      </c>
      <c r="CA45" s="14">
        <f t="shared" si="39"/>
        <v>35.07074737441733</v>
      </c>
      <c r="CB45" s="22">
        <f t="shared" si="10"/>
        <v>295.61299167711019</v>
      </c>
      <c r="CC45" s="62">
        <f t="shared" si="11"/>
        <v>588.9463250104435</v>
      </c>
      <c r="CD45" s="62">
        <f ca="1">AVERAGE(OFFSET($CC$3,0,0,'Données projet'!$E$12+1,1))-AVERAGE(OFFSET($H$3,0,0,'Données projet'!$E$12+1,1))</f>
        <v>402.05768757175963</v>
      </c>
      <c r="CE45" s="62">
        <f t="shared" si="40"/>
        <v>256.4377087753457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180.40000000000003</v>
      </c>
      <c r="CU45" s="18">
        <f>CT45*VLOOKUP('Données projet'!$B$13,Paramètres!$A$1:$I$89,3,0)*VLOOKUP('Données projet'!$B$13,Paramètres!$A$1:$I$89,5,0)</f>
        <v>157.59744000000006</v>
      </c>
      <c r="CV45" s="14">
        <f t="shared" si="41"/>
        <v>40.300135037830564</v>
      </c>
      <c r="CW45" s="22">
        <f t="shared" si="13"/>
        <v>344.67160985755498</v>
      </c>
      <c r="CX45" s="62">
        <f t="shared" si="14"/>
        <v>638.0049431908883</v>
      </c>
      <c r="CY45" s="62">
        <f ca="1">AVERAGE(OFFSET($CX$3,0,0,'Données projet'!$E$13+1,1))-AVERAGE(OFFSET($H$3,0,0,'Données projet'!$E$13+1,1))</f>
        <v>324.64304413235163</v>
      </c>
      <c r="CZ45" s="62">
        <f t="shared" si="42"/>
        <v>318.90379036810742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128.44416000000001</v>
      </c>
      <c r="DQ45" s="14">
        <f t="shared" si="43"/>
        <v>33.636598855068925</v>
      </c>
      <c r="DR45" s="22">
        <f t="shared" si="16"/>
        <v>282.29065500591173</v>
      </c>
      <c r="DS45" s="62">
        <f t="shared" si="17"/>
        <v>575.62398833924499</v>
      </c>
      <c r="DT45" s="62">
        <f ca="1">AVERAGE(OFFSET($DS$3,0,0,'Données projet'!$E$14+1,1))-AVERAGE(OFFSET($H$3,0,0,'Données projet'!$E$14+1,1))</f>
        <v>394.8445842828649</v>
      </c>
      <c r="DU45" s="62">
        <f t="shared" si="44"/>
        <v>246.54010105494143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134.36592000000002</v>
      </c>
      <c r="AK46" s="14">
        <f t="shared" si="35"/>
        <v>35.003247613199107</v>
      </c>
      <c r="AL46" s="22">
        <f t="shared" si="4"/>
        <v>294.98463359298847</v>
      </c>
      <c r="AM46" s="62">
        <f t="shared" si="5"/>
        <v>588.31796692632179</v>
      </c>
      <c r="AN46" s="62">
        <f ca="1">AVERAGE(OFFSET($AM$3,0,0,'Données projet'!$E$10+1,1))-AVERAGE(OFFSET($H$3,0,0,'Données projet'!$E$10+1,1))</f>
        <v>389.12604446638119</v>
      </c>
      <c r="AO46" s="62">
        <f t="shared" si="36"/>
        <v>243.23852967152732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151.98768000000001</v>
      </c>
      <c r="BF46" s="14">
        <f t="shared" si="37"/>
        <v>39.029946373574369</v>
      </c>
      <c r="BG46" s="22">
        <f t="shared" si="7"/>
        <v>332.68903260064207</v>
      </c>
      <c r="BH46" s="62">
        <f t="shared" si="8"/>
        <v>626.02236593397538</v>
      </c>
      <c r="BI46" s="62">
        <f ca="1">AVERAGE(OFFSET($BH$3,0,0,'Données projet'!$E$11+1,1))-AVERAGE(OFFSET($H$3,0,0,'Données projet'!$E$11+1,1))</f>
        <v>434.82222444324242</v>
      </c>
      <c r="BJ46" s="62">
        <f t="shared" si="38"/>
        <v>269.61868559913393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607.18273374145838</v>
      </c>
      <c r="CD46" s="62">
        <f ca="1">AVERAGE(OFFSET($CC$3,0,0,'Données projet'!$E$12+1,1))-AVERAGE(OFFSET($H$3,0,0,'Données projet'!$E$12+1,1))</f>
        <v>402.05768757175963</v>
      </c>
      <c r="CE46" s="62">
        <f t="shared" si="40"/>
        <v>256.4377087753457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188.60000000000002</v>
      </c>
      <c r="CU46" s="18">
        <f>CT46*VLOOKUP('Données projet'!$B$13,Paramètres!$A$1:$I$89,3,0)*VLOOKUP('Données projet'!$B$13,Paramètres!$A$1:$I$89,5,0)</f>
        <v>164.76096000000004</v>
      </c>
      <c r="CV46" s="14">
        <f t="shared" si="41"/>
        <v>41.914523809719945</v>
      </c>
      <c r="CW46" s="22">
        <f t="shared" si="13"/>
        <v>359.95980096859563</v>
      </c>
      <c r="CX46" s="62">
        <f t="shared" si="14"/>
        <v>653.29313430192894</v>
      </c>
      <c r="CY46" s="62">
        <f ca="1">AVERAGE(OFFSET($CX$3,0,0,'Données projet'!$E$13+1,1))-AVERAGE(OFFSET($H$3,0,0,'Données projet'!$E$13+1,1))</f>
        <v>324.64304413235163</v>
      </c>
      <c r="CZ46" s="62">
        <f t="shared" si="42"/>
        <v>318.90379036810742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136.56864000000002</v>
      </c>
      <c r="DQ46" s="14">
        <f t="shared" si="43"/>
        <v>35.509797430964703</v>
      </c>
      <c r="DR46" s="22">
        <f t="shared" si="16"/>
        <v>299.70327852559689</v>
      </c>
      <c r="DS46" s="62">
        <f t="shared" si="17"/>
        <v>593.0366118589302</v>
      </c>
      <c r="DT46" s="62">
        <f ca="1">AVERAGE(OFFSET($DS$3,0,0,'Données projet'!$E$14+1,1))-AVERAGE(OFFSET($H$3,0,0,'Données projet'!$E$14+1,1))</f>
        <v>394.8445842828649</v>
      </c>
      <c r="DU46" s="62">
        <f t="shared" si="44"/>
        <v>246.54010105494143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142.35936000000004</v>
      </c>
      <c r="AK47" s="14">
        <f t="shared" si="35"/>
        <v>36.836974905762489</v>
      </c>
      <c r="AL47" s="22">
        <f t="shared" si="4"/>
        <v>312.10028329420305</v>
      </c>
      <c r="AM47" s="62">
        <f t="shared" si="5"/>
        <v>605.43361662753637</v>
      </c>
      <c r="AN47" s="62">
        <f ca="1">AVERAGE(OFFSET($AM$3,0,0,'Données projet'!$E$10+1,1))-AVERAGE(OFFSET($H$3,0,0,'Données projet'!$E$10+1,1))</f>
        <v>389.12604446638119</v>
      </c>
      <c r="AO47" s="62">
        <f t="shared" si="36"/>
        <v>243.23852967152732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161.02944000000002</v>
      </c>
      <c r="BF47" s="14">
        <f t="shared" si="37"/>
        <v>41.074621732940685</v>
      </c>
      <c r="BG47" s="22">
        <f t="shared" si="7"/>
        <v>351.99790751820501</v>
      </c>
      <c r="BH47" s="62">
        <f t="shared" si="8"/>
        <v>645.33124085153827</v>
      </c>
      <c r="BI47" s="62">
        <f ca="1">AVERAGE(OFFSET($BH$3,0,0,'Données projet'!$E$11+1,1))-AVERAGE(OFFSET($H$3,0,0,'Données projet'!$E$11+1,1))</f>
        <v>434.82222444324242</v>
      </c>
      <c r="BJ47" s="62">
        <f t="shared" si="38"/>
        <v>269.61868559913393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151.69440000000003</v>
      </c>
      <c r="CA47" s="14">
        <f t="shared" si="39"/>
        <v>38.963392010880654</v>
      </c>
      <c r="CB47" s="22">
        <f t="shared" si="10"/>
        <v>332.06232108561716</v>
      </c>
      <c r="CC47" s="62">
        <f t="shared" si="11"/>
        <v>625.39565441895047</v>
      </c>
      <c r="CD47" s="62">
        <f ca="1">AVERAGE(OFFSET($CC$3,0,0,'Données projet'!$E$12+1,1))-AVERAGE(OFFSET($H$3,0,0,'Données projet'!$E$12+1,1))</f>
        <v>402.05768757175963</v>
      </c>
      <c r="CE47" s="62">
        <f t="shared" si="40"/>
        <v>256.4377087753457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196.8</v>
      </c>
      <c r="CU47" s="18">
        <f>CT47*VLOOKUP('Données projet'!$B$13,Paramètres!$A$1:$I$89,3,0)*VLOOKUP('Données projet'!$B$13,Paramètres!$A$1:$I$89,5,0)</f>
        <v>171.92448000000002</v>
      </c>
      <c r="CV47" s="14">
        <f t="shared" si="41"/>
        <v>43.520760297647755</v>
      </c>
      <c r="CW47" s="22">
        <f t="shared" si="13"/>
        <v>375.23379351840322</v>
      </c>
      <c r="CX47" s="62">
        <f t="shared" si="14"/>
        <v>668.56712685173648</v>
      </c>
      <c r="CY47" s="62">
        <f ca="1">AVERAGE(OFFSET($CX$3,0,0,'Données projet'!$E$13+1,1))-AVERAGE(OFFSET($H$3,0,0,'Données projet'!$E$13+1,1))</f>
        <v>324.64304413235163</v>
      </c>
      <c r="CZ47" s="62">
        <f t="shared" si="42"/>
        <v>318.90379036810742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144.69312000000002</v>
      </c>
      <c r="DQ47" s="14">
        <f t="shared" si="43"/>
        <v>37.370061524802772</v>
      </c>
      <c r="DR47" s="22">
        <f t="shared" si="16"/>
        <v>317.09337448903148</v>
      </c>
      <c r="DS47" s="62">
        <f t="shared" si="17"/>
        <v>610.42670782236473</v>
      </c>
      <c r="DT47" s="62">
        <f ca="1">AVERAGE(OFFSET($DS$3,0,0,'Données projet'!$E$14+1,1))-AVERAGE(OFFSET($H$3,0,0,'Données projet'!$E$14+1,1))</f>
        <v>394.8445842828649</v>
      </c>
      <c r="DU47" s="62">
        <f t="shared" si="44"/>
        <v>246.54010105494143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150.35280000000003</v>
      </c>
      <c r="AK48" s="14">
        <f t="shared" si="35"/>
        <v>38.658749721546236</v>
      </c>
      <c r="AL48" s="22">
        <f t="shared" si="4"/>
        <v>329.1951157650264</v>
      </c>
      <c r="AM48" s="62">
        <f t="shared" si="5"/>
        <v>622.52844909835972</v>
      </c>
      <c r="AN48" s="62">
        <f ca="1">AVERAGE(OFFSET($AM$3,0,0,'Données projet'!$E$10+1,1))-AVERAGE(OFFSET($H$3,0,0,'Données projet'!$E$10+1,1))</f>
        <v>389.12604446638119</v>
      </c>
      <c r="AO48" s="62">
        <f t="shared" si="36"/>
        <v>243.23852967152732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170.07120000000003</v>
      </c>
      <c r="BF48" s="14">
        <f t="shared" si="37"/>
        <v>43.10596962815594</v>
      </c>
      <c r="BG48" s="22">
        <f t="shared" si="7"/>
        <v>371.28357043570503</v>
      </c>
      <c r="BH48" s="62">
        <f t="shared" si="8"/>
        <v>664.61690376903834</v>
      </c>
      <c r="BI48" s="62">
        <f ca="1">AVERAGE(OFFSET($BH$3,0,0,'Données projet'!$E$11+1,1))-AVERAGE(OFFSET($H$3,0,0,'Données projet'!$E$11+1,1))</f>
        <v>434.82222444324242</v>
      </c>
      <c r="BJ48" s="62">
        <f t="shared" si="38"/>
        <v>269.61868559913393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160.21200000000005</v>
      </c>
      <c r="CA48" s="14">
        <f t="shared" si="39"/>
        <v>40.890328912852695</v>
      </c>
      <c r="CB48" s="22">
        <f t="shared" si="10"/>
        <v>350.25322285655176</v>
      </c>
      <c r="CC48" s="62">
        <f t="shared" si="11"/>
        <v>643.58655618988507</v>
      </c>
      <c r="CD48" s="62">
        <f ca="1">AVERAGE(OFFSET($CC$3,0,0,'Données projet'!$E$12+1,1))-AVERAGE(OFFSET($H$3,0,0,'Données projet'!$E$12+1,1))</f>
        <v>402.05768757175963</v>
      </c>
      <c r="CE48" s="62">
        <f t="shared" si="40"/>
        <v>256.4377087753457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205</v>
      </c>
      <c r="CU48" s="18">
        <f>CT48*VLOOKUP('Données projet'!$B$13,Paramètres!$A$1:$I$89,3,0)*VLOOKUP('Données projet'!$B$13,Paramètres!$A$1:$I$89,5,0)</f>
        <v>179.08800000000002</v>
      </c>
      <c r="CV48" s="14">
        <f t="shared" si="41"/>
        <v>45.119223023956835</v>
      </c>
      <c r="CW48" s="22">
        <f t="shared" si="13"/>
        <v>390.49424676672487</v>
      </c>
      <c r="CX48" s="62">
        <f t="shared" si="14"/>
        <v>683.82758010005819</v>
      </c>
      <c r="CY48" s="62">
        <f ca="1">AVERAGE(OFFSET($CX$3,0,0,'Données projet'!$E$13+1,1))-AVERAGE(OFFSET($H$3,0,0,'Données projet'!$E$13+1,1))</f>
        <v>324.64304413235163</v>
      </c>
      <c r="CZ48" s="62">
        <f t="shared" si="42"/>
        <v>318.90379036810742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22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152.81760000000003</v>
      </c>
      <c r="DQ48" s="14">
        <f t="shared" si="43"/>
        <v>39.218200171484227</v>
      </c>
      <c r="DR48" s="22">
        <f t="shared" si="16"/>
        <v>334.46235196533502</v>
      </c>
      <c r="DS48" s="62">
        <f t="shared" si="17"/>
        <v>627.79568529866833</v>
      </c>
      <c r="DT48" s="62">
        <f ca="1">AVERAGE(OFFSET($DS$3,0,0,'Données projet'!$E$14+1,1))-AVERAGE(OFFSET($H$3,0,0,'Données projet'!$E$14+1,1))</f>
        <v>394.8445842828649</v>
      </c>
      <c r="DU48" s="62">
        <f t="shared" si="44"/>
        <v>246.54010105494143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138.36264000000003</v>
      </c>
      <c r="AK49" s="14">
        <f t="shared" si="35"/>
        <v>35.921652875237001</v>
      </c>
      <c r="AL49" s="22">
        <f t="shared" si="4"/>
        <v>303.54514342437113</v>
      </c>
      <c r="AM49" s="62">
        <f t="shared" si="5"/>
        <v>596.87847675770445</v>
      </c>
      <c r="AN49" s="62">
        <f ca="1">AVERAGE(OFFSET($AM$3,0,0,'Données projet'!$E$10+1,1))-AVERAGE(OFFSET($H$3,0,0,'Données projet'!$E$10+1,1))</f>
        <v>389.12604446638119</v>
      </c>
      <c r="AO49" s="62">
        <f t="shared" si="36"/>
        <v>243.23852967152732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156.50856000000005</v>
      </c>
      <c r="BF49" s="14">
        <f t="shared" si="37"/>
        <v>40.054003013194027</v>
      </c>
      <c r="BG49" s="22">
        <f t="shared" si="7"/>
        <v>342.34646391464634</v>
      </c>
      <c r="BH49" s="62">
        <f t="shared" si="8"/>
        <v>635.67979724797965</v>
      </c>
      <c r="BI49" s="62">
        <f ca="1">AVERAGE(OFFSET($BH$3,0,0,'Données projet'!$E$11+1,1))-AVERAGE(OFFSET($H$3,0,0,'Données projet'!$E$11+1,1))</f>
        <v>434.82222444324242</v>
      </c>
      <c r="BJ49" s="62">
        <f t="shared" si="38"/>
        <v>269.61868559913393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147.43560000000002</v>
      </c>
      <c r="CA49" s="14">
        <f t="shared" si="39"/>
        <v>37.99523294834102</v>
      </c>
      <c r="CB49" s="22">
        <f t="shared" si="10"/>
        <v>322.95870071836066</v>
      </c>
      <c r="CC49" s="62">
        <f t="shared" si="11"/>
        <v>616.29203405169392</v>
      </c>
      <c r="CD49" s="62">
        <f ca="1">AVERAGE(OFFSET($CC$3,0,0,'Données projet'!$E$12+1,1))-AVERAGE(OFFSET($H$3,0,0,'Données projet'!$E$12+1,1))</f>
        <v>402.05768757175963</v>
      </c>
      <c r="CE49" s="62">
        <f t="shared" si="40"/>
        <v>256.4377087753457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</v>
      </c>
      <c r="CT49" s="13">
        <f>IF('Données projet'!$A$140&gt;35,CT48+CS49-DB48,IF(A49&lt;'Données projet'!$A$140,$CQ$205^A49,IF(A49='Données projet'!$A$140,'Données projet'!$B$140,CT48+CS49-DB48)))</f>
        <v>190</v>
      </c>
      <c r="CU49" s="18">
        <f>CT49*VLOOKUP('Données projet'!$B$13,Paramètres!$A$1:$I$89,3,0)*VLOOKUP('Données projet'!$B$13,Paramètres!$A$1:$I$89,5,0)</f>
        <v>165.98400000000001</v>
      </c>
      <c r="CV49" s="14">
        <f t="shared" si="41"/>
        <v>42.189325525922243</v>
      </c>
      <c r="CW49" s="22">
        <f t="shared" si="13"/>
        <v>362.56854195764794</v>
      </c>
      <c r="CX49" s="62">
        <f t="shared" si="14"/>
        <v>655.90187529098125</v>
      </c>
      <c r="CY49" s="62">
        <f ca="1">AVERAGE(OFFSET($CX$3,0,0,'Données projet'!$E$13+1,1))-AVERAGE(OFFSET($H$3,0,0,'Données projet'!$E$13+1,1))</f>
        <v>324.64304413235163</v>
      </c>
      <c r="CZ49" s="62">
        <f t="shared" si="42"/>
        <v>318.90379036810742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140.63088000000005</v>
      </c>
      <c r="DQ49" s="14">
        <f t="shared" si="43"/>
        <v>36.441493403146445</v>
      </c>
      <c r="DR49" s="22">
        <f t="shared" si="16"/>
        <v>308.40105034381344</v>
      </c>
      <c r="DS49" s="62">
        <f t="shared" si="17"/>
        <v>601.73438367714675</v>
      </c>
      <c r="DT49" s="62">
        <f ca="1">AVERAGE(OFFSET($DS$3,0,0,'Données projet'!$E$14+1,1))-AVERAGE(OFFSET($H$3,0,0,'Données projet'!$E$14+1,1))</f>
        <v>394.8445842828649</v>
      </c>
      <c r="DU49" s="62">
        <f t="shared" si="44"/>
        <v>246.54010105494143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146.35608000000005</v>
      </c>
      <c r="AK50" s="14">
        <f t="shared" si="35"/>
        <v>37.749310209780433</v>
      </c>
      <c r="AL50" s="22">
        <f t="shared" si="4"/>
        <v>320.65022128203435</v>
      </c>
      <c r="AM50" s="62">
        <f t="shared" si="5"/>
        <v>613.98355461536767</v>
      </c>
      <c r="AN50" s="62">
        <f ca="1">AVERAGE(OFFSET($AM$3,0,0,'Données projet'!$E$10+1,1))-AVERAGE(OFFSET($H$3,0,0,'Données projet'!$E$10+1,1))</f>
        <v>389.12604446638119</v>
      </c>
      <c r="AO50" s="62">
        <f t="shared" si="36"/>
        <v>243.23852967152732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165.55032000000003</v>
      </c>
      <c r="BF50" s="14">
        <f t="shared" si="37"/>
        <v>42.091910139548794</v>
      </c>
      <c r="BG50" s="22">
        <f t="shared" si="7"/>
        <v>361.64355082638082</v>
      </c>
      <c r="BH50" s="62">
        <f t="shared" si="8"/>
        <v>654.97688415971413</v>
      </c>
      <c r="BI50" s="62">
        <f ca="1">AVERAGE(OFFSET($BH$3,0,0,'Données projet'!$E$11+1,1))-AVERAGE(OFFSET($H$3,0,0,'Données projet'!$E$11+1,1))</f>
        <v>434.82222444324242</v>
      </c>
      <c r="BJ50" s="62">
        <f t="shared" si="38"/>
        <v>269.61868559913393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155.95320000000004</v>
      </c>
      <c r="CA50" s="14">
        <f t="shared" si="39"/>
        <v>39.928391937903875</v>
      </c>
      <c r="CB50" s="22">
        <f t="shared" si="10"/>
        <v>341.16043929184929</v>
      </c>
      <c r="CC50" s="62">
        <f t="shared" si="11"/>
        <v>634.4937726251826</v>
      </c>
      <c r="CD50" s="62">
        <f ca="1">AVERAGE(OFFSET($CC$3,0,0,'Données projet'!$E$12+1,1))-AVERAGE(OFFSET($H$3,0,0,'Données projet'!$E$12+1,1))</f>
        <v>402.05768757175963</v>
      </c>
      <c r="CE50" s="62">
        <f t="shared" si="40"/>
        <v>256.4377087753457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</v>
      </c>
      <c r="CT50" s="13">
        <f>IF('Données projet'!$A$140&gt;35,CT49+CS50-DB49,IF(A50&lt;'Données projet'!$A$140,$CQ$205^A50,IF(A50='Données projet'!$A$140,'Données projet'!$B$140,CT49+CS50-DB49)))</f>
        <v>197</v>
      </c>
      <c r="CU50" s="18">
        <f>CT50*VLOOKUP('Données projet'!$B$13,Paramètres!$A$1:$I$89,3,0)*VLOOKUP('Données projet'!$B$13,Paramètres!$A$1:$I$89,5,0)</f>
        <v>172.09920000000002</v>
      </c>
      <c r="CV50" s="14">
        <f t="shared" si="41"/>
        <v>43.559838214506989</v>
      </c>
      <c r="CW50" s="22">
        <f t="shared" si="13"/>
        <v>375.60615822359972</v>
      </c>
      <c r="CX50" s="62">
        <f t="shared" si="14"/>
        <v>668.93949155693304</v>
      </c>
      <c r="CY50" s="62">
        <f ca="1">AVERAGE(OFFSET($CX$3,0,0,'Données projet'!$E$13+1,1))-AVERAGE(OFFSET($H$3,0,0,'Données projet'!$E$13+1,1))</f>
        <v>324.64304413235163</v>
      </c>
      <c r="CZ50" s="62">
        <f t="shared" si="42"/>
        <v>318.90379036810742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148.75536000000005</v>
      </c>
      <c r="DQ50" s="14">
        <f t="shared" si="43"/>
        <v>38.295599697511591</v>
      </c>
      <c r="DR50" s="22">
        <f t="shared" si="16"/>
        <v>325.78042147316609</v>
      </c>
      <c r="DS50" s="62">
        <f t="shared" si="17"/>
        <v>619.1137548064994</v>
      </c>
      <c r="DT50" s="62">
        <f ca="1">AVERAGE(OFFSET($DS$3,0,0,'Données projet'!$E$14+1,1))-AVERAGE(OFFSET($H$3,0,0,'Données projet'!$E$14+1,1))</f>
        <v>394.8445842828649</v>
      </c>
      <c r="DU50" s="62">
        <f t="shared" si="44"/>
        <v>246.54010105494143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154.34952000000004</v>
      </c>
      <c r="AK51" s="14">
        <f t="shared" si="35"/>
        <v>39.565379265558612</v>
      </c>
      <c r="AL51" s="22">
        <f t="shared" si="4"/>
        <v>337.73511622084794</v>
      </c>
      <c r="AM51" s="62">
        <f t="shared" si="5"/>
        <v>631.06844955418126</v>
      </c>
      <c r="AN51" s="62">
        <f ca="1">AVERAGE(OFFSET($AM$3,0,0,'Données projet'!$E$10+1,1))-AVERAGE(OFFSET($H$3,0,0,'Données projet'!$E$10+1,1))</f>
        <v>389.12604446638119</v>
      </c>
      <c r="AO51" s="62">
        <f t="shared" si="36"/>
        <v>243.23852967152732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174.59208000000004</v>
      </c>
      <c r="BF51" s="14">
        <f t="shared" si="37"/>
        <v>44.116895896327598</v>
      </c>
      <c r="BG51" s="22">
        <f t="shared" si="7"/>
        <v>380.91813301943733</v>
      </c>
      <c r="BH51" s="62">
        <f t="shared" si="8"/>
        <v>674.25146635277065</v>
      </c>
      <c r="BI51" s="62">
        <f ca="1">AVERAGE(OFFSET($BH$3,0,0,'Données projet'!$E$11+1,1))-AVERAGE(OFFSET($H$3,0,0,'Données projet'!$E$11+1,1))</f>
        <v>434.82222444324242</v>
      </c>
      <c r="BJ51" s="62">
        <f t="shared" si="38"/>
        <v>269.61868559913393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164.47080000000005</v>
      </c>
      <c r="CA51" s="14">
        <f t="shared" si="39"/>
        <v>41.849293714451377</v>
      </c>
      <c r="CB51" s="22">
        <f t="shared" si="10"/>
        <v>359.34082988600289</v>
      </c>
      <c r="CC51" s="62">
        <f t="shared" si="11"/>
        <v>652.67416321933615</v>
      </c>
      <c r="CD51" s="62">
        <f ca="1">AVERAGE(OFFSET($CC$3,0,0,'Données projet'!$E$12+1,1))-AVERAGE(OFFSET($H$3,0,0,'Données projet'!$E$12+1,1))</f>
        <v>402.05768757175963</v>
      </c>
      <c r="CE51" s="62">
        <f t="shared" si="40"/>
        <v>256.4377087753457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</v>
      </c>
      <c r="CT51" s="13">
        <f>IF('Données projet'!$A$140&gt;35,CT50+CS51-DB50,IF(A51&lt;'Données projet'!$A$140,$CQ$205^A51,IF(A51='Données projet'!$A$140,'Données projet'!$B$140,CT50+CS51-DB50)))</f>
        <v>204</v>
      </c>
      <c r="CU51" s="18">
        <f>CT51*VLOOKUP('Données projet'!$B$13,Paramètres!$A$1:$I$89,3,0)*VLOOKUP('Données projet'!$B$13,Paramètres!$A$1:$I$89,5,0)</f>
        <v>178.21440000000001</v>
      </c>
      <c r="CV51" s="14">
        <f t="shared" si="41"/>
        <v>44.924692855664368</v>
      </c>
      <c r="CW51" s="22">
        <f t="shared" si="13"/>
        <v>388.63392005694874</v>
      </c>
      <c r="CX51" s="62">
        <f t="shared" si="14"/>
        <v>681.96725339028205</v>
      </c>
      <c r="CY51" s="62">
        <f ca="1">AVERAGE(OFFSET($CX$3,0,0,'Données projet'!$E$13+1,1))-AVERAGE(OFFSET($H$3,0,0,'Données projet'!$E$13+1,1))</f>
        <v>324.64304413235163</v>
      </c>
      <c r="CZ51" s="62">
        <f t="shared" si="42"/>
        <v>318.90379036810742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156.87984000000003</v>
      </c>
      <c r="DQ51" s="14">
        <f t="shared" si="43"/>
        <v>40.137950013229407</v>
      </c>
      <c r="DR51" s="22">
        <f t="shared" si="16"/>
        <v>343.13931760637462</v>
      </c>
      <c r="DS51" s="62">
        <f t="shared" si="17"/>
        <v>636.47265093970793</v>
      </c>
      <c r="DT51" s="62">
        <f ca="1">AVERAGE(OFFSET($DS$3,0,0,'Données projet'!$E$14+1,1))-AVERAGE(OFFSET($H$3,0,0,'Données projet'!$E$14+1,1))</f>
        <v>394.8445842828649</v>
      </c>
      <c r="DU51" s="62">
        <f t="shared" si="44"/>
        <v>246.54010105494143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162.34296000000006</v>
      </c>
      <c r="AK52" s="14">
        <f t="shared" si="35"/>
        <v>41.370528628187849</v>
      </c>
      <c r="AL52" s="22">
        <f t="shared" si="4"/>
        <v>354.80099269409396</v>
      </c>
      <c r="AM52" s="62">
        <f t="shared" si="5"/>
        <v>648.13432602742728</v>
      </c>
      <c r="AN52" s="62">
        <f ca="1">AVERAGE(OFFSET($AM$3,0,0,'Données projet'!$E$10+1,1))-AVERAGE(OFFSET($H$3,0,0,'Données projet'!$E$10+1,1))</f>
        <v>389.12604446638119</v>
      </c>
      <c r="AO52" s="62">
        <f t="shared" si="36"/>
        <v>243.23852967152732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183.63384000000005</v>
      </c>
      <c r="BF52" s="14">
        <f t="shared" si="37"/>
        <v>46.129705781806493</v>
      </c>
      <c r="BG52" s="22">
        <f t="shared" si="7"/>
        <v>400.17150890331305</v>
      </c>
      <c r="BH52" s="62">
        <f t="shared" si="8"/>
        <v>693.50484223664637</v>
      </c>
      <c r="BI52" s="62">
        <f ca="1">AVERAGE(OFFSET($BH$3,0,0,'Données projet'!$E$11+1,1))-AVERAGE(OFFSET($H$3,0,0,'Données projet'!$E$11+1,1))</f>
        <v>434.82222444324242</v>
      </c>
      <c r="BJ52" s="62">
        <f t="shared" si="38"/>
        <v>269.61868559913393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172.98840000000007</v>
      </c>
      <c r="CA52" s="14">
        <f t="shared" si="39"/>
        <v>43.758645457754092</v>
      </c>
      <c r="CB52" s="22">
        <f t="shared" si="10"/>
        <v>377.50110417225511</v>
      </c>
      <c r="CC52" s="62">
        <f t="shared" si="11"/>
        <v>670.83443750558843</v>
      </c>
      <c r="CD52" s="62">
        <f ca="1">AVERAGE(OFFSET($CC$3,0,0,'Données projet'!$E$12+1,1))-AVERAGE(OFFSET($H$3,0,0,'Données projet'!$E$12+1,1))</f>
        <v>402.05768757175963</v>
      </c>
      <c r="CE52" s="62">
        <f t="shared" si="40"/>
        <v>256.4377087753457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</v>
      </c>
      <c r="CT52" s="13">
        <f>IF('Données projet'!$A$140&gt;35,CT51+CS52-DB51,IF(A52&lt;'Données projet'!$A$140,$CQ$205^A52,IF(A52='Données projet'!$A$140,'Données projet'!$B$140,CT51+CS52-DB51)))</f>
        <v>211</v>
      </c>
      <c r="CU52" s="18">
        <f>CT52*VLOOKUP('Données projet'!$B$13,Paramètres!$A$1:$I$89,3,0)*VLOOKUP('Données projet'!$B$13,Paramètres!$A$1:$I$89,5,0)</f>
        <v>184.32960000000003</v>
      </c>
      <c r="CV52" s="14">
        <f t="shared" si="41"/>
        <v>46.284105851003062</v>
      </c>
      <c r="CW52" s="22">
        <f t="shared" si="13"/>
        <v>401.65220435716373</v>
      </c>
      <c r="CX52" s="62">
        <f t="shared" si="14"/>
        <v>694.98553769049704</v>
      </c>
      <c r="CY52" s="62">
        <f ca="1">AVERAGE(OFFSET($CX$3,0,0,'Données projet'!$E$13+1,1))-AVERAGE(OFFSET($H$3,0,0,'Données projet'!$E$13+1,1))</f>
        <v>324.64304413235163</v>
      </c>
      <c r="CZ52" s="62">
        <f t="shared" si="42"/>
        <v>318.90379036810742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165.00432000000006</v>
      </c>
      <c r="DQ52" s="14">
        <f t="shared" si="43"/>
        <v>41.969222611359086</v>
      </c>
      <c r="DR52" s="22">
        <f t="shared" si="16"/>
        <v>360.47892004811712</v>
      </c>
      <c r="DS52" s="62">
        <f t="shared" si="17"/>
        <v>653.81225338145043</v>
      </c>
      <c r="DT52" s="62">
        <f ca="1">AVERAGE(OFFSET($DS$3,0,0,'Données projet'!$E$14+1,1))-AVERAGE(OFFSET($H$3,0,0,'Données projet'!$E$14+1,1))</f>
        <v>394.8445842828649</v>
      </c>
      <c r="DU52" s="62">
        <f t="shared" si="44"/>
        <v>246.54010105494143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170.33640000000005</v>
      </c>
      <c r="AK53" s="14">
        <f t="shared" si="35"/>
        <v>43.165357324132231</v>
      </c>
      <c r="AL53" s="22">
        <f t="shared" si="4"/>
        <v>371.84889400619704</v>
      </c>
      <c r="AM53" s="62">
        <f t="shared" si="5"/>
        <v>665.1822273395303</v>
      </c>
      <c r="AN53" s="62">
        <f ca="1">AVERAGE(OFFSET($AM$3,0,0,'Données projet'!$E$10+1,1))-AVERAGE(OFFSET($H$3,0,0,'Données projet'!$E$10+1,1))</f>
        <v>389.12604446638119</v>
      </c>
      <c r="AO53" s="62">
        <f t="shared" si="36"/>
        <v>243.23852967152732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192.67560000000006</v>
      </c>
      <c r="BF53" s="14">
        <f t="shared" si="37"/>
        <v>48.131007733172986</v>
      </c>
      <c r="BG53" s="22">
        <f t="shared" si="7"/>
        <v>419.40484180194306</v>
      </c>
      <c r="BH53" s="62">
        <f t="shared" si="8"/>
        <v>712.73817513527638</v>
      </c>
      <c r="BI53" s="62">
        <f ca="1">AVERAGE(OFFSET($BH$3,0,0,'Données projet'!$E$11+1,1))-AVERAGE(OFFSET($H$3,0,0,'Données projet'!$E$11+1,1))</f>
        <v>434.82222444324242</v>
      </c>
      <c r="BJ53" s="62">
        <f t="shared" si="38"/>
        <v>269.61868559913393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181.50600000000006</v>
      </c>
      <c r="CA53" s="14">
        <f t="shared" si="39"/>
        <v>45.657080773122978</v>
      </c>
      <c r="CB53" s="22">
        <f t="shared" si="10"/>
        <v>395.64236567985591</v>
      </c>
      <c r="CC53" s="62">
        <f t="shared" si="11"/>
        <v>688.97569901318923</v>
      </c>
      <c r="CD53" s="62">
        <f ca="1">AVERAGE(OFFSET($CC$3,0,0,'Données projet'!$E$12+1,1))-AVERAGE(OFFSET($H$3,0,0,'Données projet'!$E$12+1,1))</f>
        <v>402.05768757175963</v>
      </c>
      <c r="CE53" s="62">
        <f t="shared" si="40"/>
        <v>256.4377087753457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218</v>
      </c>
      <c r="CR53" s="13">
        <f>VLOOKUP(A53,'Données projet'!$A$139:$I$159,9,0)</f>
        <v>7</v>
      </c>
      <c r="CS53" s="13">
        <f t="array" ref="CS53">INDEX(CR:CR,MIN(IF(ISNUMBER(CR53:CR249),ROW(CR53:CR249),"")))</f>
        <v>7</v>
      </c>
      <c r="CT53" s="13">
        <f>IF('Données projet'!$A$140&gt;35,CT52+CS53-DB52,IF(A53&lt;'Données projet'!$A$140,$CQ$205^A53,IF(A53='Données projet'!$A$140,'Données projet'!$B$140,CT52+CS53-DB52)))</f>
        <v>218</v>
      </c>
      <c r="CU53" s="18">
        <f>CT53*VLOOKUP('Données projet'!$B$13,Paramètres!$A$1:$I$89,3,0)*VLOOKUP('Données projet'!$B$13,Paramètres!$A$1:$I$89,5,0)</f>
        <v>190.44480000000001</v>
      </c>
      <c r="CV53" s="14">
        <f t="shared" si="41"/>
        <v>47.638278428909231</v>
      </c>
      <c r="CW53" s="22">
        <f t="shared" si="13"/>
        <v>414.66136159701688</v>
      </c>
      <c r="CX53" s="62">
        <f t="shared" si="14"/>
        <v>707.99469493035019</v>
      </c>
      <c r="CY53" s="62">
        <f ca="1">AVERAGE(OFFSET($CX$3,0,0,'Données projet'!$E$13+1,1))-AVERAGE(OFFSET($H$3,0,0,'Données projet'!$E$13+1,1))</f>
        <v>324.64304413235163</v>
      </c>
      <c r="CZ53" s="62">
        <f t="shared" si="42"/>
        <v>318.90379036810742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17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173.12880000000007</v>
      </c>
      <c r="DQ53" s="14">
        <f t="shared" si="43"/>
        <v>43.790025187181634</v>
      </c>
      <c r="DR53" s="22">
        <f t="shared" si="16"/>
        <v>377.80028720100813</v>
      </c>
      <c r="DS53" s="62">
        <f t="shared" si="17"/>
        <v>671.13362053434139</v>
      </c>
      <c r="DT53" s="62">
        <f ca="1">AVERAGE(OFFSET($DS$3,0,0,'Données projet'!$E$14+1,1))-AVERAGE(OFFSET($H$3,0,0,'Données projet'!$E$14+1,1))</f>
        <v>394.8445842828649</v>
      </c>
      <c r="DU53" s="62">
        <f t="shared" si="44"/>
        <v>246.54010105494143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157.96560000000005</v>
      </c>
      <c r="AK54" s="14">
        <f t="shared" si="35"/>
        <v>40.38330962462819</v>
      </c>
      <c r="AL54" s="22">
        <f t="shared" si="4"/>
        <v>345.45768426289419</v>
      </c>
      <c r="AM54" s="62">
        <f t="shared" si="5"/>
        <v>638.79101759622745</v>
      </c>
      <c r="AN54" s="62">
        <f ca="1">AVERAGE(OFFSET($AM$3,0,0,'Données projet'!$E$10+1,1))-AVERAGE(OFFSET($H$3,0,0,'Données projet'!$E$10+1,1))</f>
        <v>389.12604446638119</v>
      </c>
      <c r="AO54" s="62">
        <f t="shared" si="36"/>
        <v>243.23852967152732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178.68240000000006</v>
      </c>
      <c r="BF54" s="14">
        <f t="shared" si="37"/>
        <v>45.028919214980071</v>
      </c>
      <c r="BG54" s="22">
        <f t="shared" si="7"/>
        <v>389.63054763275704</v>
      </c>
      <c r="BH54" s="62">
        <f t="shared" si="8"/>
        <v>682.9638809660903</v>
      </c>
      <c r="BI54" s="62">
        <f ca="1">AVERAGE(OFFSET($BH$3,0,0,'Données projet'!$E$11+1,1))-AVERAGE(OFFSET($H$3,0,0,'Données projet'!$E$11+1,1))</f>
        <v>434.82222444324242</v>
      </c>
      <c r="BJ54" s="62">
        <f t="shared" si="38"/>
        <v>269.61868559913393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168.32400000000007</v>
      </c>
      <c r="CA54" s="14">
        <f t="shared" si="39"/>
        <v>42.71443916408608</v>
      </c>
      <c r="CB54" s="22">
        <f t="shared" si="10"/>
        <v>367.55861487745005</v>
      </c>
      <c r="CC54" s="62">
        <f t="shared" si="11"/>
        <v>660.89194821078331</v>
      </c>
      <c r="CD54" s="62">
        <f ca="1">AVERAGE(OFFSET($CC$3,0,0,'Données projet'!$E$12+1,1))-AVERAGE(OFFSET($H$3,0,0,'Données projet'!$E$12+1,1))</f>
        <v>402.05768757175963</v>
      </c>
      <c r="CE54" s="62">
        <f t="shared" si="40"/>
        <v>256.4377087753457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</v>
      </c>
      <c r="CT54" s="13">
        <f>IF('Données projet'!$A$140&gt;35,CT53+CS54-DB53,IF(A54&lt;'Données projet'!$A$140,$CQ$205^A54,IF(A54='Données projet'!$A$140,'Données projet'!$B$140,CT53+CS54-DB53)))</f>
        <v>207.2</v>
      </c>
      <c r="CU54" s="18">
        <f>CT54*VLOOKUP('Données projet'!$B$13,Paramètres!$A$1:$I$89,3,0)*VLOOKUP('Données projet'!$B$13,Paramètres!$A$1:$I$89,5,0)</f>
        <v>181.00992000000002</v>
      </c>
      <c r="CV54" s="14">
        <f t="shared" si="41"/>
        <v>45.546801542636274</v>
      </c>
      <c r="CW54" s="22">
        <f t="shared" si="13"/>
        <v>394.58629002009155</v>
      </c>
      <c r="CX54" s="62">
        <f t="shared" si="14"/>
        <v>687.91962335342487</v>
      </c>
      <c r="CY54" s="62">
        <f ca="1">AVERAGE(OFFSET($CX$3,0,0,'Données projet'!$E$13+1,1))-AVERAGE(OFFSET($H$3,0,0,'Données projet'!$E$13+1,1))</f>
        <v>324.64304413235163</v>
      </c>
      <c r="CZ54" s="62">
        <f t="shared" si="42"/>
        <v>318.90379036810742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160.55520000000004</v>
      </c>
      <c r="DQ54" s="14">
        <f t="shared" si="43"/>
        <v>40.96771705896618</v>
      </c>
      <c r="DR54" s="22">
        <f t="shared" si="16"/>
        <v>350.98574721103279</v>
      </c>
      <c r="DS54" s="62">
        <f t="shared" si="17"/>
        <v>644.3190805443661</v>
      </c>
      <c r="DT54" s="62">
        <f ca="1">AVERAGE(OFFSET($DS$3,0,0,'Données projet'!$E$14+1,1))-AVERAGE(OFFSET($H$3,0,0,'Données projet'!$E$14+1,1))</f>
        <v>394.8445842828649</v>
      </c>
      <c r="DU54" s="62">
        <f t="shared" si="44"/>
        <v>246.54010105494143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165.57840000000004</v>
      </c>
      <c r="AK55" s="14">
        <f t="shared" si="35"/>
        <v>42.098218509199697</v>
      </c>
      <c r="AL55" s="22">
        <f t="shared" si="4"/>
        <v>361.70344390352284</v>
      </c>
      <c r="AM55" s="62">
        <f t="shared" si="5"/>
        <v>655.0367772368561</v>
      </c>
      <c r="AN55" s="62">
        <f ca="1">AVERAGE(OFFSET($AM$3,0,0,'Données projet'!$E$10+1,1))-AVERAGE(OFFSET($H$3,0,0,'Données projet'!$E$10+1,1))</f>
        <v>389.12604446638119</v>
      </c>
      <c r="AO55" s="62">
        <f t="shared" si="36"/>
        <v>243.23852967152732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187.29360000000005</v>
      </c>
      <c r="BF55" s="14">
        <f t="shared" si="37"/>
        <v>46.941107550760456</v>
      </c>
      <c r="BG55" s="22">
        <f t="shared" si="7"/>
        <v>407.9587823175745</v>
      </c>
      <c r="BH55" s="62">
        <f t="shared" si="8"/>
        <v>701.29211565090782</v>
      </c>
      <c r="BI55" s="62">
        <f ca="1">AVERAGE(OFFSET($BH$3,0,0,'Données projet'!$E$11+1,1))-AVERAGE(OFFSET($H$3,0,0,'Données projet'!$E$11+1,1))</f>
        <v>434.82222444324242</v>
      </c>
      <c r="BJ55" s="62">
        <f t="shared" si="38"/>
        <v>269.61868559913393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176.43600000000006</v>
      </c>
      <c r="CA55" s="14">
        <f t="shared" si="39"/>
        <v>44.528341291050616</v>
      </c>
      <c r="CB55" s="22">
        <f t="shared" si="10"/>
        <v>384.84622774857991</v>
      </c>
      <c r="CC55" s="62">
        <f t="shared" si="11"/>
        <v>678.17956108191322</v>
      </c>
      <c r="CD55" s="62">
        <f ca="1">AVERAGE(OFFSET($CC$3,0,0,'Données projet'!$E$12+1,1))-AVERAGE(OFFSET($H$3,0,0,'Données projet'!$E$12+1,1))</f>
        <v>402.05768757175963</v>
      </c>
      <c r="CE55" s="62">
        <f t="shared" si="40"/>
        <v>256.4377087753457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</v>
      </c>
      <c r="CT55" s="13">
        <f>IF('Données projet'!$A$140&gt;35,CT54+CS55-DB54,IF(A55&lt;'Données projet'!$A$140,$CQ$205^A55,IF(A55='Données projet'!$A$140,'Données projet'!$B$140,CT54+CS55-DB54)))</f>
        <v>213.39999999999998</v>
      </c>
      <c r="CU55" s="18">
        <f>CT55*VLOOKUP('Données projet'!$B$13,Paramètres!$A$1:$I$89,3,0)*VLOOKUP('Données projet'!$B$13,Paramètres!$A$1:$I$89,5,0)</f>
        <v>186.42624000000001</v>
      </c>
      <c r="CV55" s="14">
        <f t="shared" si="41"/>
        <v>46.748974211060826</v>
      </c>
      <c r="CW55" s="22">
        <f t="shared" si="13"/>
        <v>406.11349808426434</v>
      </c>
      <c r="CX55" s="62">
        <f t="shared" si="14"/>
        <v>699.44683141759765</v>
      </c>
      <c r="CY55" s="62">
        <f ca="1">AVERAGE(OFFSET($CX$3,0,0,'Données projet'!$E$13+1,1))-AVERAGE(OFFSET($H$3,0,0,'Données projet'!$E$13+1,1))</f>
        <v>324.64304413235163</v>
      </c>
      <c r="CZ55" s="62">
        <f t="shared" si="42"/>
        <v>318.90379036810742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168.29280000000006</v>
      </c>
      <c r="DQ55" s="14">
        <f t="shared" si="43"/>
        <v>42.707443263135104</v>
      </c>
      <c r="DR55" s="22">
        <f t="shared" si="16"/>
        <v>367.49209034996039</v>
      </c>
      <c r="DS55" s="62">
        <f t="shared" si="17"/>
        <v>660.82542368329371</v>
      </c>
      <c r="DT55" s="62">
        <f ca="1">AVERAGE(OFFSET($DS$3,0,0,'Données projet'!$E$14+1,1))-AVERAGE(OFFSET($H$3,0,0,'Données projet'!$E$14+1,1))</f>
        <v>394.8445842828649</v>
      </c>
      <c r="DU55" s="62">
        <f t="shared" si="44"/>
        <v>246.54010105494143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173.19120000000007</v>
      </c>
      <c r="AK56" s="14">
        <f t="shared" si="35"/>
        <v>43.803970782681198</v>
      </c>
      <c r="AL56" s="22">
        <f t="shared" si="4"/>
        <v>377.93325577983654</v>
      </c>
      <c r="AM56" s="62">
        <f t="shared" si="5"/>
        <v>671.26658911316986</v>
      </c>
      <c r="AN56" s="62">
        <f ca="1">AVERAGE(OFFSET($AM$3,0,0,'Données projet'!$E$10+1,1))-AVERAGE(OFFSET($H$3,0,0,'Données projet'!$E$10+1,1))</f>
        <v>389.12604446638119</v>
      </c>
      <c r="AO56" s="62">
        <f t="shared" si="36"/>
        <v>243.23852967152732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195.90480000000005</v>
      </c>
      <c r="BF56" s="14">
        <f t="shared" si="37"/>
        <v>48.843085918490004</v>
      </c>
      <c r="BG56" s="22">
        <f t="shared" si="7"/>
        <v>426.26923464137013</v>
      </c>
      <c r="BH56" s="62">
        <f t="shared" si="8"/>
        <v>719.60256797470345</v>
      </c>
      <c r="BI56" s="62">
        <f ca="1">AVERAGE(OFFSET($BH$3,0,0,'Données projet'!$E$11+1,1))-AVERAGE(OFFSET($H$3,0,0,'Données projet'!$E$11+1,1))</f>
        <v>434.82222444324242</v>
      </c>
      <c r="BJ56" s="62">
        <f t="shared" si="38"/>
        <v>269.61868559913393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184.54800000000006</v>
      </c>
      <c r="CA56" s="14">
        <f t="shared" si="39"/>
        <v>46.332558240871698</v>
      </c>
      <c r="CB56" s="22">
        <f t="shared" si="10"/>
        <v>402.11697226951833</v>
      </c>
      <c r="CC56" s="62">
        <f t="shared" si="11"/>
        <v>695.45030560285159</v>
      </c>
      <c r="CD56" s="62">
        <f ca="1">AVERAGE(OFFSET($CC$3,0,0,'Données projet'!$E$12+1,1))-AVERAGE(OFFSET($H$3,0,0,'Données projet'!$E$12+1,1))</f>
        <v>402.05768757175963</v>
      </c>
      <c r="CE56" s="62">
        <f t="shared" si="40"/>
        <v>256.4377087753457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</v>
      </c>
      <c r="CT56" s="13">
        <f>IF('Données projet'!$A$140&gt;35,CT55+CS56-DB55,IF(A56&lt;'Données projet'!$A$140,$CQ$205^A56,IF(A56='Données projet'!$A$140,'Données projet'!$B$140,CT55+CS56-DB55)))</f>
        <v>219.59999999999997</v>
      </c>
      <c r="CU56" s="18">
        <f>CT56*VLOOKUP('Données projet'!$B$13,Paramètres!$A$1:$I$89,3,0)*VLOOKUP('Données projet'!$B$13,Paramètres!$A$1:$I$89,5,0)</f>
        <v>191.84255999999999</v>
      </c>
      <c r="CV56" s="14">
        <f t="shared" si="41"/>
        <v>47.947087613384845</v>
      </c>
      <c r="CW56" s="22">
        <f t="shared" si="13"/>
        <v>417.63363625997857</v>
      </c>
      <c r="CX56" s="62">
        <f t="shared" si="14"/>
        <v>710.96696959331189</v>
      </c>
      <c r="CY56" s="62">
        <f ca="1">AVERAGE(OFFSET($CX$3,0,0,'Données projet'!$E$13+1,1))-AVERAGE(OFFSET($H$3,0,0,'Données projet'!$E$13+1,1))</f>
        <v>324.64304413235163</v>
      </c>
      <c r="CZ56" s="62">
        <f t="shared" si="42"/>
        <v>318.90379036810742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176.03040000000004</v>
      </c>
      <c r="DQ56" s="14">
        <f t="shared" si="43"/>
        <v>44.437880346232944</v>
      </c>
      <c r="DR56" s="22">
        <f t="shared" si="16"/>
        <v>383.98225493635573</v>
      </c>
      <c r="DS56" s="62">
        <f t="shared" si="17"/>
        <v>677.31558826968899</v>
      </c>
      <c r="DT56" s="62">
        <f ca="1">AVERAGE(OFFSET($DS$3,0,0,'Données projet'!$E$14+1,1))-AVERAGE(OFFSET($H$3,0,0,'Données projet'!$E$14+1,1))</f>
        <v>394.8445842828649</v>
      </c>
      <c r="DU56" s="62">
        <f t="shared" si="44"/>
        <v>246.54010105494143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180.80400000000006</v>
      </c>
      <c r="AK57" s="14">
        <f t="shared" si="35"/>
        <v>45.501014930459895</v>
      </c>
      <c r="AL57" s="22">
        <f t="shared" si="4"/>
        <v>394.14790100388433</v>
      </c>
      <c r="AM57" s="62">
        <f t="shared" si="5"/>
        <v>687.48123433721764</v>
      </c>
      <c r="AN57" s="62">
        <f ca="1">AVERAGE(OFFSET($AM$3,0,0,'Données projet'!$E$10+1,1))-AVERAGE(OFFSET($H$3,0,0,'Données projet'!$E$10+1,1))</f>
        <v>389.12604446638119</v>
      </c>
      <c r="AO57" s="62">
        <f t="shared" si="36"/>
        <v>243.23852967152732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204.51600000000005</v>
      </c>
      <c r="BF57" s="14">
        <f t="shared" si="37"/>
        <v>50.735354396355888</v>
      </c>
      <c r="BG57" s="22">
        <f t="shared" si="7"/>
        <v>444.5627755736532</v>
      </c>
      <c r="BH57" s="62">
        <f t="shared" si="8"/>
        <v>737.89610890698646</v>
      </c>
      <c r="BI57" s="62">
        <f ca="1">AVERAGE(OFFSET($BH$3,0,0,'Données projet'!$E$11+1,1))-AVERAGE(OFFSET($H$3,0,0,'Données projet'!$E$11+1,1))</f>
        <v>434.82222444324242</v>
      </c>
      <c r="BJ57" s="62">
        <f t="shared" si="38"/>
        <v>269.61868559913393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192.66000000000008</v>
      </c>
      <c r="CA57" s="14">
        <f t="shared" si="39"/>
        <v>48.127564387788738</v>
      </c>
      <c r="CB57" s="22">
        <f t="shared" si="10"/>
        <v>419.3716746420655</v>
      </c>
      <c r="CC57" s="62">
        <f t="shared" si="11"/>
        <v>712.70500797539876</v>
      </c>
      <c r="CD57" s="62">
        <f ca="1">AVERAGE(OFFSET($CC$3,0,0,'Données projet'!$E$12+1,1))-AVERAGE(OFFSET($H$3,0,0,'Données projet'!$E$12+1,1))</f>
        <v>402.05768757175963</v>
      </c>
      <c r="CE57" s="62">
        <f t="shared" si="40"/>
        <v>256.4377087753457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</v>
      </c>
      <c r="CT57" s="13">
        <f>IF('Données projet'!$A$140&gt;35,CT56+CS57-DB56,IF(A57&lt;'Données projet'!$A$140,$CQ$205^A57,IF(A57='Données projet'!$A$140,'Données projet'!$B$140,CT56+CS57-DB56)))</f>
        <v>225.79999999999995</v>
      </c>
      <c r="CU57" s="18">
        <f>CT57*VLOOKUP('Données projet'!$B$13,Paramètres!$A$1:$I$89,3,0)*VLOOKUP('Données projet'!$B$13,Paramètres!$A$1:$I$89,5,0)</f>
        <v>197.25888</v>
      </c>
      <c r="CV57" s="14">
        <f t="shared" si="41"/>
        <v>49.141269519991567</v>
      </c>
      <c r="CW57" s="22">
        <f t="shared" si="13"/>
        <v>429.14692708065195</v>
      </c>
      <c r="CX57" s="62">
        <f t="shared" si="14"/>
        <v>722.48026041398521</v>
      </c>
      <c r="CY57" s="62">
        <f ca="1">AVERAGE(OFFSET($CX$3,0,0,'Données projet'!$E$13+1,1))-AVERAGE(OFFSET($H$3,0,0,'Données projet'!$E$13+1,1))</f>
        <v>324.64304413235163</v>
      </c>
      <c r="CZ57" s="62">
        <f t="shared" si="42"/>
        <v>318.90379036810742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183.76800000000006</v>
      </c>
      <c r="DQ57" s="14">
        <f t="shared" si="43"/>
        <v>46.159483283907285</v>
      </c>
      <c r="DR57" s="22">
        <f t="shared" si="16"/>
        <v>400.45703338613862</v>
      </c>
      <c r="DS57" s="62">
        <f t="shared" si="17"/>
        <v>693.79036671947188</v>
      </c>
      <c r="DT57" s="62">
        <f ca="1">AVERAGE(OFFSET($DS$3,0,0,'Données projet'!$E$14+1,1))-AVERAGE(OFFSET($H$3,0,0,'Données projet'!$E$14+1,1))</f>
        <v>394.8445842828649</v>
      </c>
      <c r="DU57" s="62">
        <f t="shared" si="44"/>
        <v>246.54010105494143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188.41680000000005</v>
      </c>
      <c r="AK58" s="14">
        <f t="shared" si="35"/>
        <v>47.189759534268674</v>
      </c>
      <c r="AL58" s="22">
        <f t="shared" si="4"/>
        <v>410.34809118885141</v>
      </c>
      <c r="AM58" s="62">
        <f t="shared" si="5"/>
        <v>703.68142452218467</v>
      </c>
      <c r="AN58" s="62">
        <f ca="1">AVERAGE(OFFSET($AM$3,0,0,'Données projet'!$E$10+1,1))-AVERAGE(OFFSET($H$3,0,0,'Données projet'!$E$10+1,1))</f>
        <v>389.12604446638119</v>
      </c>
      <c r="AO58" s="62">
        <f t="shared" si="36"/>
        <v>243.23852967152732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213.12720000000004</v>
      </c>
      <c r="BF58" s="14">
        <f t="shared" si="37"/>
        <v>52.618368568459893</v>
      </c>
      <c r="BG58" s="22">
        <f t="shared" si="7"/>
        <v>462.8401985900677</v>
      </c>
      <c r="BH58" s="62">
        <f t="shared" si="8"/>
        <v>756.17353192340101</v>
      </c>
      <c r="BI58" s="62">
        <f ca="1">AVERAGE(OFFSET($BH$3,0,0,'Données projet'!$E$11+1,1))-AVERAGE(OFFSET($H$3,0,0,'Données projet'!$E$11+1,1))</f>
        <v>434.82222444324242</v>
      </c>
      <c r="BJ58" s="62">
        <f t="shared" si="38"/>
        <v>269.61868559913393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200.77200000000008</v>
      </c>
      <c r="CA58" s="14">
        <f t="shared" si="39"/>
        <v>49.913791898945412</v>
      </c>
      <c r="CB58" s="22">
        <f t="shared" si="10"/>
        <v>436.61108755732999</v>
      </c>
      <c r="CC58" s="62">
        <f t="shared" si="11"/>
        <v>729.94442089066331</v>
      </c>
      <c r="CD58" s="62">
        <f ca="1">AVERAGE(OFFSET($CC$3,0,0,'Données projet'!$E$12+1,1))-AVERAGE(OFFSET($H$3,0,0,'Données projet'!$E$12+1,1))</f>
        <v>402.05768757175963</v>
      </c>
      <c r="CE58" s="62">
        <f t="shared" si="40"/>
        <v>256.4377087753457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232</v>
      </c>
      <c r="CR58" s="13">
        <f>VLOOKUP(A58,'Données projet'!$A$139:$I$159,9,0)</f>
        <v>6.2</v>
      </c>
      <c r="CS58" s="13">
        <f t="array" ref="CS58">INDEX(CR:CR,MIN(IF(ISNUMBER(CR58:CR254),ROW(CR58:CR254),"")))</f>
        <v>6.2</v>
      </c>
      <c r="CT58" s="13">
        <f>IF('Données projet'!$A$140&gt;35,CT57+CS58-DB57,IF(A58&lt;'Données projet'!$A$140,$CQ$205^A58,IF(A58='Données projet'!$A$140,'Données projet'!$B$140,CT57+CS58-DB57)))</f>
        <v>231.99999999999994</v>
      </c>
      <c r="CU58" s="18">
        <f>CT58*VLOOKUP('Données projet'!$B$13,Paramètres!$A$1:$I$89,3,0)*VLOOKUP('Données projet'!$B$13,Paramètres!$A$1:$I$89,5,0)</f>
        <v>202.67519999999999</v>
      </c>
      <c r="CV58" s="14">
        <f t="shared" si="41"/>
        <v>50.33164028531364</v>
      </c>
      <c r="CW58" s="22">
        <f t="shared" si="13"/>
        <v>440.65358016358783</v>
      </c>
      <c r="CX58" s="62">
        <f t="shared" si="14"/>
        <v>733.98691349692115</v>
      </c>
      <c r="CY58" s="62">
        <f ca="1">AVERAGE(OFFSET($CX$3,0,0,'Données projet'!$E$13+1,1))-AVERAGE(OFFSET($H$3,0,0,'Données projet'!$E$13+1,1))</f>
        <v>324.64304413235163</v>
      </c>
      <c r="CZ58" s="62">
        <f t="shared" si="42"/>
        <v>318.90379036810742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13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191.50560000000007</v>
      </c>
      <c r="DQ58" s="14">
        <f t="shared" si="43"/>
        <v>47.872666570685276</v>
      </c>
      <c r="DR58" s="22">
        <f t="shared" si="16"/>
        <v>416.9171476106103</v>
      </c>
      <c r="DS58" s="62">
        <f t="shared" si="17"/>
        <v>710.25048094394356</v>
      </c>
      <c r="DT58" s="62">
        <f ca="1">AVERAGE(OFFSET($DS$3,0,0,'Données projet'!$E$14+1,1))-AVERAGE(OFFSET($H$3,0,0,'Données projet'!$E$14+1,1))</f>
        <v>394.8445842828649</v>
      </c>
      <c r="DU58" s="62">
        <f t="shared" si="44"/>
        <v>246.54010105494143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175.47504000000006</v>
      </c>
      <c r="AK59" s="14">
        <f t="shared" si="35"/>
        <v>44.313979066329459</v>
      </c>
      <c r="AL59" s="22">
        <f t="shared" si="4"/>
        <v>382.79920820719053</v>
      </c>
      <c r="AM59" s="62">
        <f t="shared" si="5"/>
        <v>676.13254154052379</v>
      </c>
      <c r="AN59" s="62">
        <f ca="1">AVERAGE(OFFSET($AM$3,0,0,'Données projet'!$E$10+1,1))-AVERAGE(OFFSET($H$3,0,0,'Données projet'!$E$10+1,1))</f>
        <v>389.12604446638119</v>
      </c>
      <c r="AO59" s="62">
        <f t="shared" si="36"/>
        <v>243.23852967152732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198.48816000000005</v>
      </c>
      <c r="BF59" s="14">
        <f t="shared" si="37"/>
        <v>49.411764464573423</v>
      </c>
      <c r="BG59" s="22">
        <f t="shared" si="7"/>
        <v>431.75903510913213</v>
      </c>
      <c r="BH59" s="62">
        <f t="shared" si="8"/>
        <v>725.09236844246539</v>
      </c>
      <c r="BI59" s="62">
        <f ca="1">AVERAGE(OFFSET($BH$3,0,0,'Données projet'!$E$11+1,1))-AVERAGE(OFFSET($H$3,0,0,'Données projet'!$E$11+1,1))</f>
        <v>434.82222444324242</v>
      </c>
      <c r="BJ59" s="62">
        <f t="shared" si="38"/>
        <v>269.61868559913393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186.98160000000007</v>
      </c>
      <c r="CA59" s="14">
        <f t="shared" si="39"/>
        <v>46.872006790472248</v>
      </c>
      <c r="CB59" s="22">
        <f t="shared" si="10"/>
        <v>407.29503182673926</v>
      </c>
      <c r="CC59" s="62">
        <f t="shared" si="11"/>
        <v>700.62836516007258</v>
      </c>
      <c r="CD59" s="62">
        <f ca="1">AVERAGE(OFFSET($CC$3,0,0,'Données projet'!$E$12+1,1))-AVERAGE(OFFSET($H$3,0,0,'Données projet'!$E$12+1,1))</f>
        <v>402.05768757175963</v>
      </c>
      <c r="CE59" s="62">
        <f t="shared" si="40"/>
        <v>256.4377087753457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5.2</v>
      </c>
      <c r="CT59" s="13">
        <f>IF('Données projet'!$A$140&gt;35,CT58+CS59-DB58,IF(A59&lt;'Données projet'!$A$140,$CQ$205^A59,IF(A59='Données projet'!$A$140,'Données projet'!$B$140,CT58+CS59-DB58)))</f>
        <v>224.19999999999993</v>
      </c>
      <c r="CU59" s="18">
        <f>CT59*VLOOKUP('Données projet'!$B$13,Paramètres!$A$1:$I$89,3,0)*VLOOKUP('Données projet'!$B$13,Paramètres!$A$1:$I$89,5,0)</f>
        <v>195.86111999999997</v>
      </c>
      <c r="CV59" s="14">
        <f t="shared" si="41"/>
        <v>48.833463106716422</v>
      </c>
      <c r="CW59" s="22">
        <f t="shared" si="13"/>
        <v>426.17639891086429</v>
      </c>
      <c r="CX59" s="62">
        <f t="shared" si="14"/>
        <v>719.50973224419761</v>
      </c>
      <c r="CY59" s="62">
        <f ca="1">AVERAGE(OFFSET($CX$3,0,0,'Données projet'!$E$13+1,1))-AVERAGE(OFFSET($H$3,0,0,'Données projet'!$E$13+1,1))</f>
        <v>324.64304413235163</v>
      </c>
      <c r="CZ59" s="62">
        <f t="shared" si="42"/>
        <v>318.90379036810742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178.35168000000004</v>
      </c>
      <c r="DQ59" s="14">
        <f t="shared" si="43"/>
        <v>44.95526921941952</v>
      </c>
      <c r="DR59" s="22">
        <f t="shared" si="16"/>
        <v>388.92626989048904</v>
      </c>
      <c r="DS59" s="62">
        <f t="shared" si="17"/>
        <v>682.2596032238223</v>
      </c>
      <c r="DT59" s="62">
        <f ca="1">AVERAGE(OFFSET($DS$3,0,0,'Données projet'!$E$14+1,1))-AVERAGE(OFFSET($H$3,0,0,'Données projet'!$E$14+1,1))</f>
        <v>394.8445842828649</v>
      </c>
      <c r="DU59" s="62">
        <f t="shared" si="44"/>
        <v>246.54010105494143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182.51688000000007</v>
      </c>
      <c r="AK60" s="14">
        <f t="shared" si="35"/>
        <v>45.881692259499843</v>
      </c>
      <c r="AL60" s="22">
        <f t="shared" si="4"/>
        <v>397.79418001862905</v>
      </c>
      <c r="AM60" s="62">
        <f t="shared" si="5"/>
        <v>691.12751335196231</v>
      </c>
      <c r="AN60" s="62">
        <f ca="1">AVERAGE(OFFSET($AM$3,0,0,'Données projet'!$E$10+1,1))-AVERAGE(OFFSET($H$3,0,0,'Données projet'!$E$10+1,1))</f>
        <v>389.12604446638119</v>
      </c>
      <c r="AO60" s="62">
        <f t="shared" si="36"/>
        <v>243.23852967152732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206.45352000000008</v>
      </c>
      <c r="BF60" s="14">
        <f t="shared" si="37"/>
        <v>51.159824031352372</v>
      </c>
      <c r="BG60" s="22">
        <f t="shared" si="7"/>
        <v>448.6765741879388</v>
      </c>
      <c r="BH60" s="62">
        <f t="shared" si="8"/>
        <v>742.00990752127211</v>
      </c>
      <c r="BI60" s="62">
        <f ca="1">AVERAGE(OFFSET($BH$3,0,0,'Données projet'!$E$11+1,1))-AVERAGE(OFFSET($H$3,0,0,'Données projet'!$E$11+1,1))</f>
        <v>434.82222444324242</v>
      </c>
      <c r="BJ60" s="62">
        <f t="shared" si="38"/>
        <v>269.61868559913393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194.48520000000008</v>
      </c>
      <c r="CA60" s="14">
        <f t="shared" si="39"/>
        <v>48.530216343846071</v>
      </c>
      <c r="CB60" s="22">
        <f t="shared" si="10"/>
        <v>423.25185013219863</v>
      </c>
      <c r="CC60" s="62">
        <f t="shared" si="11"/>
        <v>716.58518346553194</v>
      </c>
      <c r="CD60" s="62">
        <f ca="1">AVERAGE(OFFSET($CC$3,0,0,'Données projet'!$E$12+1,1))-AVERAGE(OFFSET($H$3,0,0,'Données projet'!$E$12+1,1))</f>
        <v>402.05768757175963</v>
      </c>
      <c r="CE60" s="62">
        <f t="shared" si="40"/>
        <v>256.4377087753457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5.2</v>
      </c>
      <c r="CT60" s="13">
        <f>IF('Données projet'!$A$140&gt;35,CT59+CS60-DB59,IF(A60&lt;'Données projet'!$A$140,$CQ$205^A60,IF(A60='Données projet'!$A$140,'Données projet'!$B$140,CT59+CS60-DB59)))</f>
        <v>229.39999999999992</v>
      </c>
      <c r="CU60" s="18">
        <f>CT60*VLOOKUP('Données projet'!$B$13,Paramètres!$A$1:$I$89,3,0)*VLOOKUP('Données projet'!$B$13,Paramètres!$A$1:$I$89,5,0)</f>
        <v>200.40383999999997</v>
      </c>
      <c r="CV60" s="14">
        <f t="shared" si="41"/>
        <v>49.832909112305636</v>
      </c>
      <c r="CW60" s="22">
        <f t="shared" si="13"/>
        <v>435.82900470393224</v>
      </c>
      <c r="CX60" s="62">
        <f t="shared" si="14"/>
        <v>729.1623380372655</v>
      </c>
      <c r="CY60" s="62">
        <f ca="1">AVERAGE(OFFSET($CX$3,0,0,'Données projet'!$E$13+1,1))-AVERAGE(OFFSET($H$3,0,0,'Données projet'!$E$13+1,1))</f>
        <v>324.64304413235163</v>
      </c>
      <c r="CZ60" s="62">
        <f t="shared" si="42"/>
        <v>318.90379036810742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185.50896000000006</v>
      </c>
      <c r="DQ60" s="14">
        <f t="shared" si="43"/>
        <v>46.545669588393878</v>
      </c>
      <c r="DR60" s="22">
        <f t="shared" si="16"/>
        <v>404.16181319978608</v>
      </c>
      <c r="DS60" s="62">
        <f t="shared" si="17"/>
        <v>697.4951465331194</v>
      </c>
      <c r="DT60" s="62">
        <f ca="1">AVERAGE(OFFSET($DS$3,0,0,'Données projet'!$E$14+1,1))-AVERAGE(OFFSET($H$3,0,0,'Données projet'!$E$14+1,1))</f>
        <v>394.8445842828649</v>
      </c>
      <c r="DU60" s="62">
        <f t="shared" si="44"/>
        <v>246.54010105494143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189.55872000000008</v>
      </c>
      <c r="AK61" s="14">
        <f t="shared" si="35"/>
        <v>47.442378909817926</v>
      </c>
      <c r="AL61" s="22">
        <f t="shared" si="4"/>
        <v>412.77691393459969</v>
      </c>
      <c r="AM61" s="62">
        <f t="shared" si="5"/>
        <v>706.110247267933</v>
      </c>
      <c r="AN61" s="62">
        <f ca="1">AVERAGE(OFFSET($AM$3,0,0,'Données projet'!$E$10+1,1))-AVERAGE(OFFSET($H$3,0,0,'Données projet'!$E$10+1,1))</f>
        <v>389.12604446638119</v>
      </c>
      <c r="AO61" s="62">
        <f t="shared" si="36"/>
        <v>243.23852967152732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214.41888000000006</v>
      </c>
      <c r="BF61" s="14">
        <f t="shared" si="37"/>
        <v>52.900048736813666</v>
      </c>
      <c r="BG61" s="22">
        <f t="shared" si="7"/>
        <v>465.58046754995058</v>
      </c>
      <c r="BH61" s="62">
        <f t="shared" si="8"/>
        <v>758.9138008832839</v>
      </c>
      <c r="BI61" s="62">
        <f ca="1">AVERAGE(OFFSET($BH$3,0,0,'Données projet'!$E$11+1,1))-AVERAGE(OFFSET($H$3,0,0,'Données projet'!$E$11+1,1))</f>
        <v>434.82222444324242</v>
      </c>
      <c r="BJ61" s="62">
        <f t="shared" si="38"/>
        <v>269.61868559913393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201.98880000000008</v>
      </c>
      <c r="CA61" s="14">
        <f t="shared" si="39"/>
        <v>50.18099374666096</v>
      </c>
      <c r="CB61" s="22">
        <f t="shared" si="10"/>
        <v>439.19572410876793</v>
      </c>
      <c r="CC61" s="62">
        <f t="shared" si="11"/>
        <v>732.52905744210125</v>
      </c>
      <c r="CD61" s="62">
        <f ca="1">AVERAGE(OFFSET($CC$3,0,0,'Données projet'!$E$12+1,1))-AVERAGE(OFFSET($H$3,0,0,'Données projet'!$E$12+1,1))</f>
        <v>402.05768757175963</v>
      </c>
      <c r="CE61" s="62">
        <f t="shared" si="40"/>
        <v>256.4377087753457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5.2</v>
      </c>
      <c r="CT61" s="13">
        <f>IF('Données projet'!$A$140&gt;35,CT60+CS61-DB60,IF(A61&lt;'Données projet'!$A$140,$CQ$205^A61,IF(A61='Données projet'!$A$140,'Données projet'!$B$140,CT60+CS61-DB60)))</f>
        <v>234.59999999999991</v>
      </c>
      <c r="CU61" s="18">
        <f>CT61*VLOOKUP('Données projet'!$B$13,Paramètres!$A$1:$I$89,3,0)*VLOOKUP('Données projet'!$B$13,Paramètres!$A$1:$I$89,5,0)</f>
        <v>204.94655999999992</v>
      </c>
      <c r="CV61" s="14">
        <f t="shared" si="41"/>
        <v>50.829721281867236</v>
      </c>
      <c r="CW61" s="22">
        <f t="shared" si="13"/>
        <v>445.47702323258528</v>
      </c>
      <c r="CX61" s="62">
        <f t="shared" si="14"/>
        <v>738.8103565659186</v>
      </c>
      <c r="CY61" s="62">
        <f ca="1">AVERAGE(OFFSET($CX$3,0,0,'Données projet'!$E$13+1,1))-AVERAGE(OFFSET($H$3,0,0,'Données projet'!$E$13+1,1))</f>
        <v>324.64304413235163</v>
      </c>
      <c r="CZ61" s="62">
        <f t="shared" si="42"/>
        <v>318.90379036810742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192.66624000000007</v>
      </c>
      <c r="DQ61" s="14">
        <f t="shared" si="43"/>
        <v>48.12894172983674</v>
      </c>
      <c r="DR61" s="22">
        <f t="shared" si="16"/>
        <v>419.38494151279912</v>
      </c>
      <c r="DS61" s="62">
        <f t="shared" si="17"/>
        <v>712.71827484613243</v>
      </c>
      <c r="DT61" s="62">
        <f ca="1">AVERAGE(OFFSET($DS$3,0,0,'Données projet'!$E$14+1,1))-AVERAGE(OFFSET($H$3,0,0,'Données projet'!$E$14+1,1))</f>
        <v>394.8445842828649</v>
      </c>
      <c r="DU61" s="62">
        <f t="shared" si="44"/>
        <v>246.54010105494143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196.60056000000006</v>
      </c>
      <c r="AK62" s="14">
        <f t="shared" si="35"/>
        <v>48.99632993395123</v>
      </c>
      <c r="AL62" s="22">
        <f t="shared" si="4"/>
        <v>427.74791663496512</v>
      </c>
      <c r="AM62" s="62">
        <f t="shared" si="5"/>
        <v>721.08124996829838</v>
      </c>
      <c r="AN62" s="62">
        <f ca="1">AVERAGE(OFFSET($AM$3,0,0,'Données projet'!$E$10+1,1))-AVERAGE(OFFSET($H$3,0,0,'Données projet'!$E$10+1,1))</f>
        <v>389.12604446638119</v>
      </c>
      <c r="AO62" s="62">
        <f t="shared" si="36"/>
        <v>243.23852967152732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222.38424000000006</v>
      </c>
      <c r="BF62" s="14">
        <f t="shared" si="37"/>
        <v>54.632762964056163</v>
      </c>
      <c r="BG62" s="22">
        <f t="shared" si="7"/>
        <v>482.47128016239793</v>
      </c>
      <c r="BH62" s="62">
        <f t="shared" si="8"/>
        <v>775.80461349573125</v>
      </c>
      <c r="BI62" s="62">
        <f ca="1">AVERAGE(OFFSET($BH$3,0,0,'Données projet'!$E$11+1,1))-AVERAGE(OFFSET($H$3,0,0,'Données projet'!$E$11+1,1))</f>
        <v>434.82222444324242</v>
      </c>
      <c r="BJ62" s="62">
        <f t="shared" si="38"/>
        <v>269.61868559913393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209.49240000000009</v>
      </c>
      <c r="CA62" s="14">
        <f t="shared" si="39"/>
        <v>51.824646708770558</v>
      </c>
      <c r="CB62" s="22">
        <f t="shared" si="10"/>
        <v>455.12718968444216</v>
      </c>
      <c r="CC62" s="62">
        <f t="shared" si="11"/>
        <v>748.46052301777547</v>
      </c>
      <c r="CD62" s="62">
        <f ca="1">AVERAGE(OFFSET($CC$3,0,0,'Données projet'!$E$12+1,1))-AVERAGE(OFFSET($H$3,0,0,'Données projet'!$E$12+1,1))</f>
        <v>402.05768757175963</v>
      </c>
      <c r="CE62" s="62">
        <f t="shared" si="40"/>
        <v>256.4377087753457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5.2</v>
      </c>
      <c r="CT62" s="13">
        <f>IF('Données projet'!$A$140&gt;35,CT61+CS62-DB61,IF(A62&lt;'Données projet'!$A$140,$CQ$205^A62,IF(A62='Données projet'!$A$140,'Données projet'!$B$140,CT61+CS62-DB61)))</f>
        <v>239.7999999999999</v>
      </c>
      <c r="CU62" s="18">
        <f>CT62*VLOOKUP('Données projet'!$B$13,Paramètres!$A$1:$I$89,3,0)*VLOOKUP('Données projet'!$B$13,Paramètres!$A$1:$I$89,5,0)</f>
        <v>209.48927999999992</v>
      </c>
      <c r="CV62" s="14">
        <f t="shared" si="41"/>
        <v>51.823964717594365</v>
      </c>
      <c r="CW62" s="22">
        <f t="shared" si="13"/>
        <v>455.12056788314334</v>
      </c>
      <c r="CX62" s="62">
        <f t="shared" si="14"/>
        <v>748.45390121647665</v>
      </c>
      <c r="CY62" s="62">
        <f ca="1">AVERAGE(OFFSET($CX$3,0,0,'Données projet'!$E$13+1,1))-AVERAGE(OFFSET($H$3,0,0,'Données projet'!$E$13+1,1))</f>
        <v>324.64304413235163</v>
      </c>
      <c r="CZ62" s="62">
        <f t="shared" si="42"/>
        <v>318.90379036810742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199.82352000000006</v>
      </c>
      <c r="DQ62" s="14">
        <f t="shared" si="43"/>
        <v>49.705380770418969</v>
      </c>
      <c r="DR62" s="22">
        <f t="shared" si="16"/>
        <v>434.59616884181315</v>
      </c>
      <c r="DS62" s="62">
        <f t="shared" si="17"/>
        <v>727.92950217514647</v>
      </c>
      <c r="DT62" s="62">
        <f ca="1">AVERAGE(OFFSET($DS$3,0,0,'Données projet'!$E$14+1,1))-AVERAGE(OFFSET($H$3,0,0,'Données projet'!$E$14+1,1))</f>
        <v>394.8445842828649</v>
      </c>
      <c r="DU62" s="62">
        <f t="shared" si="44"/>
        <v>246.54010105494143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203.64240000000009</v>
      </c>
      <c r="AK63" s="14">
        <f t="shared" si="35"/>
        <v>50.543814227115448</v>
      </c>
      <c r="AL63" s="22">
        <f t="shared" si="4"/>
        <v>442.70765644555962</v>
      </c>
      <c r="AM63" s="62">
        <f t="shared" si="5"/>
        <v>736.04098977889294</v>
      </c>
      <c r="AN63" s="62">
        <f ca="1">AVERAGE(OFFSET($AM$3,0,0,'Données projet'!$E$10+1,1))-AVERAGE(OFFSET($H$3,0,0,'Données projet'!$E$10+1,1))</f>
        <v>389.12604446638119</v>
      </c>
      <c r="AO63" s="62">
        <f t="shared" si="36"/>
        <v>243.23852967152732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230.34960000000009</v>
      </c>
      <c r="BF63" s="14">
        <f t="shared" si="37"/>
        <v>56.35826654142631</v>
      </c>
      <c r="BG63" s="22">
        <f t="shared" si="7"/>
        <v>499.34953422631764</v>
      </c>
      <c r="BH63" s="62">
        <f t="shared" si="8"/>
        <v>792.68286755965096</v>
      </c>
      <c r="BI63" s="62">
        <f ca="1">AVERAGE(OFFSET($BH$3,0,0,'Données projet'!$E$11+1,1))-AVERAGE(OFFSET($H$3,0,0,'Données projet'!$E$11+1,1))</f>
        <v>434.82222444324242</v>
      </c>
      <c r="BJ63" s="62">
        <f t="shared" si="38"/>
        <v>269.61868559913393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216.99600000000009</v>
      </c>
      <c r="CA63" s="14">
        <f t="shared" si="39"/>
        <v>53.461459647386917</v>
      </c>
      <c r="CB63" s="22">
        <f t="shared" si="10"/>
        <v>471.04674221919907</v>
      </c>
      <c r="CC63" s="62">
        <f t="shared" si="11"/>
        <v>764.38007555253239</v>
      </c>
      <c r="CD63" s="62">
        <f ca="1">AVERAGE(OFFSET($CC$3,0,0,'Données projet'!$E$12+1,1))-AVERAGE(OFFSET($H$3,0,0,'Données projet'!$E$12+1,1))</f>
        <v>402.05768757175963</v>
      </c>
      <c r="CE63" s="62">
        <f t="shared" si="40"/>
        <v>256.4377087753457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245</v>
      </c>
      <c r="CR63" s="13">
        <f>VLOOKUP(A63,'Données projet'!$A$139:$I$159,9,0)</f>
        <v>5.2</v>
      </c>
      <c r="CS63" s="13">
        <f t="array" ref="CS63">INDEX(CR:CR,MIN(IF(ISNUMBER(CR63:CR259),ROW(CR63:CR259),"")))</f>
        <v>5.2</v>
      </c>
      <c r="CT63" s="13">
        <f>IF('Données projet'!$A$140&gt;35,CT62+CS63-DB62,IF(A63&lt;'Données projet'!$A$140,$CQ$205^A63,IF(A63='Données projet'!$A$140,'Données projet'!$B$140,CT62+CS63-DB62)))</f>
        <v>244.99999999999989</v>
      </c>
      <c r="CU63" s="18">
        <f>CT63*VLOOKUP('Données projet'!$B$13,Paramètres!$A$1:$I$89,3,0)*VLOOKUP('Données projet'!$B$13,Paramètres!$A$1:$I$89,5,0)</f>
        <v>214.03199999999995</v>
      </c>
      <c r="CV63" s="14">
        <f t="shared" si="41"/>
        <v>52.815701536972242</v>
      </c>
      <c r="CW63" s="22">
        <f t="shared" si="13"/>
        <v>464.75974684355987</v>
      </c>
      <c r="CX63" s="62">
        <f t="shared" si="14"/>
        <v>758.09308017689318</v>
      </c>
      <c r="CY63" s="62">
        <f ca="1">AVERAGE(OFFSET($CX$3,0,0,'Données projet'!$E$13+1,1))-AVERAGE(OFFSET($H$3,0,0,'Données projet'!$E$13+1,1))</f>
        <v>324.64304413235163</v>
      </c>
      <c r="CZ63" s="62">
        <f t="shared" si="42"/>
        <v>318.90379036810742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12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206.9808000000001</v>
      </c>
      <c r="DQ63" s="14">
        <f t="shared" si="43"/>
        <v>51.275259496675787</v>
      </c>
      <c r="DR63" s="22">
        <f t="shared" si="16"/>
        <v>449.7959702900439</v>
      </c>
      <c r="DS63" s="62">
        <f t="shared" si="17"/>
        <v>743.12930362337715</v>
      </c>
      <c r="DT63" s="62">
        <f ca="1">AVERAGE(OFFSET($DS$3,0,0,'Données projet'!$E$14+1,1))-AVERAGE(OFFSET($H$3,0,0,'Données projet'!$E$14+1,1))</f>
        <v>394.8445842828649</v>
      </c>
      <c r="DU63" s="62">
        <f t="shared" si="44"/>
        <v>246.54010105494143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190.51032000000006</v>
      </c>
      <c r="AK64" s="14">
        <f t="shared" si="35"/>
        <v>47.652759738576194</v>
      </c>
      <c r="AL64" s="22">
        <f t="shared" si="4"/>
        <v>414.80069721135357</v>
      </c>
      <c r="AM64" s="62">
        <f t="shared" si="5"/>
        <v>708.13403054468688</v>
      </c>
      <c r="AN64" s="62">
        <f ca="1">AVERAGE(OFFSET($AM$3,0,0,'Données projet'!$E$10+1,1))-AVERAGE(OFFSET($H$3,0,0,'Données projet'!$E$10+1,1))</f>
        <v>389.12604446638119</v>
      </c>
      <c r="AO64" s="62">
        <f t="shared" si="36"/>
        <v>243.23852967152732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215.49528000000007</v>
      </c>
      <c r="BF64" s="14">
        <f t="shared" si="37"/>
        <v>53.134631326269272</v>
      </c>
      <c r="BG64" s="22">
        <f t="shared" si="7"/>
        <v>467.86376222658572</v>
      </c>
      <c r="BH64" s="62">
        <f t="shared" si="8"/>
        <v>761.19709555991903</v>
      </c>
      <c r="BI64" s="62">
        <f ca="1">AVERAGE(OFFSET($BH$3,0,0,'Données projet'!$E$11+1,1))-AVERAGE(OFFSET($H$3,0,0,'Données projet'!$E$11+1,1))</f>
        <v>434.82222444324242</v>
      </c>
      <c r="BJ64" s="62">
        <f t="shared" si="38"/>
        <v>269.61868559913393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203.00280000000009</v>
      </c>
      <c r="CA64" s="14">
        <f t="shared" si="39"/>
        <v>50.403518824343074</v>
      </c>
      <c r="CB64" s="22">
        <f t="shared" si="10"/>
        <v>441.34933861906433</v>
      </c>
      <c r="CC64" s="62">
        <f t="shared" si="11"/>
        <v>734.68267195239764</v>
      </c>
      <c r="CD64" s="62">
        <f ca="1">AVERAGE(OFFSET($CC$3,0,0,'Données projet'!$E$12+1,1))-AVERAGE(OFFSET($H$3,0,0,'Données projet'!$E$12+1,1))</f>
        <v>402.05768757175963</v>
      </c>
      <c r="CE64" s="62">
        <f t="shared" si="40"/>
        <v>256.4377087753457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4.2</v>
      </c>
      <c r="CT64" s="13">
        <f>IF('Données projet'!$A$140&gt;35,CT63+CS64-DB63,IF(A64&lt;'Données projet'!$A$140,$CQ$205^A64,IF(A64='Données projet'!$A$140,'Données projet'!$B$140,CT63+CS64-DB63)))</f>
        <v>237.19999999999987</v>
      </c>
      <c r="CU64" s="18">
        <f>CT64*VLOOKUP('Données projet'!$B$13,Paramètres!$A$1:$I$89,3,0)*VLOOKUP('Données projet'!$B$13,Paramètres!$A$1:$I$89,5,0)</f>
        <v>207.21791999999991</v>
      </c>
      <c r="CV64" s="14">
        <f t="shared" si="41"/>
        <v>51.327160141561521</v>
      </c>
      <c r="CW64" s="22">
        <f t="shared" si="13"/>
        <v>450.29934791321944</v>
      </c>
      <c r="CX64" s="62">
        <f t="shared" si="14"/>
        <v>743.63268124655269</v>
      </c>
      <c r="CY64" s="62">
        <f ca="1">AVERAGE(OFFSET($CX$3,0,0,'Données projet'!$E$13+1,1))-AVERAGE(OFFSET($H$3,0,0,'Données projet'!$E$13+1,1))</f>
        <v>324.64304413235163</v>
      </c>
      <c r="CZ64" s="62">
        <f t="shared" si="42"/>
        <v>318.90379036810742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193.63344000000006</v>
      </c>
      <c r="DQ64" s="14">
        <f t="shared" si="43"/>
        <v>48.342367086681271</v>
      </c>
      <c r="DR64" s="22">
        <f t="shared" si="16"/>
        <v>421.4411973426366</v>
      </c>
      <c r="DS64" s="62">
        <f t="shared" si="17"/>
        <v>714.77453067596991</v>
      </c>
      <c r="DT64" s="62">
        <f ca="1">AVERAGE(OFFSET($DS$3,0,0,'Données projet'!$E$14+1,1))-AVERAGE(OFFSET($H$3,0,0,'Données projet'!$E$14+1,1))</f>
        <v>394.8445842828649</v>
      </c>
      <c r="DU64" s="62">
        <f t="shared" si="44"/>
        <v>246.54010105494143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197.36184000000006</v>
      </c>
      <c r="AK65" s="14">
        <f t="shared" si="35"/>
        <v>49.163932700586031</v>
      </c>
      <c r="AL65" s="22">
        <f t="shared" si="4"/>
        <v>429.36572078685407</v>
      </c>
      <c r="AM65" s="62">
        <f t="shared" si="5"/>
        <v>722.69905412018738</v>
      </c>
      <c r="AN65" s="62">
        <f ca="1">AVERAGE(OFFSET($AM$3,0,0,'Données projet'!$E$10+1,1))-AVERAGE(OFFSET($H$3,0,0,'Données projet'!$E$10+1,1))</f>
        <v>389.12604446638119</v>
      </c>
      <c r="AO65" s="62">
        <f t="shared" si="36"/>
        <v>243.23852967152732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223.24536000000003</v>
      </c>
      <c r="BF65" s="14">
        <f t="shared" si="37"/>
        <v>54.81964639459116</v>
      </c>
      <c r="BG65" s="22">
        <f t="shared" si="7"/>
        <v>484.2965528039129</v>
      </c>
      <c r="BH65" s="62">
        <f t="shared" si="8"/>
        <v>777.62988613724622</v>
      </c>
      <c r="BI65" s="62">
        <f ca="1">AVERAGE(OFFSET($BH$3,0,0,'Données projet'!$E$11+1,1))-AVERAGE(OFFSET($H$3,0,0,'Données projet'!$E$11+1,1))</f>
        <v>434.82222444324242</v>
      </c>
      <c r="BJ65" s="62">
        <f t="shared" si="38"/>
        <v>269.61868559913393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210.3036000000001</v>
      </c>
      <c r="CA65" s="14">
        <f t="shared" si="39"/>
        <v>52.001924357524501</v>
      </c>
      <c r="CB65" s="22">
        <f t="shared" si="10"/>
        <v>456.84878825602203</v>
      </c>
      <c r="CC65" s="62">
        <f t="shared" si="11"/>
        <v>750.18212158935535</v>
      </c>
      <c r="CD65" s="62">
        <f ca="1">AVERAGE(OFFSET($CC$3,0,0,'Données projet'!$E$12+1,1))-AVERAGE(OFFSET($H$3,0,0,'Données projet'!$E$12+1,1))</f>
        <v>402.05768757175963</v>
      </c>
      <c r="CE65" s="62">
        <f t="shared" si="40"/>
        <v>256.4377087753457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4.2</v>
      </c>
      <c r="CT65" s="13">
        <f>IF('Données projet'!$A$140&gt;35,CT64+CS65-DB64,IF(A65&lt;'Données projet'!$A$140,$CQ$205^A65,IF(A65='Données projet'!$A$140,'Données projet'!$B$140,CT64+CS65-DB64)))</f>
        <v>241.39999999999986</v>
      </c>
      <c r="CU65" s="18">
        <f>CT65*VLOOKUP('Données projet'!$B$13,Paramètres!$A$1:$I$89,3,0)*VLOOKUP('Données projet'!$B$13,Paramètres!$A$1:$I$89,5,0)</f>
        <v>210.88703999999993</v>
      </c>
      <c r="CV65" s="14">
        <f t="shared" si="41"/>
        <v>52.129378677498366</v>
      </c>
      <c r="CW65" s="22">
        <f t="shared" si="13"/>
        <v>458.08692919664281</v>
      </c>
      <c r="CX65" s="62">
        <f t="shared" si="14"/>
        <v>751.42026252997607</v>
      </c>
      <c r="CY65" s="62">
        <f ca="1">AVERAGE(OFFSET($CX$3,0,0,'Données projet'!$E$13+1,1))-AVERAGE(OFFSET($H$3,0,0,'Données projet'!$E$13+1,1))</f>
        <v>324.64304413235163</v>
      </c>
      <c r="CZ65" s="62">
        <f t="shared" si="42"/>
        <v>318.90379036810742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200.5972800000001</v>
      </c>
      <c r="DQ65" s="14">
        <f t="shared" si="43"/>
        <v>49.875409002023019</v>
      </c>
      <c r="DR65" s="22">
        <f t="shared" si="16"/>
        <v>436.23993334519031</v>
      </c>
      <c r="DS65" s="62">
        <f t="shared" si="17"/>
        <v>729.57326667852362</v>
      </c>
      <c r="DT65" s="62">
        <f ca="1">AVERAGE(OFFSET($DS$3,0,0,'Données projet'!$E$14+1,1))-AVERAGE(OFFSET($H$3,0,0,'Données projet'!$E$14+1,1))</f>
        <v>394.8445842828649</v>
      </c>
      <c r="DU65" s="62">
        <f t="shared" si="44"/>
        <v>246.54010105494143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204.21336000000005</v>
      </c>
      <c r="AK66" s="14">
        <f t="shared" si="35"/>
        <v>50.669010210991836</v>
      </c>
      <c r="AL66" s="22">
        <f t="shared" si="4"/>
        <v>443.92012811747753</v>
      </c>
      <c r="AM66" s="62">
        <f t="shared" si="5"/>
        <v>737.25346145081085</v>
      </c>
      <c r="AN66" s="62">
        <f ca="1">AVERAGE(OFFSET($AM$3,0,0,'Données projet'!$E$10+1,1))-AVERAGE(OFFSET($H$3,0,0,'Données projet'!$E$10+1,1))</f>
        <v>389.12604446638119</v>
      </c>
      <c r="AO66" s="62">
        <f t="shared" si="36"/>
        <v>243.23852967152732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230.99544000000003</v>
      </c>
      <c r="BF66" s="14">
        <f t="shared" si="37"/>
        <v>56.497864803589835</v>
      </c>
      <c r="BG66" s="22">
        <f t="shared" si="7"/>
        <v>500.71750586625234</v>
      </c>
      <c r="BH66" s="62">
        <f t="shared" si="8"/>
        <v>794.05083919958565</v>
      </c>
      <c r="BI66" s="62">
        <f ca="1">AVERAGE(OFFSET($BH$3,0,0,'Données projet'!$E$11+1,1))-AVERAGE(OFFSET($H$3,0,0,'Données projet'!$E$11+1,1))</f>
        <v>434.82222444324242</v>
      </c>
      <c r="BJ66" s="62">
        <f t="shared" si="38"/>
        <v>269.61868559913393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217.60440000000006</v>
      </c>
      <c r="CA66" s="14">
        <f t="shared" si="39"/>
        <v>53.593882578706406</v>
      </c>
      <c r="CB66" s="22">
        <f t="shared" si="10"/>
        <v>472.33700882458038</v>
      </c>
      <c r="CC66" s="62">
        <f t="shared" si="11"/>
        <v>765.67034215791364</v>
      </c>
      <c r="CD66" s="62">
        <f ca="1">AVERAGE(OFFSET($CC$3,0,0,'Données projet'!$E$12+1,1))-AVERAGE(OFFSET($H$3,0,0,'Données projet'!$E$12+1,1))</f>
        <v>402.05768757175963</v>
      </c>
      <c r="CE66" s="62">
        <f t="shared" si="40"/>
        <v>256.4377087753457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4.2</v>
      </c>
      <c r="CT66" s="13">
        <f>IF('Données projet'!$A$140&gt;35,CT65+CS66-DB65,IF(A66&lt;'Données projet'!$A$140,$CQ$205^A66,IF(A66='Données projet'!$A$140,'Données projet'!$B$140,CT65+CS66-DB65)))</f>
        <v>245.59999999999985</v>
      </c>
      <c r="CU66" s="18">
        <f>CT66*VLOOKUP('Données projet'!$B$13,Paramètres!$A$1:$I$89,3,0)*VLOOKUP('Données projet'!$B$13,Paramètres!$A$1:$I$89,5,0)</f>
        <v>214.55615999999992</v>
      </c>
      <c r="CV66" s="14">
        <f t="shared" si="41"/>
        <v>52.929974128776585</v>
      </c>
      <c r="CW66" s="22">
        <f t="shared" si="13"/>
        <v>465.87168360761899</v>
      </c>
      <c r="CX66" s="62">
        <f t="shared" si="14"/>
        <v>759.20501694095231</v>
      </c>
      <c r="CY66" s="62">
        <f ca="1">AVERAGE(OFFSET($CX$3,0,0,'Données projet'!$E$13+1,1))-AVERAGE(OFFSET($H$3,0,0,'Données projet'!$E$13+1,1))</f>
        <v>324.64304413235163</v>
      </c>
      <c r="CZ66" s="62">
        <f t="shared" si="42"/>
        <v>318.90379036810742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207.56112000000005</v>
      </c>
      <c r="DQ66" s="14">
        <f t="shared" si="43"/>
        <v>51.40226725537714</v>
      </c>
      <c r="DR66" s="22">
        <f t="shared" si="16"/>
        <v>451.02789946978191</v>
      </c>
      <c r="DS66" s="62">
        <f t="shared" si="17"/>
        <v>744.36123280311517</v>
      </c>
      <c r="DT66" s="62">
        <f ca="1">AVERAGE(OFFSET($DS$3,0,0,'Données projet'!$E$14+1,1))-AVERAGE(OFFSET($H$3,0,0,'Données projet'!$E$14+1,1))</f>
        <v>394.8445842828649</v>
      </c>
      <c r="DU66" s="62">
        <f t="shared" si="44"/>
        <v>246.54010105494143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211.06488000000004</v>
      </c>
      <c r="AK67" s="14">
        <f t="shared" si="35"/>
        <v>52.168220223304438</v>
      </c>
      <c r="AL67" s="22">
        <f t="shared" si="4"/>
        <v>458.46431622225526</v>
      </c>
      <c r="AM67" s="62">
        <f t="shared" si="5"/>
        <v>751.79764955558858</v>
      </c>
      <c r="AN67" s="62">
        <f ca="1">AVERAGE(OFFSET($AM$3,0,0,'Données projet'!$E$10+1,1))-AVERAGE(OFFSET($H$3,0,0,'Données projet'!$E$10+1,1))</f>
        <v>389.12604446638119</v>
      </c>
      <c r="AO67" s="62">
        <f t="shared" si="36"/>
        <v>243.23852967152732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238.74552</v>
      </c>
      <c r="BF67" s="14">
        <f t="shared" si="37"/>
        <v>58.169540730060781</v>
      </c>
      <c r="BG67" s="22">
        <f t="shared" si="7"/>
        <v>517.12706410485578</v>
      </c>
      <c r="BH67" s="62">
        <f t="shared" si="8"/>
        <v>810.46039743818915</v>
      </c>
      <c r="BI67" s="62">
        <f ca="1">AVERAGE(OFFSET($BH$3,0,0,'Données projet'!$E$11+1,1))-AVERAGE(OFFSET($H$3,0,0,'Données projet'!$E$11+1,1))</f>
        <v>434.82222444324242</v>
      </c>
      <c r="BJ67" s="62">
        <f t="shared" si="38"/>
        <v>269.61868559913393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224.90520000000006</v>
      </c>
      <c r="CA67" s="14">
        <f t="shared" si="39"/>
        <v>55.17963460003309</v>
      </c>
      <c r="CB67" s="22">
        <f t="shared" si="10"/>
        <v>487.81442026172436</v>
      </c>
      <c r="CC67" s="62">
        <f t="shared" si="11"/>
        <v>781.14775359505768</v>
      </c>
      <c r="CD67" s="62">
        <f ca="1">AVERAGE(OFFSET($CC$3,0,0,'Données projet'!$E$12+1,1))-AVERAGE(OFFSET($H$3,0,0,'Données projet'!$E$12+1,1))</f>
        <v>402.05768757175963</v>
      </c>
      <c r="CE67" s="62">
        <f t="shared" si="40"/>
        <v>256.4377087753457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4.2</v>
      </c>
      <c r="CT67" s="13">
        <f>IF('Données projet'!$A$140&gt;35,CT66+CS67-DB66,IF(A67&lt;'Données projet'!$A$140,$CQ$205^A67,IF(A67='Données projet'!$A$140,'Données projet'!$B$140,CT66+CS67-DB66)))</f>
        <v>249.79999999999984</v>
      </c>
      <c r="CU67" s="18">
        <f>CT67*VLOOKUP('Données projet'!$B$13,Paramètres!$A$1:$I$89,3,0)*VLOOKUP('Données projet'!$B$13,Paramètres!$A$1:$I$89,5,0)</f>
        <v>218.22527999999988</v>
      </c>
      <c r="CV67" s="14">
        <f t="shared" si="41"/>
        <v>53.7289774547882</v>
      </c>
      <c r="CW67" s="22">
        <f t="shared" si="13"/>
        <v>473.65366506708921</v>
      </c>
      <c r="CX67" s="62">
        <f t="shared" si="14"/>
        <v>766.98699840042252</v>
      </c>
      <c r="CY67" s="62">
        <f ca="1">AVERAGE(OFFSET($CX$3,0,0,'Données projet'!$E$13+1,1))-AVERAGE(OFFSET($H$3,0,0,'Données projet'!$E$13+1,1))</f>
        <v>324.64304413235163</v>
      </c>
      <c r="CZ67" s="62">
        <f t="shared" si="42"/>
        <v>318.90379036810742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214.52496000000005</v>
      </c>
      <c r="DQ67" s="14">
        <f t="shared" si="43"/>
        <v>52.923173099085766</v>
      </c>
      <c r="DR67" s="22">
        <f t="shared" si="16"/>
        <v>465.80549848090777</v>
      </c>
      <c r="DS67" s="62">
        <f t="shared" si="17"/>
        <v>759.13883181424103</v>
      </c>
      <c r="DT67" s="62">
        <f ca="1">AVERAGE(OFFSET($DS$3,0,0,'Données projet'!$E$14+1,1))-AVERAGE(OFFSET($H$3,0,0,'Données projet'!$E$14+1,1))</f>
        <v>394.8445842828649</v>
      </c>
      <c r="DU67" s="62">
        <f t="shared" si="44"/>
        <v>246.54010105494143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217.91640000000004</v>
      </c>
      <c r="AK68" s="14">
        <f t="shared" si="35"/>
        <v>53.661775051402536</v>
      </c>
      <c r="AL68" s="22">
        <f t="shared" ref="AL68:AL131" si="58">(AJ68+AK68)*0.475*44/12</f>
        <v>472.99865488119281</v>
      </c>
      <c r="AM68" s="62">
        <f t="shared" ref="AM68:AM131" si="59">AL68+(AD68+AE68)*44/12</f>
        <v>766.33198821452606</v>
      </c>
      <c r="AN68" s="62">
        <f ca="1">AVERAGE(OFFSET($AM$3,0,0,'Données projet'!$E$10+1,1))-AVERAGE(OFFSET($H$3,0,0,'Données projet'!$E$10+1,1))</f>
        <v>389.12604446638119</v>
      </c>
      <c r="AO68" s="62">
        <f t="shared" si="36"/>
        <v>243.23852967152732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246.49560000000002</v>
      </c>
      <c r="BF68" s="14">
        <f t="shared" si="37"/>
        <v>59.834910912017278</v>
      </c>
      <c r="BG68" s="22">
        <f t="shared" ref="BG68:BG131" si="61">(BE68+BF68)*0.475*44/12</f>
        <v>533.52563983843004</v>
      </c>
      <c r="BH68" s="62">
        <f t="shared" ref="BH68:BH131" si="62">BG68+(AY68+AZ68)*44/12</f>
        <v>826.85897317176341</v>
      </c>
      <c r="BI68" s="62">
        <f ca="1">AVERAGE(OFFSET($BH$3,0,0,'Données projet'!$E$11+1,1))-AVERAGE(OFFSET($H$3,0,0,'Données projet'!$E$11+1,1))</f>
        <v>434.82222444324242</v>
      </c>
      <c r="BJ68" s="62">
        <f t="shared" si="38"/>
        <v>269.61868559913393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232.20600000000005</v>
      </c>
      <c r="CA68" s="14">
        <f t="shared" si="39"/>
        <v>56.759404991217572</v>
      </c>
      <c r="CB68" s="22">
        <f t="shared" ref="CB68:CB131" si="64">(BZ68+CA68)*0.475*44/12</f>
        <v>503.28141369303734</v>
      </c>
      <c r="CC68" s="62">
        <f t="shared" ref="CC68:CC131" si="65">CB68+(BT68+BU68)*44/12</f>
        <v>796.61474702637065</v>
      </c>
      <c r="CD68" s="62">
        <f ca="1">AVERAGE(OFFSET($CC$3,0,0,'Données projet'!$E$12+1,1))-AVERAGE(OFFSET($H$3,0,0,'Données projet'!$E$12+1,1))</f>
        <v>402.05768757175963</v>
      </c>
      <c r="CE68" s="62">
        <f t="shared" si="40"/>
        <v>256.4377087753457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254</v>
      </c>
      <c r="CR68" s="13">
        <f>VLOOKUP(A68,'Données projet'!$A$139:$I$159,9,0)</f>
        <v>4.2</v>
      </c>
      <c r="CS68" s="13">
        <f t="array" ref="CS68">INDEX(CR:CR,MIN(IF(ISNUMBER(CR68:CR264),ROW(CR68:CR264),"")))</f>
        <v>4.2</v>
      </c>
      <c r="CT68" s="13">
        <f>IF('Données projet'!$A$140&gt;35,CT67+CS68-DB67,IF(A68&lt;'Données projet'!$A$140,$CQ$205^A68,IF(A68='Données projet'!$A$140,'Données projet'!$B$140,CT67+CS68-DB67)))</f>
        <v>253.99999999999983</v>
      </c>
      <c r="CU68" s="18">
        <f>CT68*VLOOKUP('Données projet'!$B$13,Paramètres!$A$1:$I$89,3,0)*VLOOKUP('Données projet'!$B$13,Paramètres!$A$1:$I$89,5,0)</f>
        <v>221.89439999999988</v>
      </c>
      <c r="CV68" s="14">
        <f t="shared" si="41"/>
        <v>54.526418514188855</v>
      </c>
      <c r="CW68" s="22">
        <f t="shared" ref="CW68:CW131" si="67">(CU68+CV68)*0.475*44/12</f>
        <v>481.43292557887872</v>
      </c>
      <c r="CX68" s="62">
        <f t="shared" ref="CX68:CX131" si="68">CW68+(CO68+CP68)*44/12</f>
        <v>774.76625891221204</v>
      </c>
      <c r="CY68" s="62">
        <f ca="1">AVERAGE(OFFSET($CX$3,0,0,'Données projet'!$E$13+1,1))-AVERAGE(OFFSET($H$3,0,0,'Données projet'!$E$13+1,1))</f>
        <v>324.64304413235163</v>
      </c>
      <c r="CZ68" s="62">
        <f t="shared" si="42"/>
        <v>318.90379036810742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11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221.48880000000003</v>
      </c>
      <c r="DQ68" s="14">
        <f t="shared" si="43"/>
        <v>54.43834191952984</v>
      </c>
      <c r="DR68" s="22">
        <f t="shared" ref="DR68:DR131" si="70">(DP68+DQ68)*0.475*44/12</f>
        <v>480.57310550984772</v>
      </c>
      <c r="DS68" s="62">
        <f t="shared" ref="DS68:DS131" si="71">DR68+(DJ68+DK68)*44/12</f>
        <v>773.90643884318104</v>
      </c>
      <c r="DT68" s="62">
        <f ca="1">AVERAGE(OFFSET($DS$3,0,0,'Données projet'!$E$14+1,1))-AVERAGE(OFFSET($H$3,0,0,'Données projet'!$E$14+1,1))</f>
        <v>394.8445842828649</v>
      </c>
      <c r="DU68" s="62">
        <f t="shared" si="44"/>
        <v>246.54010105494143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204.40368000000004</v>
      </c>
      <c r="AK69" s="14">
        <f t="shared" ref="AK69:AK132" si="89">EXP(-1.0587+0.8836*LN(AJ69)+0.284)</f>
        <v>50.710733146553544</v>
      </c>
      <c r="AL69" s="22">
        <f t="shared" si="58"/>
        <v>444.3242695635808</v>
      </c>
      <c r="AM69" s="62">
        <f t="shared" si="59"/>
        <v>737.65760289691411</v>
      </c>
      <c r="AN69" s="62">
        <f ca="1">AVERAGE(OFFSET($AM$3,0,0,'Données projet'!$E$10+1,1))-AVERAGE(OFFSET($H$3,0,0,'Données projet'!$E$10+1,1))</f>
        <v>389.12604446638119</v>
      </c>
      <c r="AO69" s="62">
        <f t="shared" ref="AO69:AO132" si="90">$AO$3</f>
        <v>243.23852967152732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231.21072000000004</v>
      </c>
      <c r="BF69" s="14">
        <f t="shared" ref="BF69:BF132" si="91">EXP(-1.0587+0.8836*LN(BE69)+0.284)</f>
        <v>56.544387456445271</v>
      </c>
      <c r="BG69" s="22">
        <f t="shared" si="61"/>
        <v>501.17347881997563</v>
      </c>
      <c r="BH69" s="62">
        <f t="shared" si="62"/>
        <v>794.50681215330894</v>
      </c>
      <c r="BI69" s="62">
        <f ca="1">AVERAGE(OFFSET($BH$3,0,0,'Données projet'!$E$11+1,1))-AVERAGE(OFFSET($H$3,0,0,'Données projet'!$E$11+1,1))</f>
        <v>434.82222444324242</v>
      </c>
      <c r="BJ69" s="62">
        <f t="shared" ref="BJ69:BJ132" si="92">$BJ$3</f>
        <v>269.61868559913393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217.80720000000005</v>
      </c>
      <c r="CA69" s="14">
        <f t="shared" ref="CA69:CA132" si="93">EXP(-1.0587+0.8836*LN(BZ69)+0.284)</f>
        <v>53.638013973813976</v>
      </c>
      <c r="CB69" s="22">
        <f t="shared" si="64"/>
        <v>472.76708100439265</v>
      </c>
      <c r="CC69" s="62">
        <f t="shared" si="65"/>
        <v>766.10041433772597</v>
      </c>
      <c r="CD69" s="62">
        <f ca="1">AVERAGE(OFFSET($CC$3,0,0,'Données projet'!$E$12+1,1))-AVERAGE(OFFSET($H$3,0,0,'Données projet'!$E$12+1,1))</f>
        <v>402.05768757175963</v>
      </c>
      <c r="CE69" s="62">
        <f t="shared" ref="CE69:CE132" si="94">$CE$3</f>
        <v>256.4377087753457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3.8</v>
      </c>
      <c r="CT69" s="13">
        <f>IF('Données projet'!$A$140&gt;35,CT68+CS69-DB68,IF(A69&lt;'Données projet'!$A$140,$CQ$205^A69,IF(A69='Données projet'!$A$140,'Données projet'!$B$140,CT68+CS69-DB68)))</f>
        <v>246.79999999999984</v>
      </c>
      <c r="CU69" s="18">
        <f>CT69*VLOOKUP('Données projet'!$B$13,Paramètres!$A$1:$I$89,3,0)*VLOOKUP('Données projet'!$B$13,Paramètres!$A$1:$I$89,5,0)</f>
        <v>215.60447999999988</v>
      </c>
      <c r="CV69" s="14">
        <f t="shared" ref="CV69:CV132" si="95">EXP(-1.0587+0.8836*LN(CU69)+0.284)</f>
        <v>53.158421929211897</v>
      </c>
      <c r="CW69" s="22">
        <f t="shared" si="67"/>
        <v>468.09538752671051</v>
      </c>
      <c r="CX69" s="62">
        <f t="shared" si="68"/>
        <v>761.42872086004377</v>
      </c>
      <c r="CY69" s="62">
        <f ca="1">AVERAGE(OFFSET($CX$3,0,0,'Données projet'!$E$13+1,1))-AVERAGE(OFFSET($H$3,0,0,'Données projet'!$E$13+1,1))</f>
        <v>324.64304413235163</v>
      </c>
      <c r="CZ69" s="62">
        <f t="shared" ref="CZ69:CZ132" si="96">$CZ$3</f>
        <v>318.90379036810742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207.75456000000003</v>
      </c>
      <c r="DQ69" s="14">
        <f t="shared" ref="DQ69:DQ132" si="97">EXP(-1.0587+0.8836*LN(DP69)+0.284)</f>
        <v>51.44459398478218</v>
      </c>
      <c r="DR69" s="22">
        <f t="shared" si="70"/>
        <v>451.43852652349568</v>
      </c>
      <c r="DS69" s="62">
        <f t="shared" si="71"/>
        <v>744.771859856829</v>
      </c>
      <c r="DT69" s="62">
        <f ca="1">AVERAGE(OFFSET($DS$3,0,0,'Données projet'!$E$14+1,1))-AVERAGE(OFFSET($H$3,0,0,'Données projet'!$E$14+1,1))</f>
        <v>394.8445842828649</v>
      </c>
      <c r="DU69" s="62">
        <f t="shared" ref="DU69:DU132" si="98">$DU$3</f>
        <v>246.54010105494143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210.87456000000003</v>
      </c>
      <c r="AK70" s="14">
        <f t="shared" si="89"/>
        <v>52.12665281185464</v>
      </c>
      <c r="AL70" s="22">
        <f t="shared" si="58"/>
        <v>458.06044564731354</v>
      </c>
      <c r="AM70" s="62">
        <f t="shared" si="59"/>
        <v>751.39377898064686</v>
      </c>
      <c r="AN70" s="62">
        <f ca="1">AVERAGE(OFFSET($AM$3,0,0,'Données projet'!$E$10+1,1))-AVERAGE(OFFSET($H$3,0,0,'Données projet'!$E$10+1,1))</f>
        <v>389.12604446638119</v>
      </c>
      <c r="AO70" s="62">
        <f t="shared" si="90"/>
        <v>243.23852967152732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238.53024000000005</v>
      </c>
      <c r="BF70" s="14">
        <f t="shared" si="91"/>
        <v>58.123191492478597</v>
      </c>
      <c r="BG70" s="22">
        <f t="shared" si="61"/>
        <v>516.6713931827336</v>
      </c>
      <c r="BH70" s="62">
        <f t="shared" si="62"/>
        <v>810.00472651606697</v>
      </c>
      <c r="BI70" s="62">
        <f ca="1">AVERAGE(OFFSET($BH$3,0,0,'Données projet'!$E$11+1,1))-AVERAGE(OFFSET($H$3,0,0,'Données projet'!$E$11+1,1))</f>
        <v>434.82222444324242</v>
      </c>
      <c r="BJ70" s="62">
        <f t="shared" si="92"/>
        <v>269.61868559913393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224.7024000000001</v>
      </c>
      <c r="CA70" s="14">
        <f t="shared" si="93"/>
        <v>55.135667706678312</v>
      </c>
      <c r="CB70" s="22">
        <f t="shared" si="64"/>
        <v>487.38463458913157</v>
      </c>
      <c r="CC70" s="62">
        <f t="shared" si="65"/>
        <v>780.71796792246482</v>
      </c>
      <c r="CD70" s="62">
        <f ca="1">AVERAGE(OFFSET($CC$3,0,0,'Données projet'!$E$12+1,1))-AVERAGE(OFFSET($H$3,0,0,'Données projet'!$E$12+1,1))</f>
        <v>402.05768757175963</v>
      </c>
      <c r="CE70" s="62">
        <f t="shared" si="94"/>
        <v>256.4377087753457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3.8</v>
      </c>
      <c r="CT70" s="13">
        <f>IF('Données projet'!$A$140&gt;35,CT69+CS70-DB69,IF(A70&lt;'Données projet'!$A$140,$CQ$205^A70,IF(A70='Données projet'!$A$140,'Données projet'!$B$140,CT69+CS70-DB69)))</f>
        <v>250.59999999999985</v>
      </c>
      <c r="CU70" s="18">
        <f>CT70*VLOOKUP('Données projet'!$B$13,Paramètres!$A$1:$I$89,3,0)*VLOOKUP('Données projet'!$B$13,Paramètres!$A$1:$I$89,5,0)</f>
        <v>218.92415999999989</v>
      </c>
      <c r="CV70" s="14">
        <f t="shared" si="95"/>
        <v>53.880990541091087</v>
      </c>
      <c r="CW70" s="22">
        <f t="shared" si="67"/>
        <v>475.13563719240005</v>
      </c>
      <c r="CX70" s="62">
        <f t="shared" si="68"/>
        <v>768.46897052573331</v>
      </c>
      <c r="CY70" s="62">
        <f ca="1">AVERAGE(OFFSET($CX$3,0,0,'Données projet'!$E$13+1,1))-AVERAGE(OFFSET($H$3,0,0,'Données projet'!$E$13+1,1))</f>
        <v>324.64304413235163</v>
      </c>
      <c r="CZ70" s="62">
        <f t="shared" si="96"/>
        <v>318.90379036810742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214.33152000000004</v>
      </c>
      <c r="DQ70" s="14">
        <f t="shared" si="97"/>
        <v>52.881004144461244</v>
      </c>
      <c r="DR70" s="22">
        <f t="shared" si="70"/>
        <v>465.39514621826999</v>
      </c>
      <c r="DS70" s="62">
        <f t="shared" si="71"/>
        <v>758.7284795516033</v>
      </c>
      <c r="DT70" s="62">
        <f ca="1">AVERAGE(OFFSET($DS$3,0,0,'Données projet'!$E$14+1,1))-AVERAGE(OFFSET($H$3,0,0,'Données projet'!$E$14+1,1))</f>
        <v>394.8445842828649</v>
      </c>
      <c r="DU70" s="62">
        <f t="shared" si="98"/>
        <v>246.54010105494143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217.34544000000008</v>
      </c>
      <c r="AK71" s="14">
        <f t="shared" si="89"/>
        <v>53.537523221233521</v>
      </c>
      <c r="AL71" s="22">
        <f t="shared" si="58"/>
        <v>471.78782761031516</v>
      </c>
      <c r="AM71" s="62">
        <f t="shared" si="59"/>
        <v>765.12116094364842</v>
      </c>
      <c r="AN71" s="62">
        <f ca="1">AVERAGE(OFFSET($AM$3,0,0,'Données projet'!$E$10+1,1))-AVERAGE(OFFSET($H$3,0,0,'Données projet'!$E$10+1,1))</f>
        <v>389.12604446638119</v>
      </c>
      <c r="AO71" s="62">
        <f t="shared" si="90"/>
        <v>243.23852967152732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245.84976000000006</v>
      </c>
      <c r="BF71" s="14">
        <f t="shared" si="91"/>
        <v>59.696365416984804</v>
      </c>
      <c r="BG71" s="22">
        <f t="shared" si="61"/>
        <v>532.15950176791534</v>
      </c>
      <c r="BH71" s="62">
        <f t="shared" si="62"/>
        <v>825.4928351012486</v>
      </c>
      <c r="BI71" s="62">
        <f ca="1">AVERAGE(OFFSET($BH$3,0,0,'Données projet'!$E$11+1,1))-AVERAGE(OFFSET($H$3,0,0,'Données projet'!$E$11+1,1))</f>
        <v>434.82222444324242</v>
      </c>
      <c r="BJ71" s="62">
        <f t="shared" si="92"/>
        <v>269.61868559913393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231.59760000000006</v>
      </c>
      <c r="CA71" s="14">
        <f t="shared" si="93"/>
        <v>56.627980714948151</v>
      </c>
      <c r="CB71" s="22">
        <f t="shared" si="64"/>
        <v>501.99288641186803</v>
      </c>
      <c r="CC71" s="62">
        <f t="shared" si="65"/>
        <v>795.32621974520134</v>
      </c>
      <c r="CD71" s="62">
        <f ca="1">AVERAGE(OFFSET($CC$3,0,0,'Données projet'!$E$12+1,1))-AVERAGE(OFFSET($H$3,0,0,'Données projet'!$E$12+1,1))</f>
        <v>402.05768757175963</v>
      </c>
      <c r="CE71" s="62">
        <f t="shared" si="94"/>
        <v>256.4377087753457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3.8</v>
      </c>
      <c r="CT71" s="13">
        <f>IF('Données projet'!$A$140&gt;35,CT70+CS71-DB70,IF(A71&lt;'Données projet'!$A$140,$CQ$205^A71,IF(A71='Données projet'!$A$140,'Données projet'!$B$140,CT70+CS71-DB70)))</f>
        <v>254.39999999999986</v>
      </c>
      <c r="CU71" s="18">
        <f>CT71*VLOOKUP('Données projet'!$B$13,Paramètres!$A$1:$I$89,3,0)*VLOOKUP('Données projet'!$B$13,Paramètres!$A$1:$I$89,5,0)</f>
        <v>222.24383999999992</v>
      </c>
      <c r="CV71" s="14">
        <f t="shared" si="95"/>
        <v>54.602284860895899</v>
      </c>
      <c r="CW71" s="22">
        <f t="shared" si="67"/>
        <v>482.17366746606029</v>
      </c>
      <c r="CX71" s="62">
        <f t="shared" si="68"/>
        <v>775.50700079939361</v>
      </c>
      <c r="CY71" s="62">
        <f ca="1">AVERAGE(OFFSET($CX$3,0,0,'Données projet'!$E$13+1,1))-AVERAGE(OFFSET($H$3,0,0,'Données projet'!$E$13+1,1))</f>
        <v>324.64304413235163</v>
      </c>
      <c r="CZ71" s="62">
        <f t="shared" si="96"/>
        <v>318.90379036810742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220.90848000000005</v>
      </c>
      <c r="DQ71" s="14">
        <f t="shared" si="97"/>
        <v>54.312291977864867</v>
      </c>
      <c r="DR71" s="22">
        <f t="shared" si="70"/>
        <v>479.34284452811465</v>
      </c>
      <c r="DS71" s="62">
        <f t="shared" si="71"/>
        <v>772.67617786144797</v>
      </c>
      <c r="DT71" s="62">
        <f ca="1">AVERAGE(OFFSET($DS$3,0,0,'Données projet'!$E$14+1,1))-AVERAGE(OFFSET($H$3,0,0,'Données projet'!$E$14+1,1))</f>
        <v>394.8445842828649</v>
      </c>
      <c r="DU71" s="62">
        <f t="shared" si="98"/>
        <v>246.54010105494143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223.81632000000008</v>
      </c>
      <c r="AK72" s="14">
        <f t="shared" si="89"/>
        <v>54.94351196072666</v>
      </c>
      <c r="AL72" s="22">
        <f t="shared" si="58"/>
        <v>485.50670733159899</v>
      </c>
      <c r="AM72" s="62">
        <f t="shared" si="59"/>
        <v>778.8400406649323</v>
      </c>
      <c r="AN72" s="62">
        <f ca="1">AVERAGE(OFFSET($AM$3,0,0,'Données projet'!$E$10+1,1))-AVERAGE(OFFSET($H$3,0,0,'Données projet'!$E$10+1,1))</f>
        <v>389.12604446638119</v>
      </c>
      <c r="AO72" s="62">
        <f t="shared" si="90"/>
        <v>243.23852967152732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253.16928000000007</v>
      </c>
      <c r="BF72" s="14">
        <f t="shared" si="91"/>
        <v>61.264096094739848</v>
      </c>
      <c r="BG72" s="22">
        <f t="shared" si="61"/>
        <v>547.63813003167195</v>
      </c>
      <c r="BH72" s="62">
        <f t="shared" si="62"/>
        <v>840.97146336500532</v>
      </c>
      <c r="BI72" s="62">
        <f ca="1">AVERAGE(OFFSET($BH$3,0,0,'Données projet'!$E$11+1,1))-AVERAGE(OFFSET($H$3,0,0,'Données projet'!$E$11+1,1))</f>
        <v>434.82222444324242</v>
      </c>
      <c r="BJ72" s="62">
        <f t="shared" si="92"/>
        <v>269.61868559913393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238.4928000000001</v>
      </c>
      <c r="CA72" s="14">
        <f t="shared" si="93"/>
        <v>58.115130258576592</v>
      </c>
      <c r="CB72" s="22">
        <f t="shared" si="64"/>
        <v>516.59214520035437</v>
      </c>
      <c r="CC72" s="62">
        <f t="shared" si="65"/>
        <v>809.92547853368774</v>
      </c>
      <c r="CD72" s="62">
        <f ca="1">AVERAGE(OFFSET($CC$3,0,0,'Données projet'!$E$12+1,1))-AVERAGE(OFFSET($H$3,0,0,'Données projet'!$E$12+1,1))</f>
        <v>402.05768757175963</v>
      </c>
      <c r="CE72" s="62">
        <f t="shared" si="94"/>
        <v>256.4377087753457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3.8</v>
      </c>
      <c r="CT72" s="13">
        <f>IF('Données projet'!$A$140&gt;35,CT71+CS72-DB71,IF(A72&lt;'Données projet'!$A$140,$CQ$205^A72,IF(A72='Données projet'!$A$140,'Données projet'!$B$140,CT71+CS72-DB71)))</f>
        <v>258.19999999999987</v>
      </c>
      <c r="CU72" s="18">
        <f>CT72*VLOOKUP('Données projet'!$B$13,Paramètres!$A$1:$I$89,3,0)*VLOOKUP('Données projet'!$B$13,Paramètres!$A$1:$I$89,5,0)</f>
        <v>225.56351999999993</v>
      </c>
      <c r="CV72" s="14">
        <f t="shared" si="95"/>
        <v>55.322326121575635</v>
      </c>
      <c r="CW72" s="22">
        <f t="shared" si="67"/>
        <v>489.20951532841082</v>
      </c>
      <c r="CX72" s="62">
        <f t="shared" si="68"/>
        <v>782.54284866174407</v>
      </c>
      <c r="CY72" s="62">
        <f ca="1">AVERAGE(OFFSET($CX$3,0,0,'Données projet'!$E$13+1,1))-AVERAGE(OFFSET($H$3,0,0,'Données projet'!$E$13+1,1))</f>
        <v>324.64304413235163</v>
      </c>
      <c r="CZ72" s="62">
        <f t="shared" si="96"/>
        <v>318.90379036810742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227.48544000000007</v>
      </c>
      <c r="DQ72" s="14">
        <f t="shared" si="97"/>
        <v>55.738627496252377</v>
      </c>
      <c r="DR72" s="22">
        <f t="shared" si="70"/>
        <v>493.281917555973</v>
      </c>
      <c r="DS72" s="62">
        <f t="shared" si="71"/>
        <v>786.61525088930625</v>
      </c>
      <c r="DT72" s="62">
        <f ca="1">AVERAGE(OFFSET($DS$3,0,0,'Données projet'!$E$14+1,1))-AVERAGE(OFFSET($H$3,0,0,'Données projet'!$E$14+1,1))</f>
        <v>394.8445842828649</v>
      </c>
      <c r="DU72" s="62">
        <f t="shared" si="98"/>
        <v>246.54010105494143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230.2872000000001</v>
      </c>
      <c r="AK73" s="14">
        <f t="shared" si="89"/>
        <v>56.344776374960006</v>
      </c>
      <c r="AL73" s="22">
        <f t="shared" si="58"/>
        <v>499.21735885305549</v>
      </c>
      <c r="AM73" s="62">
        <f t="shared" si="59"/>
        <v>792.5506921863888</v>
      </c>
      <c r="AN73" s="62">
        <f ca="1">AVERAGE(OFFSET($AM$3,0,0,'Données projet'!$E$10+1,1))-AVERAGE(OFFSET($H$3,0,0,'Données projet'!$E$10+1,1))</f>
        <v>389.12604446638119</v>
      </c>
      <c r="AO73" s="62">
        <f t="shared" si="90"/>
        <v>243.23852967152732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260.48880000000008</v>
      </c>
      <c r="BF73" s="14">
        <f t="shared" si="91"/>
        <v>62.826558970958821</v>
      </c>
      <c r="BG73" s="22">
        <f t="shared" si="61"/>
        <v>563.10758354108668</v>
      </c>
      <c r="BH73" s="62">
        <f t="shared" si="62"/>
        <v>856.44091687442005</v>
      </c>
      <c r="BI73" s="62">
        <f ca="1">AVERAGE(OFFSET($BH$3,0,0,'Données projet'!$E$11+1,1))-AVERAGE(OFFSET($H$3,0,0,'Données projet'!$E$11+1,1))</f>
        <v>434.82222444324242</v>
      </c>
      <c r="BJ73" s="62">
        <f t="shared" si="92"/>
        <v>269.61868559913393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245.38800000000012</v>
      </c>
      <c r="CA73" s="14">
        <f t="shared" si="93"/>
        <v>59.597282764919569</v>
      </c>
      <c r="CB73" s="22">
        <f t="shared" si="64"/>
        <v>531.18270081556841</v>
      </c>
      <c r="CC73" s="62">
        <f t="shared" si="65"/>
        <v>824.51603414890178</v>
      </c>
      <c r="CD73" s="62">
        <f ca="1">AVERAGE(OFFSET($CC$3,0,0,'Données projet'!$E$12+1,1))-AVERAGE(OFFSET($H$3,0,0,'Données projet'!$E$12+1,1))</f>
        <v>402.05768757175963</v>
      </c>
      <c r="CE73" s="62">
        <f t="shared" si="94"/>
        <v>256.4377087753457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262</v>
      </c>
      <c r="CR73" s="13">
        <f>VLOOKUP(A73,'Données projet'!$A$139:$I$159,9,0)</f>
        <v>3.8</v>
      </c>
      <c r="CS73" s="13">
        <f t="array" ref="CS73">INDEX(CR:CR,MIN(IF(ISNUMBER(CR73:CR269),ROW(CR73:CR269),"")))</f>
        <v>3.8</v>
      </c>
      <c r="CT73" s="13">
        <f>IF('Données projet'!$A$140&gt;35,CT72+CS73-DB72,IF(A73&lt;'Données projet'!$A$140,$CQ$205^A73,IF(A73='Données projet'!$A$140,'Données projet'!$B$140,CT72+CS73-DB72)))</f>
        <v>261.99999999999989</v>
      </c>
      <c r="CU73" s="18">
        <f>CT73*VLOOKUP('Données projet'!$B$13,Paramètres!$A$1:$I$89,3,0)*VLOOKUP('Données projet'!$B$13,Paramètres!$A$1:$I$89,5,0)</f>
        <v>228.88319999999993</v>
      </c>
      <c r="CV73" s="14">
        <f t="shared" si="95"/>
        <v>56.041134895218434</v>
      </c>
      <c r="CW73" s="22">
        <f t="shared" si="67"/>
        <v>496.2432166091719</v>
      </c>
      <c r="CX73" s="62">
        <f t="shared" si="68"/>
        <v>789.57654994250515</v>
      </c>
      <c r="CY73" s="62">
        <f ca="1">AVERAGE(OFFSET($CX$3,0,0,'Données projet'!$E$13+1,1))-AVERAGE(OFFSET($H$3,0,0,'Données projet'!$E$13+1,1))</f>
        <v>324.64304413235163</v>
      </c>
      <c r="CZ73" s="62">
        <f t="shared" si="96"/>
        <v>318.90379036810742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10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234.06240000000008</v>
      </c>
      <c r="DQ73" s="14">
        <f t="shared" si="97"/>
        <v>57.160170321263926</v>
      </c>
      <c r="DR73" s="22">
        <f t="shared" si="70"/>
        <v>507.21264330953483</v>
      </c>
      <c r="DS73" s="62">
        <f t="shared" si="71"/>
        <v>800.54597664286814</v>
      </c>
      <c r="DT73" s="62">
        <f ca="1">AVERAGE(OFFSET($DS$3,0,0,'Données projet'!$E$14+1,1))-AVERAGE(OFFSET($H$3,0,0,'Données projet'!$E$14+1,1))</f>
        <v>394.8445842828649</v>
      </c>
      <c r="DU73" s="62">
        <f t="shared" si="98"/>
        <v>246.54010105494143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216.3938400000001</v>
      </c>
      <c r="AK74" s="14">
        <f t="shared" si="89"/>
        <v>53.330352339128915</v>
      </c>
      <c r="AL74" s="22">
        <f t="shared" si="58"/>
        <v>469.76963499064965</v>
      </c>
      <c r="AM74" s="62">
        <f t="shared" si="59"/>
        <v>763.10296832398296</v>
      </c>
      <c r="AN74" s="62">
        <f ca="1">AVERAGE(OFFSET($AM$3,0,0,'Données projet'!$E$10+1,1))-AVERAGE(OFFSET($H$3,0,0,'Données projet'!$E$10+1,1))</f>
        <v>389.12604446638119</v>
      </c>
      <c r="AO74" s="62">
        <f t="shared" si="90"/>
        <v>243.23852967152732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244.77336000000011</v>
      </c>
      <c r="BF74" s="14">
        <f t="shared" si="91"/>
        <v>59.465362039582246</v>
      </c>
      <c r="BG74" s="22">
        <f t="shared" si="61"/>
        <v>529.88244088560589</v>
      </c>
      <c r="BH74" s="62">
        <f t="shared" si="62"/>
        <v>823.21577421893926</v>
      </c>
      <c r="BI74" s="62">
        <f ca="1">AVERAGE(OFFSET($BH$3,0,0,'Données projet'!$E$11+1,1))-AVERAGE(OFFSET($H$3,0,0,'Données projet'!$E$11+1,1))</f>
        <v>434.82222444324242</v>
      </c>
      <c r="BJ74" s="62">
        <f t="shared" si="92"/>
        <v>269.61868559913393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230.5836000000001</v>
      </c>
      <c r="CA74" s="14">
        <f t="shared" si="93"/>
        <v>56.408850878328018</v>
      </c>
      <c r="CB74" s="22">
        <f t="shared" si="64"/>
        <v>499.84518527975473</v>
      </c>
      <c r="CC74" s="62">
        <f t="shared" si="65"/>
        <v>793.17851861308804</v>
      </c>
      <c r="CD74" s="62">
        <f ca="1">AVERAGE(OFFSET($CC$3,0,0,'Données projet'!$E$12+1,1))-AVERAGE(OFFSET($H$3,0,0,'Données projet'!$E$12+1,1))</f>
        <v>402.05768757175963</v>
      </c>
      <c r="CE74" s="62">
        <f t="shared" si="94"/>
        <v>256.4377087753457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</v>
      </c>
      <c r="CT74" s="13">
        <f>IF('Données projet'!$A$140&gt;35,CT73+CS74-DB73,IF(A74&lt;'Données projet'!$A$140,$CQ$205^A74,IF(A74='Données projet'!$A$140,'Données projet'!$B$140,CT73+CS74-DB73)))</f>
        <v>255.39999999999986</v>
      </c>
      <c r="CU74" s="18">
        <f>CT74*VLOOKUP('Données projet'!$B$13,Paramètres!$A$1:$I$89,3,0)*VLOOKUP('Données projet'!$B$13,Paramètres!$A$1:$I$89,5,0)</f>
        <v>223.11743999999993</v>
      </c>
      <c r="CV74" s="14">
        <f t="shared" si="95"/>
        <v>54.791890039639448</v>
      </c>
      <c r="CW74" s="22">
        <f t="shared" si="67"/>
        <v>484.02541648570531</v>
      </c>
      <c r="CX74" s="62">
        <f t="shared" si="68"/>
        <v>777.35874981903862</v>
      </c>
      <c r="CY74" s="62">
        <f ca="1">AVERAGE(OFFSET($CX$3,0,0,'Données projet'!$E$13+1,1))-AVERAGE(OFFSET($H$3,0,0,'Données projet'!$E$13+1,1))</f>
        <v>324.64304413235163</v>
      </c>
      <c r="CZ74" s="62">
        <f t="shared" si="96"/>
        <v>318.90379036810742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219.94128000000009</v>
      </c>
      <c r="DQ74" s="14">
        <f t="shared" si="97"/>
        <v>54.102123020446335</v>
      </c>
      <c r="DR74" s="22">
        <f t="shared" si="70"/>
        <v>477.29226026061082</v>
      </c>
      <c r="DS74" s="62">
        <f t="shared" si="71"/>
        <v>770.62559359394413</v>
      </c>
      <c r="DT74" s="62">
        <f ca="1">AVERAGE(OFFSET($DS$3,0,0,'Données projet'!$E$14+1,1))-AVERAGE(OFFSET($H$3,0,0,'Données projet'!$E$14+1,1))</f>
        <v>394.8445842828649</v>
      </c>
      <c r="DU74" s="62">
        <f t="shared" si="98"/>
        <v>246.54010105494143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222.48408000000009</v>
      </c>
      <c r="AK75" s="14">
        <f t="shared" si="89"/>
        <v>54.654434919149701</v>
      </c>
      <c r="AL75" s="22">
        <f t="shared" si="58"/>
        <v>482.6829134841858</v>
      </c>
      <c r="AM75" s="62">
        <f t="shared" si="59"/>
        <v>776.01624681751912</v>
      </c>
      <c r="AN75" s="62">
        <f ca="1">AVERAGE(OFFSET($AM$3,0,0,'Données projet'!$E$10+1,1))-AVERAGE(OFFSET($H$3,0,0,'Données projet'!$E$10+1,1))</f>
        <v>389.12604446638119</v>
      </c>
      <c r="AO75" s="62">
        <f t="shared" si="90"/>
        <v>243.23852967152732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251.66232000000011</v>
      </c>
      <c r="BF75" s="14">
        <f t="shared" si="91"/>
        <v>60.94176424841347</v>
      </c>
      <c r="BG75" s="22">
        <f t="shared" si="61"/>
        <v>544.45211339932041</v>
      </c>
      <c r="BH75" s="62">
        <f t="shared" si="62"/>
        <v>837.78544673265378</v>
      </c>
      <c r="BI75" s="62">
        <f ca="1">AVERAGE(OFFSET($BH$3,0,0,'Données projet'!$E$11+1,1))-AVERAGE(OFFSET($H$3,0,0,'Données projet'!$E$11+1,1))</f>
        <v>434.82222444324242</v>
      </c>
      <c r="BJ75" s="62">
        <f t="shared" si="92"/>
        <v>269.61868559913393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237.0732000000001</v>
      </c>
      <c r="CA75" s="14">
        <f t="shared" si="93"/>
        <v>57.809366223361302</v>
      </c>
      <c r="CB75" s="22">
        <f t="shared" si="64"/>
        <v>513.58713617235435</v>
      </c>
      <c r="CC75" s="62">
        <f t="shared" si="65"/>
        <v>806.92046950568761</v>
      </c>
      <c r="CD75" s="62">
        <f ca="1">AVERAGE(OFFSET($CC$3,0,0,'Données projet'!$E$12+1,1))-AVERAGE(OFFSET($H$3,0,0,'Données projet'!$E$12+1,1))</f>
        <v>402.05768757175963</v>
      </c>
      <c r="CE75" s="62">
        <f t="shared" si="94"/>
        <v>256.4377087753457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</v>
      </c>
      <c r="CT75" s="13">
        <f>IF('Données projet'!$A$140&gt;35,CT74+CS75-DB74,IF(A75&lt;'Données projet'!$A$140,$CQ$205^A75,IF(A75='Données projet'!$A$140,'Données projet'!$B$140,CT74+CS75-DB74)))</f>
        <v>258.79999999999984</v>
      </c>
      <c r="CU75" s="18">
        <f>CT75*VLOOKUP('Données projet'!$B$13,Paramètres!$A$1:$I$89,3,0)*VLOOKUP('Données projet'!$B$13,Paramètres!$A$1:$I$89,5,0)</f>
        <v>226.08767999999986</v>
      </c>
      <c r="CV75" s="14">
        <f t="shared" si="95"/>
        <v>55.435903662934422</v>
      </c>
      <c r="CW75" s="22">
        <f t="shared" si="67"/>
        <v>490.3202415462772</v>
      </c>
      <c r="CX75" s="62">
        <f t="shared" si="68"/>
        <v>783.65357487961046</v>
      </c>
      <c r="CY75" s="62">
        <f ca="1">AVERAGE(OFFSET($CX$3,0,0,'Données projet'!$E$13+1,1))-AVERAGE(OFFSET($H$3,0,0,'Données projet'!$E$13+1,1))</f>
        <v>324.64304413235163</v>
      </c>
      <c r="CZ75" s="62">
        <f t="shared" si="96"/>
        <v>318.90379036810742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226.13136000000009</v>
      </c>
      <c r="DQ75" s="14">
        <f t="shared" si="97"/>
        <v>55.445367073626066</v>
      </c>
      <c r="DR75" s="22">
        <f t="shared" si="70"/>
        <v>490.41279965323224</v>
      </c>
      <c r="DS75" s="62">
        <f t="shared" si="71"/>
        <v>783.7461329865655</v>
      </c>
      <c r="DT75" s="62">
        <f ca="1">AVERAGE(OFFSET($DS$3,0,0,'Données projet'!$E$14+1,1))-AVERAGE(OFFSET($H$3,0,0,'Données projet'!$E$14+1,1))</f>
        <v>394.8445842828649</v>
      </c>
      <c r="DU75" s="62">
        <f t="shared" si="98"/>
        <v>246.54010105494143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228.57432000000009</v>
      </c>
      <c r="AK76" s="14">
        <f t="shared" si="89"/>
        <v>55.974304715857535</v>
      </c>
      <c r="AL76" s="22">
        <f t="shared" si="58"/>
        <v>495.58885471345201</v>
      </c>
      <c r="AM76" s="62">
        <f t="shared" si="59"/>
        <v>788.92218804678532</v>
      </c>
      <c r="AN76" s="62">
        <f ca="1">AVERAGE(OFFSET($AM$3,0,0,'Données projet'!$E$10+1,1))-AVERAGE(OFFSET($H$3,0,0,'Données projet'!$E$10+1,1))</f>
        <v>389.12604446638119</v>
      </c>
      <c r="AO76" s="62">
        <f t="shared" si="90"/>
        <v>243.23852967152732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258.55128000000008</v>
      </c>
      <c r="BF76" s="14">
        <f t="shared" si="91"/>
        <v>62.413469044347373</v>
      </c>
      <c r="BG76" s="22">
        <f t="shared" si="61"/>
        <v>559.01360458557178</v>
      </c>
      <c r="BH76" s="62">
        <f t="shared" si="62"/>
        <v>852.34693791890504</v>
      </c>
      <c r="BI76" s="62">
        <f ca="1">AVERAGE(OFFSET($BH$3,0,0,'Données projet'!$E$11+1,1))-AVERAGE(OFFSET($H$3,0,0,'Données projet'!$E$11+1,1))</f>
        <v>434.82222444324242</v>
      </c>
      <c r="BJ76" s="62">
        <f t="shared" si="92"/>
        <v>269.61868559913393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243.56280000000012</v>
      </c>
      <c r="CA76" s="14">
        <f t="shared" si="93"/>
        <v>59.205425601852873</v>
      </c>
      <c r="CB76" s="22">
        <f t="shared" si="64"/>
        <v>527.32132625656061</v>
      </c>
      <c r="CC76" s="62">
        <f t="shared" si="65"/>
        <v>820.65465958989398</v>
      </c>
      <c r="CD76" s="62">
        <f ca="1">AVERAGE(OFFSET($CC$3,0,0,'Données projet'!$E$12+1,1))-AVERAGE(OFFSET($H$3,0,0,'Données projet'!$E$12+1,1))</f>
        <v>402.05768757175963</v>
      </c>
      <c r="CE76" s="62">
        <f t="shared" si="94"/>
        <v>256.4377087753457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</v>
      </c>
      <c r="CT76" s="13">
        <f>IF('Données projet'!$A$140&gt;35,CT75+CS76-DB75,IF(A76&lt;'Données projet'!$A$140,$CQ$205^A76,IF(A76='Données projet'!$A$140,'Données projet'!$B$140,CT75+CS76-DB75)))</f>
        <v>262.19999999999982</v>
      </c>
      <c r="CU76" s="18">
        <f>CT76*VLOOKUP('Données projet'!$B$13,Paramètres!$A$1:$I$89,3,0)*VLOOKUP('Données projet'!$B$13,Paramètres!$A$1:$I$89,5,0)</f>
        <v>229.05791999999985</v>
      </c>
      <c r="CV76" s="14">
        <f t="shared" si="95"/>
        <v>56.078933175722597</v>
      </c>
      <c r="CW76" s="22">
        <f t="shared" si="67"/>
        <v>496.61335261438325</v>
      </c>
      <c r="CX76" s="62">
        <f t="shared" si="68"/>
        <v>789.94668594771656</v>
      </c>
      <c r="CY76" s="62">
        <f ca="1">AVERAGE(OFFSET($CX$3,0,0,'Données projet'!$E$13+1,1))-AVERAGE(OFFSET($H$3,0,0,'Données projet'!$E$13+1,1))</f>
        <v>324.64304413235163</v>
      </c>
      <c r="CZ76" s="62">
        <f t="shared" si="96"/>
        <v>318.90379036810742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232.32144000000011</v>
      </c>
      <c r="DQ76" s="14">
        <f t="shared" si="97"/>
        <v>56.784337378160622</v>
      </c>
      <c r="DR76" s="22">
        <f t="shared" si="70"/>
        <v>503.52589560029656</v>
      </c>
      <c r="DS76" s="62">
        <f t="shared" si="71"/>
        <v>796.85922893362988</v>
      </c>
      <c r="DT76" s="62">
        <f ca="1">AVERAGE(OFFSET($DS$3,0,0,'Données projet'!$E$14+1,1))-AVERAGE(OFFSET($H$3,0,0,'Données projet'!$E$14+1,1))</f>
        <v>394.8445842828649</v>
      </c>
      <c r="DU76" s="62">
        <f t="shared" si="98"/>
        <v>246.54010105494143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234.66456000000011</v>
      </c>
      <c r="AK77" s="14">
        <f t="shared" si="89"/>
        <v>57.290086878049642</v>
      </c>
      <c r="AL77" s="22">
        <f t="shared" si="58"/>
        <v>508.48767664593657</v>
      </c>
      <c r="AM77" s="62">
        <f t="shared" si="59"/>
        <v>801.82100997926989</v>
      </c>
      <c r="AN77" s="62">
        <f ca="1">AVERAGE(OFFSET($AM$3,0,0,'Données projet'!$E$10+1,1))-AVERAGE(OFFSET($H$3,0,0,'Données projet'!$E$10+1,1))</f>
        <v>389.12604446638119</v>
      </c>
      <c r="AO77" s="62">
        <f t="shared" si="90"/>
        <v>243.23852967152732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265.44024000000007</v>
      </c>
      <c r="BF77" s="14">
        <f t="shared" si="91"/>
        <v>63.880615973031119</v>
      </c>
      <c r="BG77" s="22">
        <f t="shared" si="61"/>
        <v>573.56715748636259</v>
      </c>
      <c r="BH77" s="62">
        <f t="shared" si="62"/>
        <v>866.90049081969596</v>
      </c>
      <c r="BI77" s="62">
        <f ca="1">AVERAGE(OFFSET($BH$3,0,0,'Données projet'!$E$11+1,1))-AVERAGE(OFFSET($H$3,0,0,'Données projet'!$E$11+1,1))</f>
        <v>434.82222444324242</v>
      </c>
      <c r="BJ77" s="62">
        <f t="shared" si="92"/>
        <v>269.61868559913393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250.05240000000012</v>
      </c>
      <c r="CA77" s="14">
        <f t="shared" si="93"/>
        <v>60.597161386823522</v>
      </c>
      <c r="CB77" s="22">
        <f t="shared" si="64"/>
        <v>541.04798608205112</v>
      </c>
      <c r="CC77" s="62">
        <f t="shared" si="65"/>
        <v>834.3813194153845</v>
      </c>
      <c r="CD77" s="62">
        <f ca="1">AVERAGE(OFFSET($CC$3,0,0,'Données projet'!$E$12+1,1))-AVERAGE(OFFSET($H$3,0,0,'Données projet'!$E$12+1,1))</f>
        <v>402.05768757175963</v>
      </c>
      <c r="CE77" s="62">
        <f t="shared" si="94"/>
        <v>256.4377087753457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</v>
      </c>
      <c r="CT77" s="13">
        <f>IF('Données projet'!$A$140&gt;35,CT76+CS77-DB76,IF(A77&lt;'Données projet'!$A$140,$CQ$205^A77,IF(A77='Données projet'!$A$140,'Données projet'!$B$140,CT76+CS77-DB76)))</f>
        <v>265.5999999999998</v>
      </c>
      <c r="CU77" s="18">
        <f>CT77*VLOOKUP('Données projet'!$B$13,Paramètres!$A$1:$I$89,3,0)*VLOOKUP('Données projet'!$B$13,Paramètres!$A$1:$I$89,5,0)</f>
        <v>232.02815999999987</v>
      </c>
      <c r="CV77" s="14">
        <f t="shared" si="95"/>
        <v>56.720992814617382</v>
      </c>
      <c r="CW77" s="22">
        <f t="shared" si="67"/>
        <v>502.90477448545835</v>
      </c>
      <c r="CX77" s="62">
        <f t="shared" si="68"/>
        <v>796.2381078187916</v>
      </c>
      <c r="CY77" s="62">
        <f ca="1">AVERAGE(OFFSET($CX$3,0,0,'Données projet'!$E$13+1,1))-AVERAGE(OFFSET($H$3,0,0,'Données projet'!$E$13+1,1))</f>
        <v>324.64304413235163</v>
      </c>
      <c r="CZ77" s="62">
        <f t="shared" si="96"/>
        <v>318.90379036810742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238.5115200000001</v>
      </c>
      <c r="DQ77" s="14">
        <f t="shared" si="97"/>
        <v>58.119160893939195</v>
      </c>
      <c r="DR77" s="22">
        <f t="shared" si="70"/>
        <v>516.63176922361095</v>
      </c>
      <c r="DS77" s="62">
        <f t="shared" si="71"/>
        <v>809.9651025569442</v>
      </c>
      <c r="DT77" s="62">
        <f ca="1">AVERAGE(OFFSET($DS$3,0,0,'Données projet'!$E$14+1,1))-AVERAGE(OFFSET($H$3,0,0,'Données projet'!$E$14+1,1))</f>
        <v>394.8445842828649</v>
      </c>
      <c r="DU77" s="62">
        <f t="shared" si="98"/>
        <v>246.54010105494143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240.7548000000001</v>
      </c>
      <c r="AK78" s="14">
        <f t="shared" si="89"/>
        <v>58.601899688541096</v>
      </c>
      <c r="AL78" s="22">
        <f t="shared" si="58"/>
        <v>521.37958529087587</v>
      </c>
      <c r="AM78" s="62">
        <f t="shared" si="59"/>
        <v>814.71291862420912</v>
      </c>
      <c r="AN78" s="62">
        <f ca="1">AVERAGE(OFFSET($AM$3,0,0,'Données projet'!$E$10+1,1))-AVERAGE(OFFSET($H$3,0,0,'Données projet'!$E$10+1,1))</f>
        <v>389.12604446638119</v>
      </c>
      <c r="AO78" s="62">
        <f t="shared" si="90"/>
        <v>243.23852967152732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272.32920000000013</v>
      </c>
      <c r="BF78" s="14">
        <f t="shared" si="91"/>
        <v>65.34333692428207</v>
      </c>
      <c r="BG78" s="22">
        <f t="shared" si="61"/>
        <v>588.11300180979151</v>
      </c>
      <c r="BH78" s="62">
        <f t="shared" si="62"/>
        <v>881.44633514312477</v>
      </c>
      <c r="BI78" s="62">
        <f ca="1">AVERAGE(OFFSET($BH$3,0,0,'Données projet'!$E$11+1,1))-AVERAGE(OFFSET($H$3,0,0,'Données projet'!$E$11+1,1))</f>
        <v>434.82222444324242</v>
      </c>
      <c r="BJ78" s="62">
        <f t="shared" si="92"/>
        <v>269.61868559913393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256.54200000000014</v>
      </c>
      <c r="CA78" s="14">
        <f t="shared" si="93"/>
        <v>61.984698688972557</v>
      </c>
      <c r="CB78" s="22">
        <f t="shared" si="64"/>
        <v>554.76733354996077</v>
      </c>
      <c r="CC78" s="62">
        <f t="shared" si="65"/>
        <v>848.10066688329402</v>
      </c>
      <c r="CD78" s="62">
        <f ca="1">AVERAGE(OFFSET($CC$3,0,0,'Données projet'!$E$12+1,1))-AVERAGE(OFFSET($H$3,0,0,'Données projet'!$E$12+1,1))</f>
        <v>402.05768757175963</v>
      </c>
      <c r="CE78" s="62">
        <f t="shared" si="94"/>
        <v>256.4377087753457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269</v>
      </c>
      <c r="CR78" s="13">
        <f>VLOOKUP(A78,'Données projet'!$A$139:$I$159,9,0)</f>
        <v>3.4</v>
      </c>
      <c r="CS78" s="13">
        <f t="array" ref="CS78">INDEX(CR:CR,MIN(IF(ISNUMBER(CR78:CR274),ROW(CR78:CR274),"")))</f>
        <v>3.4</v>
      </c>
      <c r="CT78" s="13">
        <f>IF('Données projet'!$A$140&gt;35,CT77+CS78-DB77,IF(A78&lt;'Données projet'!$A$140,$CQ$205^A78,IF(A78='Données projet'!$A$140,'Données projet'!$B$140,CT77+CS78-DB77)))</f>
        <v>268.99999999999977</v>
      </c>
      <c r="CU78" s="18">
        <f>CT78*VLOOKUP('Données projet'!$B$13,Paramètres!$A$1:$I$89,3,0)*VLOOKUP('Données projet'!$B$13,Paramètres!$A$1:$I$89,5,0)</f>
        <v>234.99839999999986</v>
      </c>
      <c r="CV78" s="14">
        <f t="shared" si="95"/>
        <v>57.362096430783062</v>
      </c>
      <c r="CW78" s="22">
        <f t="shared" si="67"/>
        <v>509.19453128361351</v>
      </c>
      <c r="CX78" s="62">
        <f t="shared" si="68"/>
        <v>802.52786461694677</v>
      </c>
      <c r="CY78" s="62">
        <f ca="1">AVERAGE(OFFSET($CX$3,0,0,'Données projet'!$E$13+1,1))-AVERAGE(OFFSET($H$3,0,0,'Données projet'!$E$13+1,1))</f>
        <v>324.64304413235163</v>
      </c>
      <c r="CZ78" s="62">
        <f t="shared" si="96"/>
        <v>318.90379036810742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9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244.70160000000013</v>
      </c>
      <c r="DQ78" s="14">
        <f t="shared" si="97"/>
        <v>59.449957615507699</v>
      </c>
      <c r="DR78" s="22">
        <f t="shared" si="70"/>
        <v>529.73062951367604</v>
      </c>
      <c r="DS78" s="62">
        <f t="shared" si="71"/>
        <v>823.06396284700941</v>
      </c>
      <c r="DT78" s="62">
        <f ca="1">AVERAGE(OFFSET($DS$3,0,0,'Données projet'!$E$14+1,1))-AVERAGE(OFFSET($H$3,0,0,'Données projet'!$E$14+1,1))</f>
        <v>394.8445842828649</v>
      </c>
      <c r="DU78" s="62">
        <f t="shared" si="98"/>
        <v>246.54010105494143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226.4808000000001</v>
      </c>
      <c r="AK79" s="14">
        <f t="shared" si="89"/>
        <v>55.52106670316202</v>
      </c>
      <c r="AL79" s="22">
        <f t="shared" si="58"/>
        <v>491.15325117467404</v>
      </c>
      <c r="AM79" s="62">
        <f t="shared" si="59"/>
        <v>784.48658450800735</v>
      </c>
      <c r="AN79" s="62">
        <f ca="1">AVERAGE(OFFSET($AM$3,0,0,'Données projet'!$E$10+1,1))-AVERAGE(OFFSET($H$3,0,0,'Données projet'!$E$10+1,1))</f>
        <v>389.12604446638119</v>
      </c>
      <c r="AO79" s="62">
        <f t="shared" si="90"/>
        <v>243.23852967152732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256.18320000000011</v>
      </c>
      <c r="BF79" s="14">
        <f t="shared" si="91"/>
        <v>61.908091499799227</v>
      </c>
      <c r="BG79" s="22">
        <f t="shared" si="61"/>
        <v>554.00899936215046</v>
      </c>
      <c r="BH79" s="62">
        <f t="shared" si="62"/>
        <v>847.34233269548372</v>
      </c>
      <c r="BI79" s="62">
        <f ca="1">AVERAGE(OFFSET($BH$3,0,0,'Données projet'!$E$11+1,1))-AVERAGE(OFFSET($H$3,0,0,'Données projet'!$E$11+1,1))</f>
        <v>434.82222444324242</v>
      </c>
      <c r="BJ79" s="62">
        <f t="shared" si="92"/>
        <v>269.61868559913393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241.33200000000014</v>
      </c>
      <c r="CA79" s="14">
        <f t="shared" si="93"/>
        <v>58.726024391301159</v>
      </c>
      <c r="CB79" s="22">
        <f t="shared" si="64"/>
        <v>522.60105914818303</v>
      </c>
      <c r="CC79" s="62">
        <f t="shared" si="65"/>
        <v>815.9343924815164</v>
      </c>
      <c r="CD79" s="62">
        <f ca="1">AVERAGE(OFFSET($CC$3,0,0,'Données projet'!$E$12+1,1))-AVERAGE(OFFSET($H$3,0,0,'Données projet'!$E$12+1,1))</f>
        <v>402.05768757175963</v>
      </c>
      <c r="CE79" s="62">
        <f t="shared" si="94"/>
        <v>256.4377087753457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262.99999999999977</v>
      </c>
      <c r="CU79" s="18">
        <f>CT79*VLOOKUP('Données projet'!$B$13,Paramètres!$A$1:$I$89,3,0)*VLOOKUP('Données projet'!$B$13,Paramètres!$A$1:$I$89,5,0)</f>
        <v>229.75679999999983</v>
      </c>
      <c r="CV79" s="14">
        <f t="shared" si="95"/>
        <v>56.23009276772747</v>
      </c>
      <c r="CW79" s="22">
        <f t="shared" si="67"/>
        <v>498.093838237125</v>
      </c>
      <c r="CX79" s="62">
        <f t="shared" si="68"/>
        <v>791.42717157045831</v>
      </c>
      <c r="CY79" s="62">
        <f ca="1">AVERAGE(OFFSET($CX$3,0,0,'Données projet'!$E$13+1,1))-AVERAGE(OFFSET($H$3,0,0,'Données projet'!$E$13+1,1))</f>
        <v>324.64304413235163</v>
      </c>
      <c r="CZ79" s="62">
        <f t="shared" si="96"/>
        <v>318.90379036810742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230.19360000000009</v>
      </c>
      <c r="DQ79" s="14">
        <f t="shared" si="97"/>
        <v>56.324540327421772</v>
      </c>
      <c r="DR79" s="22">
        <f t="shared" si="70"/>
        <v>499.01909440359304</v>
      </c>
      <c r="DS79" s="62">
        <f t="shared" si="71"/>
        <v>792.3524277369263</v>
      </c>
      <c r="DT79" s="62">
        <f ca="1">AVERAGE(OFFSET($DS$3,0,0,'Données projet'!$E$14+1,1))-AVERAGE(OFFSET($H$3,0,0,'Données projet'!$E$14+1,1))</f>
        <v>394.8445842828649</v>
      </c>
      <c r="DU79" s="62">
        <f t="shared" si="98"/>
        <v>246.54010105494143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232.1904000000001</v>
      </c>
      <c r="AK80" s="14">
        <f t="shared" si="89"/>
        <v>56.756035639094605</v>
      </c>
      <c r="AL80" s="22">
        <f t="shared" si="58"/>
        <v>503.24837540475659</v>
      </c>
      <c r="AM80" s="62">
        <f t="shared" si="59"/>
        <v>796.5817087380899</v>
      </c>
      <c r="AN80" s="62">
        <f ca="1">AVERAGE(OFFSET($AM$3,0,0,'Données projet'!$E$10+1,1))-AVERAGE(OFFSET($H$3,0,0,'Données projet'!$E$10+1,1))</f>
        <v>389.12604446638119</v>
      </c>
      <c r="AO80" s="62">
        <f t="shared" si="90"/>
        <v>243.23852967152732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262.6416000000001</v>
      </c>
      <c r="BF80" s="14">
        <f t="shared" si="91"/>
        <v>63.285128621471998</v>
      </c>
      <c r="BG80" s="22">
        <f t="shared" si="61"/>
        <v>567.6557190157306</v>
      </c>
      <c r="BH80" s="62">
        <f t="shared" si="62"/>
        <v>860.98905234906397</v>
      </c>
      <c r="BI80" s="62">
        <f ca="1">AVERAGE(OFFSET($BH$3,0,0,'Données projet'!$E$11+1,1))-AVERAGE(OFFSET($H$3,0,0,'Données projet'!$E$11+1,1))</f>
        <v>434.82222444324242</v>
      </c>
      <c r="BJ80" s="62">
        <f t="shared" si="92"/>
        <v>269.61868559913393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247.41600000000014</v>
      </c>
      <c r="CA80" s="14">
        <f t="shared" si="93"/>
        <v>60.032282000540242</v>
      </c>
      <c r="CB80" s="22">
        <f t="shared" si="64"/>
        <v>535.47242448427448</v>
      </c>
      <c r="CC80" s="62">
        <f t="shared" si="65"/>
        <v>828.80575781760786</v>
      </c>
      <c r="CD80" s="62">
        <f ca="1">AVERAGE(OFFSET($CC$3,0,0,'Données projet'!$E$12+1,1))-AVERAGE(OFFSET($H$3,0,0,'Données projet'!$E$12+1,1))</f>
        <v>402.05768757175963</v>
      </c>
      <c r="CE80" s="62">
        <f t="shared" si="94"/>
        <v>256.4377087753457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265.99999999999977</v>
      </c>
      <c r="CU80" s="18">
        <f>CT80*VLOOKUP('Données projet'!$B$13,Paramètres!$A$1:$I$89,3,0)*VLOOKUP('Données projet'!$B$13,Paramètres!$A$1:$I$89,5,0)</f>
        <v>232.37759999999983</v>
      </c>
      <c r="CV80" s="14">
        <f t="shared" si="95"/>
        <v>56.79646612603225</v>
      </c>
      <c r="CW80" s="22">
        <f t="shared" si="67"/>
        <v>503.6448318361725</v>
      </c>
      <c r="CX80" s="62">
        <f t="shared" si="68"/>
        <v>796.97816516950581</v>
      </c>
      <c r="CY80" s="62">
        <f ca="1">AVERAGE(OFFSET($CX$3,0,0,'Données projet'!$E$13+1,1))-AVERAGE(OFFSET($H$3,0,0,'Données projet'!$E$13+1,1))</f>
        <v>324.64304413235163</v>
      </c>
      <c r="CZ80" s="62">
        <f t="shared" si="96"/>
        <v>318.90379036810742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235.99680000000009</v>
      </c>
      <c r="DQ80" s="14">
        <f t="shared" si="97"/>
        <v>57.577381127598372</v>
      </c>
      <c r="DR80" s="22">
        <f t="shared" si="70"/>
        <v>511.30836546390066</v>
      </c>
      <c r="DS80" s="62">
        <f t="shared" si="71"/>
        <v>804.64169879723397</v>
      </c>
      <c r="DT80" s="62">
        <f ca="1">AVERAGE(OFFSET($DS$3,0,0,'Données projet'!$E$14+1,1))-AVERAGE(OFFSET($H$3,0,0,'Données projet'!$E$14+1,1))</f>
        <v>394.8445842828649</v>
      </c>
      <c r="DU80" s="62">
        <f t="shared" si="98"/>
        <v>246.54010105494143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237.90000000000009</v>
      </c>
      <c r="AK81" s="14">
        <f t="shared" si="89"/>
        <v>57.987474407587477</v>
      </c>
      <c r="AL81" s="22">
        <f t="shared" si="58"/>
        <v>515.33735125988164</v>
      </c>
      <c r="AM81" s="62">
        <f t="shared" si="59"/>
        <v>808.6706845932149</v>
      </c>
      <c r="AN81" s="62">
        <f ca="1">AVERAGE(OFFSET($AM$3,0,0,'Données projet'!$E$10+1,1))-AVERAGE(OFFSET($H$3,0,0,'Données projet'!$E$10+1,1))</f>
        <v>389.12604446638119</v>
      </c>
      <c r="AO81" s="62">
        <f t="shared" si="90"/>
        <v>243.23852967152732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269.10000000000008</v>
      </c>
      <c r="BF81" s="14">
        <f t="shared" si="91"/>
        <v>64.658229472790993</v>
      </c>
      <c r="BG81" s="22">
        <f t="shared" si="61"/>
        <v>581.29558299844439</v>
      </c>
      <c r="BH81" s="62">
        <f t="shared" si="62"/>
        <v>874.62891633177765</v>
      </c>
      <c r="BI81" s="62">
        <f ca="1">AVERAGE(OFFSET($BH$3,0,0,'Données projet'!$E$11+1,1))-AVERAGE(OFFSET($H$3,0,0,'Données projet'!$E$11+1,1))</f>
        <v>434.82222444324242</v>
      </c>
      <c r="BJ81" s="62">
        <f t="shared" si="92"/>
        <v>269.61868559913393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253.50000000000014</v>
      </c>
      <c r="CA81" s="14">
        <f t="shared" si="93"/>
        <v>61.334805663162555</v>
      </c>
      <c r="CB81" s="22">
        <f t="shared" si="64"/>
        <v>548.33728653000833</v>
      </c>
      <c r="CC81" s="62">
        <f t="shared" si="65"/>
        <v>841.6706198633417</v>
      </c>
      <c r="CD81" s="62">
        <f ca="1">AVERAGE(OFFSET($CC$3,0,0,'Données projet'!$E$12+1,1))-AVERAGE(OFFSET($H$3,0,0,'Données projet'!$E$12+1,1))</f>
        <v>402.05768757175963</v>
      </c>
      <c r="CE81" s="62">
        <f t="shared" si="94"/>
        <v>256.4377087753457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268.99999999999977</v>
      </c>
      <c r="CU81" s="18">
        <f>CT81*VLOOKUP('Données projet'!$B$13,Paramètres!$A$1:$I$89,3,0)*VLOOKUP('Données projet'!$B$13,Paramètres!$A$1:$I$89,5,0)</f>
        <v>234.99839999999986</v>
      </c>
      <c r="CV81" s="14">
        <f t="shared" si="95"/>
        <v>57.362096430783062</v>
      </c>
      <c r="CW81" s="22">
        <f t="shared" si="67"/>
        <v>509.19453128361351</v>
      </c>
      <c r="CX81" s="62">
        <f t="shared" si="68"/>
        <v>802.52786461694677</v>
      </c>
      <c r="CY81" s="62">
        <f ca="1">AVERAGE(OFFSET($CX$3,0,0,'Données projet'!$E$13+1,1))-AVERAGE(OFFSET($H$3,0,0,'Données projet'!$E$13+1,1))</f>
        <v>324.64304413235163</v>
      </c>
      <c r="CZ81" s="62">
        <f t="shared" si="96"/>
        <v>318.90379036810742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241.8000000000001</v>
      </c>
      <c r="DQ81" s="14">
        <f t="shared" si="97"/>
        <v>58.826640673484889</v>
      </c>
      <c r="DR81" s="22">
        <f t="shared" si="70"/>
        <v>523.59139917298626</v>
      </c>
      <c r="DS81" s="62">
        <f t="shared" si="71"/>
        <v>816.92473250631951</v>
      </c>
      <c r="DT81" s="62">
        <f ca="1">AVERAGE(OFFSET($DS$3,0,0,'Données projet'!$E$14+1,1))-AVERAGE(OFFSET($H$3,0,0,'Données projet'!$E$14+1,1))</f>
        <v>394.8445842828649</v>
      </c>
      <c r="DU81" s="62">
        <f t="shared" si="98"/>
        <v>246.54010105494143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243.60960000000009</v>
      </c>
      <c r="AK82" s="14">
        <f t="shared" si="89"/>
        <v>59.21547748087886</v>
      </c>
      <c r="AL82" s="22">
        <f t="shared" si="58"/>
        <v>527.42034327919737</v>
      </c>
      <c r="AM82" s="62">
        <f t="shared" si="59"/>
        <v>820.75367661253063</v>
      </c>
      <c r="AN82" s="62">
        <f ca="1">AVERAGE(OFFSET($AM$3,0,0,'Données projet'!$E$10+1,1))-AVERAGE(OFFSET($H$3,0,0,'Données projet'!$E$10+1,1))</f>
        <v>389.12604446638119</v>
      </c>
      <c r="AO82" s="62">
        <f t="shared" si="90"/>
        <v>243.23852967152732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275.55840000000012</v>
      </c>
      <c r="BF82" s="14">
        <f t="shared" si="91"/>
        <v>66.027499393879069</v>
      </c>
      <c r="BG82" s="22">
        <f t="shared" si="61"/>
        <v>594.92877477767286</v>
      </c>
      <c r="BH82" s="62">
        <f t="shared" si="62"/>
        <v>888.26210811100623</v>
      </c>
      <c r="BI82" s="62">
        <f ca="1">AVERAGE(OFFSET($BH$3,0,0,'Données projet'!$E$11+1,1))-AVERAGE(OFFSET($H$3,0,0,'Données projet'!$E$11+1,1))</f>
        <v>434.82222444324242</v>
      </c>
      <c r="BJ82" s="62">
        <f t="shared" si="92"/>
        <v>269.61868559913393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259.58400000000017</v>
      </c>
      <c r="CA82" s="14">
        <f t="shared" si="93"/>
        <v>62.63369530482359</v>
      </c>
      <c r="CB82" s="22">
        <f t="shared" si="64"/>
        <v>561.19581932256801</v>
      </c>
      <c r="CC82" s="62">
        <f t="shared" si="65"/>
        <v>854.52915265590127</v>
      </c>
      <c r="CD82" s="62">
        <f ca="1">AVERAGE(OFFSET($CC$3,0,0,'Données projet'!$E$12+1,1))-AVERAGE(OFFSET($H$3,0,0,'Données projet'!$E$12+1,1))</f>
        <v>402.05768757175963</v>
      </c>
      <c r="CE82" s="62">
        <f t="shared" si="94"/>
        <v>256.4377087753457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271.99999999999977</v>
      </c>
      <c r="CU82" s="18">
        <f>CT82*VLOOKUP('Données projet'!$B$13,Paramètres!$A$1:$I$89,3,0)*VLOOKUP('Données projet'!$B$13,Paramètres!$A$1:$I$89,5,0)</f>
        <v>237.61919999999981</v>
      </c>
      <c r="CV82" s="14">
        <f t="shared" si="95"/>
        <v>57.926992927794068</v>
      </c>
      <c r="CW82" s="22">
        <f t="shared" si="67"/>
        <v>514.74295268257436</v>
      </c>
      <c r="CX82" s="62">
        <f t="shared" si="68"/>
        <v>808.07628601590773</v>
      </c>
      <c r="CY82" s="62">
        <f ca="1">AVERAGE(OFFSET($CX$3,0,0,'Données projet'!$E$13+1,1))-AVERAGE(OFFSET($H$3,0,0,'Données projet'!$E$13+1,1))</f>
        <v>324.64304413235163</v>
      </c>
      <c r="CZ82" s="62">
        <f t="shared" si="96"/>
        <v>318.90379036810742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247.6032000000001</v>
      </c>
      <c r="DQ82" s="14">
        <f t="shared" si="97"/>
        <v>60.072414804475414</v>
      </c>
      <c r="DR82" s="22">
        <f t="shared" si="70"/>
        <v>535.86836245112806</v>
      </c>
      <c r="DS82" s="62">
        <f t="shared" si="71"/>
        <v>829.20169578446144</v>
      </c>
      <c r="DT82" s="62">
        <f ca="1">AVERAGE(OFFSET($DS$3,0,0,'Données projet'!$E$14+1,1))-AVERAGE(OFFSET($H$3,0,0,'Données projet'!$E$14+1,1))</f>
        <v>394.8445842828649</v>
      </c>
      <c r="DU82" s="62">
        <f t="shared" si="98"/>
        <v>246.54010105494143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249.31920000000014</v>
      </c>
      <c r="AK83" s="14">
        <f t="shared" si="89"/>
        <v>60.440134650185556</v>
      </c>
      <c r="AL83" s="22">
        <f t="shared" si="58"/>
        <v>539.49750784907337</v>
      </c>
      <c r="AM83" s="62">
        <f t="shared" si="59"/>
        <v>832.83084118240663</v>
      </c>
      <c r="AN83" s="62">
        <f ca="1">AVERAGE(OFFSET($AM$3,0,0,'Données projet'!$E$10+1,1))-AVERAGE(OFFSET($H$3,0,0,'Données projet'!$E$10+1,1))</f>
        <v>389.12604446638119</v>
      </c>
      <c r="AO83" s="62">
        <f t="shared" si="90"/>
        <v>243.23852967152732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282.0168000000001</v>
      </c>
      <c r="BF83" s="14">
        <f t="shared" si="91"/>
        <v>67.393038505342176</v>
      </c>
      <c r="BG83" s="22">
        <f t="shared" si="61"/>
        <v>608.55546873013782</v>
      </c>
      <c r="BH83" s="62">
        <f t="shared" si="62"/>
        <v>901.88880206347108</v>
      </c>
      <c r="BI83" s="62">
        <f ca="1">AVERAGE(OFFSET($BH$3,0,0,'Données projet'!$E$11+1,1))-AVERAGE(OFFSET($H$3,0,0,'Données projet'!$E$11+1,1))</f>
        <v>434.82222444324242</v>
      </c>
      <c r="BJ83" s="62">
        <f t="shared" si="92"/>
        <v>269.61868559913393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265.66800000000012</v>
      </c>
      <c r="CA83" s="14">
        <f t="shared" si="93"/>
        <v>63.929045899944406</v>
      </c>
      <c r="CB83" s="22">
        <f t="shared" si="64"/>
        <v>574.04818827573672</v>
      </c>
      <c r="CC83" s="62">
        <f t="shared" si="65"/>
        <v>867.38152160906998</v>
      </c>
      <c r="CD83" s="62">
        <f ca="1">AVERAGE(OFFSET($CC$3,0,0,'Données projet'!$E$12+1,1))-AVERAGE(OFFSET($H$3,0,0,'Données projet'!$E$12+1,1))</f>
        <v>402.05768757175963</v>
      </c>
      <c r="CE83" s="62">
        <f t="shared" si="94"/>
        <v>256.4377087753457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275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274.99999999999977</v>
      </c>
      <c r="CU83" s="18">
        <f>CT83*VLOOKUP('Données projet'!$B$13,Paramètres!$A$1:$I$89,3,0)*VLOOKUP('Données projet'!$B$13,Paramètres!$A$1:$I$89,5,0)</f>
        <v>240.23999999999984</v>
      </c>
      <c r="CV83" s="14">
        <f t="shared" si="95"/>
        <v>58.491164647183084</v>
      </c>
      <c r="CW83" s="22">
        <f t="shared" si="67"/>
        <v>520.29011176051029</v>
      </c>
      <c r="CX83" s="62">
        <f t="shared" si="68"/>
        <v>813.62344509384366</v>
      </c>
      <c r="CY83" s="62">
        <f ca="1">AVERAGE(OFFSET($CX$3,0,0,'Données projet'!$E$13+1,1))-AVERAGE(OFFSET($H$3,0,0,'Données projet'!$E$13+1,1))</f>
        <v>324.64304413235163</v>
      </c>
      <c r="CZ83" s="62">
        <f t="shared" si="96"/>
        <v>318.90379036810742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275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253.40640000000013</v>
      </c>
      <c r="DQ83" s="14">
        <f t="shared" si="97"/>
        <v>61.314794611201144</v>
      </c>
      <c r="DR83" s="22">
        <f t="shared" si="70"/>
        <v>548.13941394784217</v>
      </c>
      <c r="DS83" s="62">
        <f t="shared" si="71"/>
        <v>841.47274728117554</v>
      </c>
      <c r="DT83" s="62">
        <f ca="1">AVERAGE(OFFSET($DS$3,0,0,'Données projet'!$E$14+1,1))-AVERAGE(OFFSET($H$3,0,0,'Données projet'!$E$14+1,1))</f>
        <v>394.8445842828649</v>
      </c>
      <c r="DU83" s="62">
        <f t="shared" si="98"/>
        <v>246.54010105494143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234.66456000000011</v>
      </c>
      <c r="AK84" s="14">
        <f t="shared" si="89"/>
        <v>57.290086878049642</v>
      </c>
      <c r="AL84" s="22">
        <f t="shared" si="58"/>
        <v>508.48767664593657</v>
      </c>
      <c r="AM84" s="62">
        <f t="shared" si="59"/>
        <v>801.82100997926989</v>
      </c>
      <c r="AN84" s="62">
        <f ca="1">AVERAGE(OFFSET($AM$3,0,0,'Données projet'!$E$10+1,1))-AVERAGE(OFFSET($H$3,0,0,'Données projet'!$E$10+1,1))</f>
        <v>389.12604446638119</v>
      </c>
      <c r="AO84" s="62">
        <f t="shared" si="90"/>
        <v>243.23852967152732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265.44024000000013</v>
      </c>
      <c r="BF84" s="14">
        <f t="shared" si="91"/>
        <v>63.880615973031119</v>
      </c>
      <c r="BG84" s="22">
        <f t="shared" si="61"/>
        <v>573.5671574863627</v>
      </c>
      <c r="BH84" s="62">
        <f t="shared" si="62"/>
        <v>866.90049081969596</v>
      </c>
      <c r="BI84" s="62">
        <f ca="1">AVERAGE(OFFSET($BH$3,0,0,'Données projet'!$E$11+1,1))-AVERAGE(OFFSET($H$3,0,0,'Données projet'!$E$11+1,1))</f>
        <v>434.82222444324242</v>
      </c>
      <c r="BJ84" s="62">
        <f t="shared" si="92"/>
        <v>269.61868559913393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250.05240000000018</v>
      </c>
      <c r="CA84" s="14">
        <f t="shared" si="93"/>
        <v>60.597161386823522</v>
      </c>
      <c r="CB84" s="22">
        <f t="shared" si="64"/>
        <v>541.04798608205112</v>
      </c>
      <c r="CC84" s="62">
        <f t="shared" si="65"/>
        <v>834.3813194153845</v>
      </c>
      <c r="CD84" s="62">
        <f ca="1">AVERAGE(OFFSET($CC$3,0,0,'Données projet'!$E$12+1,1))-AVERAGE(OFFSET($H$3,0,0,'Données projet'!$E$12+1,1))</f>
        <v>402.05768757175963</v>
      </c>
      <c r="CE84" s="62">
        <f t="shared" si="94"/>
        <v>256.4377087753457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-2.2737367544323206E-13</v>
      </c>
      <c r="CU84" s="18">
        <f>CT84*VLOOKUP('Données projet'!$B$13,Paramètres!$A$1:$I$89,3,0)*VLOOKUP('Données projet'!$B$13,Paramètres!$A$1:$I$89,5,0)</f>
        <v>-1.9863364286720756E-13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324.64304413235163</v>
      </c>
      <c r="CZ84" s="62">
        <f t="shared" si="96"/>
        <v>318.90379036810742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238.51152000000013</v>
      </c>
      <c r="DQ84" s="14">
        <f t="shared" si="97"/>
        <v>58.119160893939195</v>
      </c>
      <c r="DR84" s="22">
        <f t="shared" si="70"/>
        <v>516.63176922361095</v>
      </c>
      <c r="DS84" s="62">
        <f t="shared" si="71"/>
        <v>809.9651025569442</v>
      </c>
      <c r="DT84" s="62">
        <f ca="1">AVERAGE(OFFSET($DS$3,0,0,'Données projet'!$E$14+1,1))-AVERAGE(OFFSET($H$3,0,0,'Données projet'!$E$14+1,1))</f>
        <v>394.8445842828649</v>
      </c>
      <c r="DU84" s="62">
        <f t="shared" si="98"/>
        <v>246.54010105494143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239.9935200000001</v>
      </c>
      <c r="AK85" s="14">
        <f t="shared" si="89"/>
        <v>58.438136276457072</v>
      </c>
      <c r="AL85" s="22">
        <f t="shared" si="58"/>
        <v>519.76846801482952</v>
      </c>
      <c r="AM85" s="62">
        <f t="shared" si="59"/>
        <v>813.10180134816278</v>
      </c>
      <c r="AN85" s="62">
        <f ca="1">AVERAGE(OFFSET($AM$3,0,0,'Données projet'!$E$10+1,1))-AVERAGE(OFFSET($H$3,0,0,'Données projet'!$E$10+1,1))</f>
        <v>389.12604446638119</v>
      </c>
      <c r="AO85" s="62">
        <f t="shared" si="90"/>
        <v>243.23852967152732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271.46808000000016</v>
      </c>
      <c r="BF85" s="14">
        <f t="shared" si="91"/>
        <v>65.160734519435991</v>
      </c>
      <c r="BG85" s="22">
        <f t="shared" si="61"/>
        <v>586.29518528801793</v>
      </c>
      <c r="BH85" s="62">
        <f t="shared" si="62"/>
        <v>879.6285186213513</v>
      </c>
      <c r="BI85" s="62">
        <f ca="1">AVERAGE(OFFSET($BH$3,0,0,'Données projet'!$E$11+1,1))-AVERAGE(OFFSET($H$3,0,0,'Données projet'!$E$11+1,1))</f>
        <v>434.82222444324242</v>
      </c>
      <c r="BJ85" s="62">
        <f t="shared" si="92"/>
        <v>269.61868559913393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255.73080000000016</v>
      </c>
      <c r="CA85" s="14">
        <f t="shared" si="93"/>
        <v>61.811482021795285</v>
      </c>
      <c r="CB85" s="22">
        <f t="shared" si="64"/>
        <v>553.05280785462708</v>
      </c>
      <c r="CC85" s="62">
        <f t="shared" si="65"/>
        <v>846.38614118796045</v>
      </c>
      <c r="CD85" s="62">
        <f ca="1">AVERAGE(OFFSET($CC$3,0,0,'Données projet'!$E$12+1,1))-AVERAGE(OFFSET($H$3,0,0,'Données projet'!$E$12+1,1))</f>
        <v>402.05768757175963</v>
      </c>
      <c r="CE85" s="62">
        <f t="shared" si="94"/>
        <v>256.4377087753457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-2.2737367544323206E-13</v>
      </c>
      <c r="CU85" s="18">
        <f>CT85*VLOOKUP('Données projet'!$B$13,Paramètres!$A$1:$I$89,3,0)*VLOOKUP('Données projet'!$B$13,Paramètres!$A$1:$I$89,5,0)</f>
        <v>-1.9863364286720756E-13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324.64304413235163</v>
      </c>
      <c r="CZ85" s="62">
        <f t="shared" si="96"/>
        <v>318.90379036810742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243.92784000000015</v>
      </c>
      <c r="DQ85" s="14">
        <f t="shared" si="97"/>
        <v>59.283824299708904</v>
      </c>
      <c r="DR85" s="22">
        <f t="shared" si="70"/>
        <v>528.09364865532655</v>
      </c>
      <c r="DS85" s="62">
        <f t="shared" si="71"/>
        <v>821.42698198865992</v>
      </c>
      <c r="DT85" s="62">
        <f ca="1">AVERAGE(OFFSET($DS$3,0,0,'Données projet'!$E$14+1,1))-AVERAGE(OFFSET($H$3,0,0,'Données projet'!$E$14+1,1))</f>
        <v>394.8445842828649</v>
      </c>
      <c r="DU85" s="62">
        <f t="shared" si="98"/>
        <v>246.54010105494143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245.3224800000001</v>
      </c>
      <c r="AK86" s="14">
        <f t="shared" si="89"/>
        <v>59.58322198263604</v>
      </c>
      <c r="AL86" s="22">
        <f t="shared" si="58"/>
        <v>531.04409761975785</v>
      </c>
      <c r="AM86" s="62">
        <f t="shared" si="59"/>
        <v>824.37743095309111</v>
      </c>
      <c r="AN86" s="62">
        <f ca="1">AVERAGE(OFFSET($AM$3,0,0,'Données projet'!$E$10+1,1))-AVERAGE(OFFSET($H$3,0,0,'Données projet'!$E$10+1,1))</f>
        <v>389.12604446638119</v>
      </c>
      <c r="AO86" s="62">
        <f t="shared" si="90"/>
        <v>243.23852967152732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277.49592000000013</v>
      </c>
      <c r="BF86" s="14">
        <f t="shared" si="91"/>
        <v>66.437548436795439</v>
      </c>
      <c r="BG86" s="22">
        <f t="shared" si="61"/>
        <v>599.01745752741897</v>
      </c>
      <c r="BH86" s="62">
        <f t="shared" si="62"/>
        <v>892.35079086075234</v>
      </c>
      <c r="BI86" s="62">
        <f ca="1">AVERAGE(OFFSET($BH$3,0,0,'Données projet'!$E$11+1,1))-AVERAGE(OFFSET($H$3,0,0,'Données projet'!$E$11+1,1))</f>
        <v>434.82222444324242</v>
      </c>
      <c r="BJ86" s="62">
        <f t="shared" si="92"/>
        <v>269.61868559913393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261.40920000000011</v>
      </c>
      <c r="CA86" s="14">
        <f t="shared" si="93"/>
        <v>63.022667885185157</v>
      </c>
      <c r="CB86" s="22">
        <f t="shared" si="64"/>
        <v>565.052169900031</v>
      </c>
      <c r="CC86" s="62">
        <f t="shared" si="65"/>
        <v>858.38550323336426</v>
      </c>
      <c r="CD86" s="62">
        <f ca="1">AVERAGE(OFFSET($CC$3,0,0,'Données projet'!$E$12+1,1))-AVERAGE(OFFSET($H$3,0,0,'Données projet'!$E$12+1,1))</f>
        <v>402.05768757175963</v>
      </c>
      <c r="CE86" s="62">
        <f t="shared" si="94"/>
        <v>256.4377087753457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-2.2737367544323206E-13</v>
      </c>
      <c r="CU86" s="18">
        <f>CT86*VLOOKUP('Données projet'!$B$13,Paramètres!$A$1:$I$89,3,0)*VLOOKUP('Données projet'!$B$13,Paramètres!$A$1:$I$89,5,0)</f>
        <v>-1.9863364286720756E-13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324.64304413235163</v>
      </c>
      <c r="CZ86" s="62">
        <f t="shared" si="96"/>
        <v>318.90379036810742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249.34416000000013</v>
      </c>
      <c r="DQ86" s="14">
        <f t="shared" si="97"/>
        <v>60.445481124150966</v>
      </c>
      <c r="DR86" s="22">
        <f t="shared" si="70"/>
        <v>539.5502916245631</v>
      </c>
      <c r="DS86" s="62">
        <f t="shared" si="71"/>
        <v>832.88362495789647</v>
      </c>
      <c r="DT86" s="62">
        <f ca="1">AVERAGE(OFFSET($DS$3,0,0,'Données projet'!$E$14+1,1))-AVERAGE(OFFSET($H$3,0,0,'Données projet'!$E$14+1,1))</f>
        <v>394.8445842828649</v>
      </c>
      <c r="DU86" s="62">
        <f t="shared" si="98"/>
        <v>246.54010105494143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250.65144000000015</v>
      </c>
      <c r="AK87" s="14">
        <f t="shared" si="89"/>
        <v>60.725415788925183</v>
      </c>
      <c r="AL87" s="22">
        <f t="shared" si="58"/>
        <v>542.3146904990449</v>
      </c>
      <c r="AM87" s="62">
        <f t="shared" si="59"/>
        <v>835.64802383237816</v>
      </c>
      <c r="AN87" s="62">
        <f ca="1">AVERAGE(OFFSET($AM$3,0,0,'Données projet'!$E$10+1,1))-AVERAGE(OFFSET($H$3,0,0,'Données projet'!$E$10+1,1))</f>
        <v>389.12604446638119</v>
      </c>
      <c r="AO87" s="62">
        <f t="shared" si="90"/>
        <v>243.23852967152732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283.52376000000015</v>
      </c>
      <c r="BF87" s="14">
        <f t="shared" si="91"/>
        <v>67.711137776285355</v>
      </c>
      <c r="BG87" s="22">
        <f t="shared" si="61"/>
        <v>611.73411362703052</v>
      </c>
      <c r="BH87" s="62">
        <f t="shared" si="62"/>
        <v>905.0674469603639</v>
      </c>
      <c r="BI87" s="62">
        <f ca="1">AVERAGE(OFFSET($BH$3,0,0,'Données projet'!$E$11+1,1))-AVERAGE(OFFSET($H$3,0,0,'Données projet'!$E$11+1,1))</f>
        <v>434.82222444324242</v>
      </c>
      <c r="BJ87" s="62">
        <f t="shared" si="92"/>
        <v>269.61868559913393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267.08760000000018</v>
      </c>
      <c r="CA87" s="14">
        <f t="shared" si="93"/>
        <v>64.230794913549914</v>
      </c>
      <c r="CB87" s="22">
        <f t="shared" si="64"/>
        <v>577.04620447443301</v>
      </c>
      <c r="CC87" s="62">
        <f t="shared" si="65"/>
        <v>870.37953780776638</v>
      </c>
      <c r="CD87" s="62">
        <f ca="1">AVERAGE(OFFSET($CC$3,0,0,'Données projet'!$E$12+1,1))-AVERAGE(OFFSET($H$3,0,0,'Données projet'!$E$12+1,1))</f>
        <v>402.05768757175963</v>
      </c>
      <c r="CE87" s="62">
        <f t="shared" si="94"/>
        <v>256.4377087753457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-2.2737367544323206E-13</v>
      </c>
      <c r="CU87" s="18">
        <f>CT87*VLOOKUP('Données projet'!$B$13,Paramètres!$A$1:$I$89,3,0)*VLOOKUP('Données projet'!$B$13,Paramètres!$A$1:$I$89,5,0)</f>
        <v>-1.9863364286720756E-13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324.64304413235163</v>
      </c>
      <c r="CZ87" s="62">
        <f t="shared" si="96"/>
        <v>318.90379036810742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254.76048000000014</v>
      </c>
      <c r="DQ87" s="14">
        <f t="shared" si="97"/>
        <v>61.604204198547528</v>
      </c>
      <c r="DR87" s="22">
        <f t="shared" si="70"/>
        <v>551.00182497913715</v>
      </c>
      <c r="DS87" s="62">
        <f t="shared" si="71"/>
        <v>844.33515831247041</v>
      </c>
      <c r="DT87" s="62">
        <f ca="1">AVERAGE(OFFSET($DS$3,0,0,'Données projet'!$E$14+1,1))-AVERAGE(OFFSET($H$3,0,0,'Données projet'!$E$14+1,1))</f>
        <v>394.8445842828649</v>
      </c>
      <c r="DU87" s="62">
        <f t="shared" si="98"/>
        <v>246.54010105494143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255.98040000000015</v>
      </c>
      <c r="AK88" s="14">
        <f t="shared" si="89"/>
        <v>61.864786260587792</v>
      </c>
      <c r="AL88" s="22">
        <f t="shared" si="58"/>
        <v>553.58036607052395</v>
      </c>
      <c r="AM88" s="62">
        <f t="shared" si="59"/>
        <v>846.91369940385721</v>
      </c>
      <c r="AN88" s="62">
        <f ca="1">AVERAGE(OFFSET($AM$3,0,0,'Données projet'!$E$10+1,1))-AVERAGE(OFFSET($H$3,0,0,'Données projet'!$E$10+1,1))</f>
        <v>389.12604446638119</v>
      </c>
      <c r="AO88" s="62">
        <f t="shared" si="90"/>
        <v>243.23852967152732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289.55160000000018</v>
      </c>
      <c r="BF88" s="14">
        <f t="shared" si="91"/>
        <v>68.981578990770117</v>
      </c>
      <c r="BG88" s="22">
        <f t="shared" si="61"/>
        <v>624.44528674225819</v>
      </c>
      <c r="BH88" s="62">
        <f t="shared" si="62"/>
        <v>917.77862007559156</v>
      </c>
      <c r="BI88" s="62">
        <f ca="1">AVERAGE(OFFSET($BH$3,0,0,'Données projet'!$E$11+1,1))-AVERAGE(OFFSET($H$3,0,0,'Données projet'!$E$11+1,1))</f>
        <v>434.82222444324242</v>
      </c>
      <c r="BJ88" s="62">
        <f t="shared" si="92"/>
        <v>269.61868559913393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272.76600000000019</v>
      </c>
      <c r="CA88" s="14">
        <f t="shared" si="93"/>
        <v>65.435935630087627</v>
      </c>
      <c r="CB88" s="22">
        <f t="shared" si="64"/>
        <v>589.03503788906949</v>
      </c>
      <c r="CC88" s="62">
        <f t="shared" si="65"/>
        <v>882.36837122240286</v>
      </c>
      <c r="CD88" s="62">
        <f ca="1">AVERAGE(OFFSET($CC$3,0,0,'Données projet'!$E$12+1,1))-AVERAGE(OFFSET($H$3,0,0,'Données projet'!$E$12+1,1))</f>
        <v>402.05768757175963</v>
      </c>
      <c r="CE88" s="62">
        <f t="shared" si="94"/>
        <v>256.4377087753457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-2.2737367544323206E-13</v>
      </c>
      <c r="CU88" s="18">
        <f>CT88*VLOOKUP('Données projet'!$B$13,Paramètres!$A$1:$I$89,3,0)*VLOOKUP('Données projet'!$B$13,Paramètres!$A$1:$I$89,5,0)</f>
        <v>-1.9863364286720756E-13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324.64304413235163</v>
      </c>
      <c r="CZ88" s="62">
        <f t="shared" si="96"/>
        <v>318.90379036810742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260.17680000000018</v>
      </c>
      <c r="DQ88" s="14">
        <f t="shared" si="97"/>
        <v>62.760063080404755</v>
      </c>
      <c r="DR88" s="22">
        <f t="shared" si="70"/>
        <v>562.44836986503856</v>
      </c>
      <c r="DS88" s="62">
        <f t="shared" si="71"/>
        <v>855.78170319837182</v>
      </c>
      <c r="DT88" s="62">
        <f ca="1">AVERAGE(OFFSET($DS$3,0,0,'Données projet'!$E$14+1,1))-AVERAGE(OFFSET($H$3,0,0,'Données projet'!$E$14+1,1))</f>
        <v>394.8445842828649</v>
      </c>
      <c r="DU88" s="62">
        <f t="shared" si="98"/>
        <v>246.54010105494143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241.13544000000016</v>
      </c>
      <c r="AK89" s="14">
        <f t="shared" si="89"/>
        <v>58.6837587821827</v>
      </c>
      <c r="AL89" s="22">
        <f t="shared" si="58"/>
        <v>522.18510454563523</v>
      </c>
      <c r="AM89" s="62">
        <f t="shared" si="59"/>
        <v>815.5184378789686</v>
      </c>
      <c r="AN89" s="62">
        <f ca="1">AVERAGE(OFFSET($AM$3,0,0,'Données projet'!$E$10+1,1))-AVERAGE(OFFSET($H$3,0,0,'Données projet'!$E$10+1,1))</f>
        <v>389.12604446638119</v>
      </c>
      <c r="AO89" s="62">
        <f t="shared" si="90"/>
        <v>243.23852967152732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272.75976000000014</v>
      </c>
      <c r="BF89" s="14">
        <f t="shared" si="91"/>
        <v>65.434612913022562</v>
      </c>
      <c r="BG89" s="22">
        <f t="shared" si="61"/>
        <v>589.02186615684775</v>
      </c>
      <c r="BH89" s="62">
        <f t="shared" si="62"/>
        <v>882.35519949018112</v>
      </c>
      <c r="BI89" s="62">
        <f ca="1">AVERAGE(OFFSET($BH$3,0,0,'Données projet'!$E$11+1,1))-AVERAGE(OFFSET($H$3,0,0,'Données projet'!$E$11+1,1))</f>
        <v>434.82222444324242</v>
      </c>
      <c r="BJ89" s="62">
        <f t="shared" si="92"/>
        <v>269.61868559913393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256.94760000000014</v>
      </c>
      <c r="CA89" s="14">
        <f t="shared" si="93"/>
        <v>62.071283104858303</v>
      </c>
      <c r="CB89" s="22">
        <f t="shared" si="64"/>
        <v>555.6245547409618</v>
      </c>
      <c r="CC89" s="62">
        <f t="shared" si="65"/>
        <v>848.95788807429517</v>
      </c>
      <c r="CD89" s="62">
        <f ca="1">AVERAGE(OFFSET($CC$3,0,0,'Données projet'!$E$12+1,1))-AVERAGE(OFFSET($H$3,0,0,'Données projet'!$E$12+1,1))</f>
        <v>402.05768757175963</v>
      </c>
      <c r="CE89" s="62">
        <f t="shared" si="94"/>
        <v>256.4377087753457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-2.2737367544323206E-13</v>
      </c>
      <c r="CU89" s="18">
        <f>CT89*VLOOKUP('Données projet'!$B$13,Paramètres!$A$1:$I$89,3,0)*VLOOKUP('Données projet'!$B$13,Paramètres!$A$1:$I$89,5,0)</f>
        <v>-1.9863364286720756E-13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324.64304413235163</v>
      </c>
      <c r="CZ89" s="62">
        <f t="shared" si="96"/>
        <v>318.90379036810742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245.08848000000015</v>
      </c>
      <c r="DQ89" s="14">
        <f t="shared" si="97"/>
        <v>59.533001333771189</v>
      </c>
      <c r="DR89" s="22">
        <f t="shared" si="70"/>
        <v>530.54907998965166</v>
      </c>
      <c r="DS89" s="62">
        <f t="shared" si="71"/>
        <v>823.88241332298503</v>
      </c>
      <c r="DT89" s="62">
        <f ca="1">AVERAGE(OFFSET($DS$3,0,0,'Données projet'!$E$14+1,1))-AVERAGE(OFFSET($H$3,0,0,'Données projet'!$E$14+1,1))</f>
        <v>394.8445842828649</v>
      </c>
      <c r="DU89" s="62">
        <f t="shared" si="98"/>
        <v>246.54010105494143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246.27408000000014</v>
      </c>
      <c r="AK90" s="14">
        <f t="shared" si="89"/>
        <v>59.787395242924525</v>
      </c>
      <c r="AL90" s="22">
        <f t="shared" si="58"/>
        <v>533.05706938142703</v>
      </c>
      <c r="AM90" s="62">
        <f t="shared" si="59"/>
        <v>826.39040271476028</v>
      </c>
      <c r="AN90" s="62">
        <f ca="1">AVERAGE(OFFSET($AM$3,0,0,'Données projet'!$E$10+1,1))-AVERAGE(OFFSET($H$3,0,0,'Données projet'!$E$10+1,1))</f>
        <v>389.12604446638119</v>
      </c>
      <c r="AO90" s="62">
        <f t="shared" si="90"/>
        <v>243.23852967152732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278.5723200000001</v>
      </c>
      <c r="BF90" s="14">
        <f t="shared" si="91"/>
        <v>66.665209352377815</v>
      </c>
      <c r="BG90" s="22">
        <f t="shared" si="61"/>
        <v>601.28869695539152</v>
      </c>
      <c r="BH90" s="62">
        <f t="shared" si="62"/>
        <v>894.62203028872477</v>
      </c>
      <c r="BI90" s="62">
        <f ca="1">AVERAGE(OFFSET($BH$3,0,0,'Données projet'!$E$11+1,1))-AVERAGE(OFFSET($H$3,0,0,'Données projet'!$E$11+1,1))</f>
        <v>434.82222444324242</v>
      </c>
      <c r="BJ90" s="62">
        <f t="shared" si="92"/>
        <v>269.61868559913393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262.42320000000012</v>
      </c>
      <c r="CA90" s="14">
        <f t="shared" si="93"/>
        <v>63.23862706204779</v>
      </c>
      <c r="CB90" s="22">
        <f t="shared" si="64"/>
        <v>567.19434879973335</v>
      </c>
      <c r="CC90" s="62">
        <f t="shared" si="65"/>
        <v>860.52768213306672</v>
      </c>
      <c r="CD90" s="62">
        <f ca="1">AVERAGE(OFFSET($CC$3,0,0,'Données projet'!$E$12+1,1))-AVERAGE(OFFSET($H$3,0,0,'Données projet'!$E$12+1,1))</f>
        <v>402.05768757175963</v>
      </c>
      <c r="CE90" s="62">
        <f t="shared" si="94"/>
        <v>256.4377087753457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-2.2737367544323206E-13</v>
      </c>
      <c r="CU90" s="18">
        <f>CT90*VLOOKUP('Données projet'!$B$13,Paramètres!$A$1:$I$89,3,0)*VLOOKUP('Données projet'!$B$13,Paramètres!$A$1:$I$89,5,0)</f>
        <v>-1.9863364286720756E-13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324.64304413235163</v>
      </c>
      <c r="CZ90" s="62">
        <f t="shared" si="96"/>
        <v>318.90379036810742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250.31136000000012</v>
      </c>
      <c r="DQ90" s="14">
        <f t="shared" si="97"/>
        <v>60.652609079641877</v>
      </c>
      <c r="DR90" s="22">
        <f t="shared" si="70"/>
        <v>541.59557948037639</v>
      </c>
      <c r="DS90" s="62">
        <f t="shared" si="71"/>
        <v>834.92891281370976</v>
      </c>
      <c r="DT90" s="62">
        <f ca="1">AVERAGE(OFFSET($DS$3,0,0,'Données projet'!$E$14+1,1))-AVERAGE(OFFSET($H$3,0,0,'Données projet'!$E$14+1,1))</f>
        <v>394.8445842828649</v>
      </c>
      <c r="DU90" s="62">
        <f t="shared" si="98"/>
        <v>246.54010105494143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251.41272000000012</v>
      </c>
      <c r="AK91" s="14">
        <f t="shared" si="89"/>
        <v>60.888354295829252</v>
      </c>
      <c r="AL91" s="22">
        <f t="shared" si="58"/>
        <v>543.92437106523619</v>
      </c>
      <c r="AM91" s="62">
        <f t="shared" si="59"/>
        <v>837.25770439856956</v>
      </c>
      <c r="AN91" s="62">
        <f ca="1">AVERAGE(OFFSET($AM$3,0,0,'Données projet'!$E$10+1,1))-AVERAGE(OFFSET($H$3,0,0,'Données projet'!$E$10+1,1))</f>
        <v>389.12604446638119</v>
      </c>
      <c r="AO91" s="62">
        <f t="shared" si="90"/>
        <v>243.23852967152732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284.38488000000012</v>
      </c>
      <c r="BF91" s="14">
        <f t="shared" si="91"/>
        <v>67.892820380623348</v>
      </c>
      <c r="BG91" s="22">
        <f t="shared" si="61"/>
        <v>613.55032816291907</v>
      </c>
      <c r="BH91" s="62">
        <f t="shared" si="62"/>
        <v>906.88366149625244</v>
      </c>
      <c r="BI91" s="62">
        <f ca="1">AVERAGE(OFFSET($BH$3,0,0,'Données projet'!$E$11+1,1))-AVERAGE(OFFSET($H$3,0,0,'Données projet'!$E$11+1,1))</f>
        <v>434.82222444324242</v>
      </c>
      <c r="BJ91" s="62">
        <f t="shared" si="92"/>
        <v>269.61868559913393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267.89880000000011</v>
      </c>
      <c r="CA91" s="14">
        <f t="shared" si="93"/>
        <v>64.403139057834565</v>
      </c>
      <c r="CB91" s="22">
        <f t="shared" si="64"/>
        <v>578.75921052572869</v>
      </c>
      <c r="CC91" s="62">
        <f t="shared" si="65"/>
        <v>872.09254385906206</v>
      </c>
      <c r="CD91" s="62">
        <f ca="1">AVERAGE(OFFSET($CC$3,0,0,'Données projet'!$E$12+1,1))-AVERAGE(OFFSET($H$3,0,0,'Données projet'!$E$12+1,1))</f>
        <v>402.05768757175963</v>
      </c>
      <c r="CE91" s="62">
        <f t="shared" si="94"/>
        <v>256.4377087753457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-2.2737367544323206E-13</v>
      </c>
      <c r="CU91" s="18">
        <f>CT91*VLOOKUP('Données projet'!$B$13,Paramètres!$A$1:$I$89,3,0)*VLOOKUP('Données projet'!$B$13,Paramètres!$A$1:$I$89,5,0)</f>
        <v>-1.9863364286720756E-13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324.64304413235163</v>
      </c>
      <c r="CZ91" s="62">
        <f t="shared" si="96"/>
        <v>318.90379036810742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255.5342400000001</v>
      </c>
      <c r="DQ91" s="14">
        <f t="shared" si="97"/>
        <v>61.769500671543469</v>
      </c>
      <c r="DR91" s="22">
        <f t="shared" si="70"/>
        <v>552.63734833627166</v>
      </c>
      <c r="DS91" s="62">
        <f t="shared" si="71"/>
        <v>845.97068166960503</v>
      </c>
      <c r="DT91" s="62">
        <f ca="1">AVERAGE(OFFSET($DS$3,0,0,'Données projet'!$E$14+1,1))-AVERAGE(OFFSET($H$3,0,0,'Données projet'!$E$14+1,1))</f>
        <v>394.8445842828649</v>
      </c>
      <c r="DU91" s="62">
        <f t="shared" si="98"/>
        <v>246.54010105494143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256.5513600000001</v>
      </c>
      <c r="AK92" s="14">
        <f t="shared" si="89"/>
        <v>61.986696970400196</v>
      </c>
      <c r="AL92" s="22">
        <f t="shared" si="58"/>
        <v>554.78711589011391</v>
      </c>
      <c r="AM92" s="62">
        <f t="shared" si="59"/>
        <v>848.12044922344717</v>
      </c>
      <c r="AN92" s="62">
        <f ca="1">AVERAGE(OFFSET($AM$3,0,0,'Données projet'!$E$10+1,1))-AVERAGE(OFFSET($H$3,0,0,'Données projet'!$E$10+1,1))</f>
        <v>389.12604446638119</v>
      </c>
      <c r="AO92" s="62">
        <f t="shared" si="90"/>
        <v>243.23852967152732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290.19744000000003</v>
      </c>
      <c r="BF92" s="14">
        <f t="shared" si="91"/>
        <v>69.117514047966083</v>
      </c>
      <c r="BG92" s="22">
        <f t="shared" si="61"/>
        <v>625.80687830020759</v>
      </c>
      <c r="BH92" s="62">
        <f t="shared" si="62"/>
        <v>919.14021163354096</v>
      </c>
      <c r="BI92" s="62">
        <f ca="1">AVERAGE(OFFSET($BH$3,0,0,'Données projet'!$E$11+1,1))-AVERAGE(OFFSET($H$3,0,0,'Données projet'!$E$11+1,1))</f>
        <v>434.82222444324242</v>
      </c>
      <c r="BJ92" s="62">
        <f t="shared" si="92"/>
        <v>269.61868559913393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273.37440000000009</v>
      </c>
      <c r="CA92" s="14">
        <f t="shared" si="93"/>
        <v>65.564883644654444</v>
      </c>
      <c r="CB92" s="22">
        <f t="shared" si="64"/>
        <v>590.31925234777327</v>
      </c>
      <c r="CC92" s="62">
        <f t="shared" si="65"/>
        <v>883.65258568110653</v>
      </c>
      <c r="CD92" s="62">
        <f ca="1">AVERAGE(OFFSET($CC$3,0,0,'Données projet'!$E$12+1,1))-AVERAGE(OFFSET($H$3,0,0,'Données projet'!$E$12+1,1))</f>
        <v>402.05768757175963</v>
      </c>
      <c r="CE92" s="62">
        <f t="shared" si="94"/>
        <v>256.4377087753457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-2.2737367544323206E-13</v>
      </c>
      <c r="CU92" s="18">
        <f>CT92*VLOOKUP('Données projet'!$B$13,Paramètres!$A$1:$I$89,3,0)*VLOOKUP('Données projet'!$B$13,Paramètres!$A$1:$I$89,5,0)</f>
        <v>-1.9863364286720756E-13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324.64304413235163</v>
      </c>
      <c r="CZ92" s="62">
        <f t="shared" si="96"/>
        <v>318.90379036810742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260.7571200000001</v>
      </c>
      <c r="DQ92" s="14">
        <f t="shared" si="97"/>
        <v>62.883738022168423</v>
      </c>
      <c r="DR92" s="22">
        <f t="shared" si="70"/>
        <v>563.67449438861013</v>
      </c>
      <c r="DS92" s="62">
        <f t="shared" si="71"/>
        <v>857.00782772194339</v>
      </c>
      <c r="DT92" s="62">
        <f ca="1">AVERAGE(OFFSET($DS$3,0,0,'Données projet'!$E$14+1,1))-AVERAGE(OFFSET($H$3,0,0,'Données projet'!$E$14+1,1))</f>
        <v>394.8445842828649</v>
      </c>
      <c r="DU92" s="62">
        <f t="shared" si="98"/>
        <v>246.54010105494143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261.69000000000005</v>
      </c>
      <c r="AK93" s="14">
        <f t="shared" si="89"/>
        <v>63.0824817115464</v>
      </c>
      <c r="AL93" s="22">
        <f t="shared" si="58"/>
        <v>565.64540564761012</v>
      </c>
      <c r="AM93" s="62">
        <f t="shared" si="59"/>
        <v>858.97873898094349</v>
      </c>
      <c r="AN93" s="62">
        <f ca="1">AVERAGE(OFFSET($AM$3,0,0,'Données projet'!$E$10+1,1))-AVERAGE(OFFSET($H$3,0,0,'Données projet'!$E$10+1,1))</f>
        <v>389.12604446638119</v>
      </c>
      <c r="AO93" s="62">
        <f t="shared" si="90"/>
        <v>243.23852967152732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296.01000000000005</v>
      </c>
      <c r="BF93" s="14">
        <f t="shared" si="91"/>
        <v>70.339355522692159</v>
      </c>
      <c r="BG93" s="22">
        <f t="shared" si="61"/>
        <v>638.05846086868894</v>
      </c>
      <c r="BH93" s="62">
        <f t="shared" si="62"/>
        <v>931.39179420202231</v>
      </c>
      <c r="BI93" s="62">
        <f ca="1">AVERAGE(OFFSET($BH$3,0,0,'Données projet'!$E$11+1,1))-AVERAGE(OFFSET($H$3,0,0,'Données projet'!$E$11+1,1))</f>
        <v>434.82222444324242</v>
      </c>
      <c r="BJ93" s="62">
        <f t="shared" si="92"/>
        <v>269.61868559913393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278.85000000000008</v>
      </c>
      <c r="CA93" s="14">
        <f t="shared" si="93"/>
        <v>66.723922641152967</v>
      </c>
      <c r="CB93" s="22">
        <f t="shared" si="64"/>
        <v>601.87458193334146</v>
      </c>
      <c r="CC93" s="62">
        <f t="shared" si="65"/>
        <v>895.20791526667472</v>
      </c>
      <c r="CD93" s="62">
        <f ca="1">AVERAGE(OFFSET($CC$3,0,0,'Données projet'!$E$12+1,1))-AVERAGE(OFFSET($H$3,0,0,'Données projet'!$E$12+1,1))</f>
        <v>402.05768757175963</v>
      </c>
      <c r="CE93" s="62">
        <f t="shared" si="94"/>
        <v>256.4377087753457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-2.2737367544323206E-13</v>
      </c>
      <c r="CU93" s="18">
        <f>CT93*VLOOKUP('Données projet'!$B$13,Paramètres!$A$1:$I$89,3,0)*VLOOKUP('Données projet'!$B$13,Paramètres!$A$1:$I$89,5,0)</f>
        <v>-1.9863364286720756E-13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324.64304413235163</v>
      </c>
      <c r="CZ93" s="62">
        <f t="shared" si="96"/>
        <v>318.90379036810742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265.98000000000008</v>
      </c>
      <c r="DQ93" s="14">
        <f t="shared" si="97"/>
        <v>63.995380422211646</v>
      </c>
      <c r="DR93" s="22">
        <f t="shared" si="70"/>
        <v>574.7071209020188</v>
      </c>
      <c r="DS93" s="62">
        <f t="shared" si="71"/>
        <v>868.04045423535217</v>
      </c>
      <c r="DT93" s="62">
        <f ca="1">AVERAGE(OFFSET($DS$3,0,0,'Données projet'!$E$14+1,1))-AVERAGE(OFFSET($H$3,0,0,'Données projet'!$E$14+1,1))</f>
        <v>394.8445842828649</v>
      </c>
      <c r="DU93" s="62">
        <f t="shared" si="98"/>
        <v>246.54010105494143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246.46440000000007</v>
      </c>
      <c r="AK94" s="14">
        <f t="shared" si="89"/>
        <v>59.828218865086818</v>
      </c>
      <c r="AL94" s="22">
        <f t="shared" si="58"/>
        <v>533.45964452335954</v>
      </c>
      <c r="AM94" s="62">
        <f t="shared" si="59"/>
        <v>826.79297785669291</v>
      </c>
      <c r="AN94" s="62">
        <f ca="1">AVERAGE(OFFSET($AM$3,0,0,'Données projet'!$E$10+1,1))-AVERAGE(OFFSET($H$3,0,0,'Données projet'!$E$10+1,1))</f>
        <v>389.12604446638119</v>
      </c>
      <c r="AO94" s="62">
        <f t="shared" si="90"/>
        <v>243.23852967152732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278.78760000000005</v>
      </c>
      <c r="BF94" s="14">
        <f t="shared" si="91"/>
        <v>66.710729236743305</v>
      </c>
      <c r="BG94" s="22">
        <f t="shared" si="61"/>
        <v>601.74292342066133</v>
      </c>
      <c r="BH94" s="62">
        <f t="shared" si="62"/>
        <v>895.07625675399458</v>
      </c>
      <c r="BI94" s="62">
        <f ca="1">AVERAGE(OFFSET($BH$3,0,0,'Données projet'!$E$11+1,1))-AVERAGE(OFFSET($H$3,0,0,'Données projet'!$E$11+1,1))</f>
        <v>434.82222444324242</v>
      </c>
      <c r="BJ94" s="62">
        <f t="shared" si="92"/>
        <v>269.61868559913393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262.62600000000009</v>
      </c>
      <c r="CA94" s="14">
        <f t="shared" si="93"/>
        <v>63.281807230823453</v>
      </c>
      <c r="CB94" s="22">
        <f t="shared" si="64"/>
        <v>567.622764260351</v>
      </c>
      <c r="CC94" s="62">
        <f t="shared" si="65"/>
        <v>860.95609759368426</v>
      </c>
      <c r="CD94" s="62">
        <f ca="1">AVERAGE(OFFSET($CC$3,0,0,'Données projet'!$E$12+1,1))-AVERAGE(OFFSET($H$3,0,0,'Données projet'!$E$12+1,1))</f>
        <v>402.05768757175963</v>
      </c>
      <c r="CE94" s="62">
        <f t="shared" si="94"/>
        <v>256.4377087753457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-2.2737367544323206E-13</v>
      </c>
      <c r="CU94" s="18">
        <f>CT94*VLOOKUP('Données projet'!$B$13,Paramètres!$A$1:$I$89,3,0)*VLOOKUP('Données projet'!$B$13,Paramètres!$A$1:$I$89,5,0)</f>
        <v>-1.9863364286720756E-13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324.64304413235163</v>
      </c>
      <c r="CZ94" s="62">
        <f t="shared" si="96"/>
        <v>318.90379036810742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250.50480000000007</v>
      </c>
      <c r="DQ94" s="14">
        <f t="shared" si="97"/>
        <v>60.694023481225415</v>
      </c>
      <c r="DR94" s="22">
        <f t="shared" si="70"/>
        <v>542.00461756313427</v>
      </c>
      <c r="DS94" s="62">
        <f t="shared" si="71"/>
        <v>835.33795089646765</v>
      </c>
      <c r="DT94" s="62">
        <f ca="1">AVERAGE(OFFSET($DS$3,0,0,'Données projet'!$E$14+1,1))-AVERAGE(OFFSET($H$3,0,0,'Données projet'!$E$14+1,1))</f>
        <v>394.8445842828649</v>
      </c>
      <c r="DU94" s="62">
        <f t="shared" si="98"/>
        <v>246.54010105494143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251.22240000000005</v>
      </c>
      <c r="AK95" s="14">
        <f t="shared" si="89"/>
        <v>60.847625059749809</v>
      </c>
      <c r="AL95" s="22">
        <f t="shared" si="58"/>
        <v>543.52196031239771</v>
      </c>
      <c r="AM95" s="62">
        <f t="shared" si="59"/>
        <v>836.85529364573108</v>
      </c>
      <c r="AN95" s="62">
        <f ca="1">AVERAGE(OFFSET($AM$3,0,0,'Données projet'!$E$10+1,1))-AVERAGE(OFFSET($H$3,0,0,'Données projet'!$E$10+1,1))</f>
        <v>389.12604446638119</v>
      </c>
      <c r="AO95" s="62">
        <f t="shared" si="90"/>
        <v>243.23852967152732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284.16960000000006</v>
      </c>
      <c r="BF95" s="14">
        <f t="shared" si="91"/>
        <v>67.847405740313931</v>
      </c>
      <c r="BG95" s="22">
        <f t="shared" si="61"/>
        <v>613.0962849977135</v>
      </c>
      <c r="BH95" s="62">
        <f t="shared" si="62"/>
        <v>906.42961833104687</v>
      </c>
      <c r="BI95" s="62">
        <f ca="1">AVERAGE(OFFSET($BH$3,0,0,'Données projet'!$E$11+1,1))-AVERAGE(OFFSET($H$3,0,0,'Données projet'!$E$11+1,1))</f>
        <v>434.82222444324242</v>
      </c>
      <c r="BJ95" s="62">
        <f t="shared" si="92"/>
        <v>269.61868559913393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267.69600000000008</v>
      </c>
      <c r="CA95" s="14">
        <f t="shared" si="93"/>
        <v>64.360058723585496</v>
      </c>
      <c r="CB95" s="22">
        <f t="shared" si="64"/>
        <v>578.33096894357823</v>
      </c>
      <c r="CC95" s="62">
        <f t="shared" si="65"/>
        <v>871.66430227691149</v>
      </c>
      <c r="CD95" s="62">
        <f ca="1">AVERAGE(OFFSET($CC$3,0,0,'Données projet'!$E$12+1,1))-AVERAGE(OFFSET($H$3,0,0,'Données projet'!$E$12+1,1))</f>
        <v>402.05768757175963</v>
      </c>
      <c r="CE95" s="62">
        <f t="shared" si="94"/>
        <v>256.4377087753457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-2.2737367544323206E-13</v>
      </c>
      <c r="CU95" s="18">
        <f>CT95*VLOOKUP('Données projet'!$B$13,Paramètres!$A$1:$I$89,3,0)*VLOOKUP('Données projet'!$B$13,Paramètres!$A$1:$I$89,5,0)</f>
        <v>-1.9863364286720756E-13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324.64304413235163</v>
      </c>
      <c r="CZ95" s="62">
        <f t="shared" si="96"/>
        <v>318.90379036810742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255.34080000000006</v>
      </c>
      <c r="DQ95" s="14">
        <f t="shared" si="97"/>
        <v>61.728182021951895</v>
      </c>
      <c r="DR95" s="22">
        <f t="shared" si="70"/>
        <v>552.22847702156628</v>
      </c>
      <c r="DS95" s="62">
        <f t="shared" si="71"/>
        <v>845.56181035489954</v>
      </c>
      <c r="DT95" s="62">
        <f ca="1">AVERAGE(OFFSET($DS$3,0,0,'Données projet'!$E$14+1,1))-AVERAGE(OFFSET($H$3,0,0,'Données projet'!$E$14+1,1))</f>
        <v>394.8445842828649</v>
      </c>
      <c r="DU95" s="62">
        <f t="shared" si="98"/>
        <v>246.54010105494143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255.98040000000006</v>
      </c>
      <c r="AK96" s="14">
        <f t="shared" si="89"/>
        <v>61.864786260587792</v>
      </c>
      <c r="AL96" s="22">
        <f t="shared" si="58"/>
        <v>553.58036607052384</v>
      </c>
      <c r="AM96" s="62">
        <f t="shared" si="59"/>
        <v>846.91369940385721</v>
      </c>
      <c r="AN96" s="62">
        <f ca="1">AVERAGE(OFFSET($AM$3,0,0,'Données projet'!$E$10+1,1))-AVERAGE(OFFSET($H$3,0,0,'Données projet'!$E$10+1,1))</f>
        <v>389.12604446638119</v>
      </c>
      <c r="AO96" s="62">
        <f t="shared" si="90"/>
        <v>243.23852967152732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289.55160000000001</v>
      </c>
      <c r="BF96" s="14">
        <f t="shared" si="91"/>
        <v>68.981578990770117</v>
      </c>
      <c r="BG96" s="22">
        <f t="shared" si="61"/>
        <v>624.44528674225796</v>
      </c>
      <c r="BH96" s="62">
        <f t="shared" si="62"/>
        <v>917.77862007559133</v>
      </c>
      <c r="BI96" s="62">
        <f ca="1">AVERAGE(OFFSET($BH$3,0,0,'Données projet'!$E$11+1,1))-AVERAGE(OFFSET($H$3,0,0,'Données projet'!$E$11+1,1))</f>
        <v>434.82222444324242</v>
      </c>
      <c r="BJ96" s="62">
        <f t="shared" si="92"/>
        <v>269.61868559913393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272.76600000000008</v>
      </c>
      <c r="CA96" s="14">
        <f t="shared" si="93"/>
        <v>65.435935630087627</v>
      </c>
      <c r="CB96" s="22">
        <f t="shared" si="64"/>
        <v>589.03503788906926</v>
      </c>
      <c r="CC96" s="62">
        <f t="shared" si="65"/>
        <v>882.36837122240263</v>
      </c>
      <c r="CD96" s="62">
        <f ca="1">AVERAGE(OFFSET($CC$3,0,0,'Données projet'!$E$12+1,1))-AVERAGE(OFFSET($H$3,0,0,'Données projet'!$E$12+1,1))</f>
        <v>402.05768757175963</v>
      </c>
      <c r="CE96" s="62">
        <f t="shared" si="94"/>
        <v>256.4377087753457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-2.2737367544323206E-13</v>
      </c>
      <c r="CU96" s="18">
        <f>CT96*VLOOKUP('Données projet'!$B$13,Paramètres!$A$1:$I$89,3,0)*VLOOKUP('Données projet'!$B$13,Paramètres!$A$1:$I$89,5,0)</f>
        <v>-1.9863364286720756E-13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324.64304413235163</v>
      </c>
      <c r="CZ96" s="62">
        <f t="shared" si="96"/>
        <v>318.90379036810742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260.17680000000007</v>
      </c>
      <c r="DQ96" s="14">
        <f t="shared" si="97"/>
        <v>62.760063080404699</v>
      </c>
      <c r="DR96" s="22">
        <f t="shared" si="70"/>
        <v>562.44836986503822</v>
      </c>
      <c r="DS96" s="62">
        <f t="shared" si="71"/>
        <v>855.78170319837159</v>
      </c>
      <c r="DT96" s="62">
        <f ca="1">AVERAGE(OFFSET($DS$3,0,0,'Données projet'!$E$14+1,1))-AVERAGE(OFFSET($H$3,0,0,'Données projet'!$E$14+1,1))</f>
        <v>394.8445842828649</v>
      </c>
      <c r="DU96" s="62">
        <f t="shared" si="98"/>
        <v>246.54010105494143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260.73840000000007</v>
      </c>
      <c r="AK97" s="14">
        <f t="shared" si="89"/>
        <v>62.879749008354764</v>
      </c>
      <c r="AL97" s="22">
        <f t="shared" si="58"/>
        <v>563.634942856218</v>
      </c>
      <c r="AM97" s="62">
        <f t="shared" si="59"/>
        <v>856.96827618955126</v>
      </c>
      <c r="AN97" s="62">
        <f ca="1">AVERAGE(OFFSET($AM$3,0,0,'Données projet'!$E$10+1,1))-AVERAGE(OFFSET($H$3,0,0,'Données projet'!$E$10+1,1))</f>
        <v>389.12604446638119</v>
      </c>
      <c r="AO97" s="62">
        <f t="shared" si="90"/>
        <v>243.23852967152732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294.93360000000007</v>
      </c>
      <c r="BF97" s="14">
        <f t="shared" si="91"/>
        <v>70.113300882814869</v>
      </c>
      <c r="BG97" s="22">
        <f t="shared" si="61"/>
        <v>635.79001903756932</v>
      </c>
      <c r="BH97" s="62">
        <f t="shared" si="62"/>
        <v>929.12335237090269</v>
      </c>
      <c r="BI97" s="62">
        <f ca="1">AVERAGE(OFFSET($BH$3,0,0,'Données projet'!$E$11+1,1))-AVERAGE(OFFSET($H$3,0,0,'Données projet'!$E$11+1,1))</f>
        <v>434.82222444324242</v>
      </c>
      <c r="BJ97" s="62">
        <f t="shared" si="92"/>
        <v>269.61868559913393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277.83600000000007</v>
      </c>
      <c r="CA97" s="14">
        <f t="shared" si="93"/>
        <v>66.509487177652318</v>
      </c>
      <c r="CB97" s="22">
        <f t="shared" si="64"/>
        <v>599.73505683441124</v>
      </c>
      <c r="CC97" s="62">
        <f t="shared" si="65"/>
        <v>893.06839016774461</v>
      </c>
      <c r="CD97" s="62">
        <f ca="1">AVERAGE(OFFSET($CC$3,0,0,'Données projet'!$E$12+1,1))-AVERAGE(OFFSET($H$3,0,0,'Données projet'!$E$12+1,1))</f>
        <v>402.05768757175963</v>
      </c>
      <c r="CE97" s="62">
        <f t="shared" si="94"/>
        <v>256.4377087753457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-2.2737367544323206E-13</v>
      </c>
      <c r="CU97" s="18">
        <f>CT97*VLOOKUP('Données projet'!$B$13,Paramètres!$A$1:$I$89,3,0)*VLOOKUP('Données projet'!$B$13,Paramètres!$A$1:$I$89,5,0)</f>
        <v>-1.9863364286720756E-13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324.64304413235163</v>
      </c>
      <c r="CZ97" s="62">
        <f t="shared" si="96"/>
        <v>318.90379036810742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265.01280000000003</v>
      </c>
      <c r="DQ97" s="14">
        <f t="shared" si="97"/>
        <v>63.789713870852786</v>
      </c>
      <c r="DR97" s="22">
        <f t="shared" si="70"/>
        <v>572.66437832506858</v>
      </c>
      <c r="DS97" s="62">
        <f t="shared" si="71"/>
        <v>865.99771165840184</v>
      </c>
      <c r="DT97" s="62">
        <f ca="1">AVERAGE(OFFSET($DS$3,0,0,'Données projet'!$E$14+1,1))-AVERAGE(OFFSET($H$3,0,0,'Données projet'!$E$14+1,1))</f>
        <v>394.8445842828649</v>
      </c>
      <c r="DU97" s="62">
        <f t="shared" si="98"/>
        <v>246.54010105494143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265.49640000000005</v>
      </c>
      <c r="AK98" s="14">
        <f t="shared" si="89"/>
        <v>63.892558047989588</v>
      </c>
      <c r="AL98" s="22">
        <f t="shared" si="58"/>
        <v>573.68576860024859</v>
      </c>
      <c r="AM98" s="62">
        <f t="shared" si="59"/>
        <v>867.01910193358185</v>
      </c>
      <c r="AN98" s="62">
        <f ca="1">AVERAGE(OFFSET($AM$3,0,0,'Données projet'!$E$10+1,1))-AVERAGE(OFFSET($H$3,0,0,'Données projet'!$E$10+1,1))</f>
        <v>389.12604446638119</v>
      </c>
      <c r="AO98" s="62">
        <f t="shared" si="90"/>
        <v>243.23852967152732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300.31560000000002</v>
      </c>
      <c r="BF98" s="14">
        <f t="shared" si="91"/>
        <v>71.242621308749136</v>
      </c>
      <c r="BG98" s="22">
        <f t="shared" si="61"/>
        <v>647.1305687794046</v>
      </c>
      <c r="BH98" s="62">
        <f t="shared" si="62"/>
        <v>940.46390211273797</v>
      </c>
      <c r="BI98" s="62">
        <f ca="1">AVERAGE(OFFSET($BH$3,0,0,'Données projet'!$E$11+1,1))-AVERAGE(OFFSET($H$3,0,0,'Données projet'!$E$11+1,1))</f>
        <v>434.82222444324242</v>
      </c>
      <c r="BJ98" s="62">
        <f t="shared" si="92"/>
        <v>269.61868559913393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282.90600000000006</v>
      </c>
      <c r="CA98" s="14">
        <f t="shared" si="93"/>
        <v>67.580760694123512</v>
      </c>
      <c r="CB98" s="22">
        <f t="shared" si="64"/>
        <v>610.43110820893185</v>
      </c>
      <c r="CC98" s="62">
        <f t="shared" si="65"/>
        <v>903.7644415422651</v>
      </c>
      <c r="CD98" s="62">
        <f ca="1">AVERAGE(OFFSET($CC$3,0,0,'Données projet'!$E$12+1,1))-AVERAGE(OFFSET($H$3,0,0,'Données projet'!$E$12+1,1))</f>
        <v>402.05768757175963</v>
      </c>
      <c r="CE98" s="62">
        <f t="shared" si="94"/>
        <v>256.4377087753457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-2.2737367544323206E-13</v>
      </c>
      <c r="CU98" s="18">
        <f>CT98*VLOOKUP('Données projet'!$B$13,Paramètres!$A$1:$I$89,3,0)*VLOOKUP('Données projet'!$B$13,Paramètres!$A$1:$I$89,5,0)</f>
        <v>-1.9863364286720756E-13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324.64304413235163</v>
      </c>
      <c r="CZ98" s="62">
        <f t="shared" si="96"/>
        <v>318.90379036810742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269.8488000000001</v>
      </c>
      <c r="DQ98" s="14">
        <f t="shared" si="97"/>
        <v>64.817179785761795</v>
      </c>
      <c r="DR98" s="22">
        <f t="shared" si="70"/>
        <v>582.87658146020192</v>
      </c>
      <c r="DS98" s="62">
        <f t="shared" si="71"/>
        <v>876.20991479353529</v>
      </c>
      <c r="DT98" s="62">
        <f ca="1">AVERAGE(OFFSET($DS$3,0,0,'Données projet'!$E$14+1,1))-AVERAGE(OFFSET($H$3,0,0,'Données projet'!$E$14+1,1))</f>
        <v>394.8445842828649</v>
      </c>
      <c r="DU98" s="62">
        <f t="shared" si="98"/>
        <v>246.54010105494143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250.08048000000008</v>
      </c>
      <c r="AK99" s="14">
        <f t="shared" si="89"/>
        <v>60.60317411022308</v>
      </c>
      <c r="AL99" s="22">
        <f t="shared" si="58"/>
        <v>541.10736424197205</v>
      </c>
      <c r="AM99" s="62">
        <f t="shared" si="59"/>
        <v>834.44069757530542</v>
      </c>
      <c r="AN99" s="62">
        <f ca="1">AVERAGE(OFFSET($AM$3,0,0,'Données projet'!$E$10+1,1))-AVERAGE(OFFSET($H$3,0,0,'Données projet'!$E$10+1,1))</f>
        <v>389.12604446638119</v>
      </c>
      <c r="AO99" s="62">
        <f t="shared" si="90"/>
        <v>243.23852967152732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282.87792000000002</v>
      </c>
      <c r="BF99" s="14">
        <f t="shared" si="91"/>
        <v>67.574833676246314</v>
      </c>
      <c r="BG99" s="22">
        <f t="shared" si="61"/>
        <v>610.37187931946244</v>
      </c>
      <c r="BH99" s="62">
        <f t="shared" si="62"/>
        <v>903.70521265279581</v>
      </c>
      <c r="BI99" s="62">
        <f ca="1">AVERAGE(OFFSET($BH$3,0,0,'Données projet'!$E$11+1,1))-AVERAGE(OFFSET($H$3,0,0,'Données projet'!$E$11+1,1))</f>
        <v>434.82222444324242</v>
      </c>
      <c r="BJ99" s="62">
        <f t="shared" si="92"/>
        <v>269.61868559913393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266.47920000000011</v>
      </c>
      <c r="CA99" s="14">
        <f t="shared" si="93"/>
        <v>64.101496824889679</v>
      </c>
      <c r="CB99" s="22">
        <f t="shared" si="64"/>
        <v>575.76138030334971</v>
      </c>
      <c r="CC99" s="62">
        <f t="shared" si="65"/>
        <v>869.09471363668308</v>
      </c>
      <c r="CD99" s="62">
        <f ca="1">AVERAGE(OFFSET($CC$3,0,0,'Données projet'!$E$12+1,1))-AVERAGE(OFFSET($H$3,0,0,'Données projet'!$E$12+1,1))</f>
        <v>402.05768757175963</v>
      </c>
      <c r="CE99" s="62">
        <f t="shared" si="94"/>
        <v>256.4377087753457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-2.2737367544323206E-13</v>
      </c>
      <c r="CU99" s="18">
        <f>CT99*VLOOKUP('Données projet'!$B$13,Paramètres!$A$1:$I$89,3,0)*VLOOKUP('Données projet'!$B$13,Paramètres!$A$1:$I$89,5,0)</f>
        <v>-1.9863364286720756E-13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324.64304413235163</v>
      </c>
      <c r="CZ99" s="62">
        <f t="shared" si="96"/>
        <v>318.90379036810742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254.18016000000006</v>
      </c>
      <c r="DQ99" s="14">
        <f t="shared" si="97"/>
        <v>61.480193498274794</v>
      </c>
      <c r="DR99" s="22">
        <f t="shared" si="70"/>
        <v>549.77511567616205</v>
      </c>
      <c r="DS99" s="62">
        <f t="shared" si="71"/>
        <v>843.10844900949542</v>
      </c>
      <c r="DT99" s="62">
        <f ca="1">AVERAGE(OFFSET($DS$3,0,0,'Données projet'!$E$14+1,1))-AVERAGE(OFFSET($H$3,0,0,'Données projet'!$E$14+1,1))</f>
        <v>394.8445842828649</v>
      </c>
      <c r="DU99" s="62">
        <f t="shared" si="98"/>
        <v>246.54010105494143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254.64816000000008</v>
      </c>
      <c r="AK100" s="14">
        <f t="shared" si="89"/>
        <v>61.580204695956198</v>
      </c>
      <c r="AL100" s="22">
        <f t="shared" si="58"/>
        <v>550.76440184545709</v>
      </c>
      <c r="AM100" s="62">
        <f t="shared" si="59"/>
        <v>844.09773517879034</v>
      </c>
      <c r="AN100" s="62">
        <f ca="1">AVERAGE(OFFSET($AM$3,0,0,'Données projet'!$E$10+1,1))-AVERAGE(OFFSET($H$3,0,0,'Données projet'!$E$10+1,1))</f>
        <v>389.12604446638119</v>
      </c>
      <c r="AO100" s="62">
        <f t="shared" si="90"/>
        <v>243.23852967152732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288.04464000000007</v>
      </c>
      <c r="BF100" s="14">
        <f t="shared" si="91"/>
        <v>68.664259771444577</v>
      </c>
      <c r="BG100" s="22">
        <f t="shared" si="61"/>
        <v>621.268000435266</v>
      </c>
      <c r="BH100" s="62">
        <f t="shared" si="62"/>
        <v>914.60133376859926</v>
      </c>
      <c r="BI100" s="62">
        <f ca="1">AVERAGE(OFFSET($BH$3,0,0,'Données projet'!$E$11+1,1))-AVERAGE(OFFSET($H$3,0,0,'Données projet'!$E$11+1,1))</f>
        <v>434.82222444324242</v>
      </c>
      <c r="BJ100" s="62">
        <f t="shared" si="92"/>
        <v>269.61868559913393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271.34640000000007</v>
      </c>
      <c r="CA100" s="14">
        <f t="shared" si="93"/>
        <v>65.134926573557365</v>
      </c>
      <c r="CB100" s="22">
        <f t="shared" si="64"/>
        <v>586.03831044894594</v>
      </c>
      <c r="CC100" s="62">
        <f t="shared" si="65"/>
        <v>879.37164378227931</v>
      </c>
      <c r="CD100" s="62">
        <f ca="1">AVERAGE(OFFSET($CC$3,0,0,'Données projet'!$E$12+1,1))-AVERAGE(OFFSET($H$3,0,0,'Données projet'!$E$12+1,1))</f>
        <v>402.05768757175963</v>
      </c>
      <c r="CE100" s="62">
        <f t="shared" si="94"/>
        <v>256.4377087753457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-2.2737367544323206E-13</v>
      </c>
      <c r="CU100" s="18">
        <f>CT100*VLOOKUP('Données projet'!$B$13,Paramètres!$A$1:$I$89,3,0)*VLOOKUP('Données projet'!$B$13,Paramètres!$A$1:$I$89,5,0)</f>
        <v>-1.9863364286720756E-13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324.64304413235163</v>
      </c>
      <c r="CZ100" s="62">
        <f t="shared" si="96"/>
        <v>318.90379036810742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258.82272000000006</v>
      </c>
      <c r="DQ100" s="14">
        <f t="shared" si="97"/>
        <v>62.471363191059453</v>
      </c>
      <c r="DR100" s="22">
        <f t="shared" si="70"/>
        <v>559.58719489109524</v>
      </c>
      <c r="DS100" s="62">
        <f t="shared" si="71"/>
        <v>852.92052822442861</v>
      </c>
      <c r="DT100" s="62">
        <f ca="1">AVERAGE(OFFSET($DS$3,0,0,'Données projet'!$E$14+1,1))-AVERAGE(OFFSET($H$3,0,0,'Données projet'!$E$14+1,1))</f>
        <v>394.8445842828649</v>
      </c>
      <c r="DU100" s="62">
        <f t="shared" si="98"/>
        <v>246.54010105494143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259.21584000000007</v>
      </c>
      <c r="AK101" s="14">
        <f t="shared" si="89"/>
        <v>62.555197359548295</v>
      </c>
      <c r="AL101" s="22">
        <f t="shared" si="58"/>
        <v>560.41789006787997</v>
      </c>
      <c r="AM101" s="62">
        <f t="shared" si="59"/>
        <v>853.75122340121334</v>
      </c>
      <c r="AN101" s="62">
        <f ca="1">AVERAGE(OFFSET($AM$3,0,0,'Données projet'!$E$10+1,1))-AVERAGE(OFFSET($H$3,0,0,'Données projet'!$E$10+1,1))</f>
        <v>389.12604446638119</v>
      </c>
      <c r="AO101" s="62">
        <f t="shared" si="90"/>
        <v>243.23852967152732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293.21136000000007</v>
      </c>
      <c r="BF101" s="14">
        <f t="shared" si="91"/>
        <v>69.751413506296274</v>
      </c>
      <c r="BG101" s="22">
        <f t="shared" si="61"/>
        <v>632.16016385679939</v>
      </c>
      <c r="BH101" s="62">
        <f t="shared" si="62"/>
        <v>925.49349719013276</v>
      </c>
      <c r="BI101" s="62">
        <f ca="1">AVERAGE(OFFSET($BH$3,0,0,'Données projet'!$E$11+1,1))-AVERAGE(OFFSET($H$3,0,0,'Données projet'!$E$11+1,1))</f>
        <v>434.82222444324242</v>
      </c>
      <c r="BJ101" s="62">
        <f t="shared" si="92"/>
        <v>269.61868559913393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276.2136000000001</v>
      </c>
      <c r="CA101" s="14">
        <f t="shared" si="93"/>
        <v>66.166200760877473</v>
      </c>
      <c r="CB101" s="22">
        <f t="shared" si="64"/>
        <v>596.31148632519512</v>
      </c>
      <c r="CC101" s="62">
        <f t="shared" si="65"/>
        <v>889.64481965852838</v>
      </c>
      <c r="CD101" s="62">
        <f ca="1">AVERAGE(OFFSET($CC$3,0,0,'Données projet'!$E$12+1,1))-AVERAGE(OFFSET($H$3,0,0,'Données projet'!$E$12+1,1))</f>
        <v>402.05768757175963</v>
      </c>
      <c r="CE101" s="62">
        <f t="shared" si="94"/>
        <v>256.4377087753457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-2.2737367544323206E-13</v>
      </c>
      <c r="CU101" s="18">
        <f>CT101*VLOOKUP('Données projet'!$B$13,Paramètres!$A$1:$I$89,3,0)*VLOOKUP('Données projet'!$B$13,Paramètres!$A$1:$I$89,5,0)</f>
        <v>-1.9863364286720756E-13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324.64304413235163</v>
      </c>
      <c r="CZ101" s="62">
        <f t="shared" si="96"/>
        <v>318.90379036810742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263.46528000000012</v>
      </c>
      <c r="DQ101" s="14">
        <f t="shared" si="97"/>
        <v>63.460465469894196</v>
      </c>
      <c r="DR101" s="22">
        <f t="shared" si="70"/>
        <v>569.39567336006587</v>
      </c>
      <c r="DS101" s="62">
        <f t="shared" si="71"/>
        <v>862.72900669339924</v>
      </c>
      <c r="DT101" s="62">
        <f ca="1">AVERAGE(OFFSET($DS$3,0,0,'Données projet'!$E$14+1,1))-AVERAGE(OFFSET($H$3,0,0,'Données projet'!$E$14+1,1))</f>
        <v>394.8445842828649</v>
      </c>
      <c r="DU101" s="62">
        <f t="shared" si="98"/>
        <v>246.54010105494143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263.78352000000012</v>
      </c>
      <c r="AK102" s="14">
        <f t="shared" si="89"/>
        <v>63.5281921545985</v>
      </c>
      <c r="AL102" s="22">
        <f t="shared" si="58"/>
        <v>570.06789866925931</v>
      </c>
      <c r="AM102" s="62">
        <f t="shared" si="59"/>
        <v>863.40123200259268</v>
      </c>
      <c r="AN102" s="62">
        <f ca="1">AVERAGE(OFFSET($AM$3,0,0,'Données projet'!$E$10+1,1))-AVERAGE(OFFSET($H$3,0,0,'Données projet'!$E$10+1,1))</f>
        <v>389.12604446638119</v>
      </c>
      <c r="AO102" s="62">
        <f t="shared" si="90"/>
        <v>243.23852967152732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298.37808000000012</v>
      </c>
      <c r="BF102" s="14">
        <f t="shared" si="91"/>
        <v>70.836339542080978</v>
      </c>
      <c r="BG102" s="22">
        <f t="shared" si="61"/>
        <v>643.04844736912457</v>
      </c>
      <c r="BH102" s="62">
        <f t="shared" si="62"/>
        <v>936.38178070245795</v>
      </c>
      <c r="BI102" s="62">
        <f ca="1">AVERAGE(OFFSET($BH$3,0,0,'Données projet'!$E$11+1,1))-AVERAGE(OFFSET($H$3,0,0,'Données projet'!$E$11+1,1))</f>
        <v>434.82222444324242</v>
      </c>
      <c r="BJ102" s="62">
        <f t="shared" si="92"/>
        <v>269.61868559913393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281.08080000000012</v>
      </c>
      <c r="CA102" s="14">
        <f t="shared" si="93"/>
        <v>67.195361752546177</v>
      </c>
      <c r="CB102" s="22">
        <f t="shared" si="64"/>
        <v>606.58098171901804</v>
      </c>
      <c r="CC102" s="62">
        <f t="shared" si="65"/>
        <v>899.91431505235141</v>
      </c>
      <c r="CD102" s="62">
        <f ca="1">AVERAGE(OFFSET($CC$3,0,0,'Données projet'!$E$12+1,1))-AVERAGE(OFFSET($H$3,0,0,'Données projet'!$E$12+1,1))</f>
        <v>402.05768757175963</v>
      </c>
      <c r="CE102" s="62">
        <f t="shared" si="94"/>
        <v>256.4377087753457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-2.2737367544323206E-13</v>
      </c>
      <c r="CU102" s="18">
        <f>CT102*VLOOKUP('Données projet'!$B$13,Paramètres!$A$1:$I$89,3,0)*VLOOKUP('Données projet'!$B$13,Paramètres!$A$1:$I$89,5,0)</f>
        <v>-1.9863364286720756E-13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324.64304413235163</v>
      </c>
      <c r="CZ102" s="62">
        <f t="shared" si="96"/>
        <v>318.90379036810742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268.10784000000012</v>
      </c>
      <c r="DQ102" s="14">
        <f t="shared" si="97"/>
        <v>64.447540968014238</v>
      </c>
      <c r="DR102" s="22">
        <f t="shared" si="70"/>
        <v>579.20062185262486</v>
      </c>
      <c r="DS102" s="62">
        <f t="shared" si="71"/>
        <v>872.53395518595812</v>
      </c>
      <c r="DT102" s="62">
        <f ca="1">AVERAGE(OFFSET($DS$3,0,0,'Données projet'!$E$14+1,1))-AVERAGE(OFFSET($H$3,0,0,'Données projet'!$E$14+1,1))</f>
        <v>394.8445842828649</v>
      </c>
      <c r="DU102" s="62">
        <f t="shared" si="98"/>
        <v>246.54010105494143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268.35120000000012</v>
      </c>
      <c r="AK103" s="14">
        <f t="shared" si="89"/>
        <v>64.499227668096125</v>
      </c>
      <c r="AL103" s="22">
        <f t="shared" si="58"/>
        <v>579.71449485526762</v>
      </c>
      <c r="AM103" s="62">
        <f t="shared" si="59"/>
        <v>873.04782818860099</v>
      </c>
      <c r="AN103" s="62">
        <f ca="1">AVERAGE(OFFSET($AM$3,0,0,'Données projet'!$E$10+1,1))-AVERAGE(OFFSET($H$3,0,0,'Données projet'!$E$10+1,1))</f>
        <v>389.12604446638119</v>
      </c>
      <c r="AO103" s="62">
        <f t="shared" si="90"/>
        <v>243.23852967152732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303.54480000000012</v>
      </c>
      <c r="BF103" s="14">
        <f t="shared" si="91"/>
        <v>71.919080904752576</v>
      </c>
      <c r="BG103" s="22">
        <f t="shared" si="61"/>
        <v>653.93292590911108</v>
      </c>
      <c r="BH103" s="62">
        <f t="shared" si="62"/>
        <v>947.26625924244445</v>
      </c>
      <c r="BI103" s="62">
        <f ca="1">AVERAGE(OFFSET($BH$3,0,0,'Données projet'!$E$11+1,1))-AVERAGE(OFFSET($H$3,0,0,'Données projet'!$E$11+1,1))</f>
        <v>434.82222444324242</v>
      </c>
      <c r="BJ103" s="62">
        <f t="shared" si="92"/>
        <v>269.61868559913393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285.94800000000009</v>
      </c>
      <c r="CA103" s="14">
        <f t="shared" si="93"/>
        <v>68.222450362989363</v>
      </c>
      <c r="CB103" s="22">
        <f t="shared" si="64"/>
        <v>616.84686771553993</v>
      </c>
      <c r="CC103" s="62">
        <f t="shared" si="65"/>
        <v>910.18020104887319</v>
      </c>
      <c r="CD103" s="62">
        <f ca="1">AVERAGE(OFFSET($CC$3,0,0,'Données projet'!$E$12+1,1))-AVERAGE(OFFSET($H$3,0,0,'Données projet'!$E$12+1,1))</f>
        <v>402.05768757175963</v>
      </c>
      <c r="CE103" s="62">
        <f t="shared" si="94"/>
        <v>256.4377087753457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-2.2737367544323206E-13</v>
      </c>
      <c r="CU103" s="18">
        <f>CT103*VLOOKUP('Données projet'!$B$13,Paramètres!$A$1:$I$89,3,0)*VLOOKUP('Données projet'!$B$13,Paramètres!$A$1:$I$89,5,0)</f>
        <v>-1.9863364286720756E-13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324.64304413235163</v>
      </c>
      <c r="CZ103" s="62">
        <f t="shared" si="96"/>
        <v>318.90379036810742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272.75040000000013</v>
      </c>
      <c r="DQ103" s="14">
        <f t="shared" si="97"/>
        <v>65.43262883082069</v>
      </c>
      <c r="DR103" s="22">
        <f t="shared" si="70"/>
        <v>589.00210854701288</v>
      </c>
      <c r="DS103" s="62">
        <f t="shared" si="71"/>
        <v>882.33544188034625</v>
      </c>
      <c r="DT103" s="62">
        <f ca="1">AVERAGE(OFFSET($DS$3,0,0,'Données projet'!$E$14+1,1))-AVERAGE(OFFSET($H$3,0,0,'Données projet'!$E$14+1,1))</f>
        <v>394.8445842828649</v>
      </c>
      <c r="DU103" s="62">
        <f t="shared" si="98"/>
        <v>246.54010105494143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252.55464000000012</v>
      </c>
      <c r="AK104" s="14">
        <f t="shared" si="89"/>
        <v>61.132654455470124</v>
      </c>
      <c r="AL104" s="22">
        <f t="shared" si="58"/>
        <v>546.33870450994402</v>
      </c>
      <c r="AM104" s="62">
        <f t="shared" si="59"/>
        <v>839.67203784327739</v>
      </c>
      <c r="AN104" s="62">
        <f ca="1">AVERAGE(OFFSET($AM$3,0,0,'Données projet'!$E$10+1,1))-AVERAGE(OFFSET($H$3,0,0,'Données projet'!$E$10+1,1))</f>
        <v>389.12604446638119</v>
      </c>
      <c r="AO104" s="62">
        <f t="shared" si="90"/>
        <v>243.23852967152732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285.67656000000011</v>
      </c>
      <c r="BF104" s="14">
        <f t="shared" si="91"/>
        <v>68.16522430825907</v>
      </c>
      <c r="BG104" s="22">
        <f t="shared" si="61"/>
        <v>616.27444100355149</v>
      </c>
      <c r="BH104" s="62">
        <f t="shared" si="62"/>
        <v>909.60777433688486</v>
      </c>
      <c r="BI104" s="62">
        <f ca="1">AVERAGE(OFFSET($BH$3,0,0,'Données projet'!$E$11+1,1))-AVERAGE(OFFSET($H$3,0,0,'Données projet'!$E$11+1,1))</f>
        <v>434.82222444324242</v>
      </c>
      <c r="BJ104" s="62">
        <f t="shared" si="92"/>
        <v>269.61868559913393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269.11560000000014</v>
      </c>
      <c r="CA104" s="14">
        <f t="shared" si="93"/>
        <v>64.661541462287133</v>
      </c>
      <c r="CB104" s="22">
        <f t="shared" si="64"/>
        <v>581.32852138015028</v>
      </c>
      <c r="CC104" s="62">
        <f t="shared" si="65"/>
        <v>874.66185471348354</v>
      </c>
      <c r="CD104" s="62">
        <f ca="1">AVERAGE(OFFSET($CC$3,0,0,'Données projet'!$E$12+1,1))-AVERAGE(OFFSET($H$3,0,0,'Données projet'!$E$12+1,1))</f>
        <v>402.05768757175963</v>
      </c>
      <c r="CE104" s="62">
        <f t="shared" si="94"/>
        <v>256.4377087753457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-2.2737367544323206E-13</v>
      </c>
      <c r="CU104" s="18">
        <f>CT104*VLOOKUP('Données projet'!$B$13,Paramètres!$A$1:$I$89,3,0)*VLOOKUP('Données projet'!$B$13,Paramètres!$A$1:$I$89,5,0)</f>
        <v>-1.9863364286720756E-13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324.64304413235163</v>
      </c>
      <c r="CZ104" s="62">
        <f t="shared" si="96"/>
        <v>318.90379036810742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256.69488000000013</v>
      </c>
      <c r="DQ104" s="14">
        <f t="shared" si="97"/>
        <v>62.017336223177551</v>
      </c>
      <c r="DR104" s="22">
        <f t="shared" si="70"/>
        <v>555.09044325536786</v>
      </c>
      <c r="DS104" s="62">
        <f t="shared" si="71"/>
        <v>848.42377658870123</v>
      </c>
      <c r="DT104" s="62">
        <f ca="1">AVERAGE(OFFSET($DS$3,0,0,'Données projet'!$E$14+1,1))-AVERAGE(OFFSET($H$3,0,0,'Données projet'!$E$14+1,1))</f>
        <v>394.8445842828649</v>
      </c>
      <c r="DU104" s="62">
        <f t="shared" si="98"/>
        <v>246.54010105494143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256.74168000000003</v>
      </c>
      <c r="AK105" s="14">
        <f t="shared" si="89"/>
        <v>62.027326852695715</v>
      </c>
      <c r="AL105" s="22">
        <f t="shared" si="58"/>
        <v>555.18935360177841</v>
      </c>
      <c r="AM105" s="62">
        <f t="shared" si="59"/>
        <v>848.52268693511178</v>
      </c>
      <c r="AN105" s="62">
        <f ca="1">AVERAGE(OFFSET($AM$3,0,0,'Données projet'!$E$10+1,1))-AVERAGE(OFFSET($H$3,0,0,'Données projet'!$E$10+1,1))</f>
        <v>389.12604446638119</v>
      </c>
      <c r="AO105" s="62">
        <f t="shared" si="90"/>
        <v>243.23852967152732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290.41272000000004</v>
      </c>
      <c r="BF105" s="14">
        <f t="shared" si="91"/>
        <v>69.16281790504479</v>
      </c>
      <c r="BG105" s="22">
        <f t="shared" si="61"/>
        <v>626.260728517953</v>
      </c>
      <c r="BH105" s="62">
        <f t="shared" si="62"/>
        <v>919.59406185128637</v>
      </c>
      <c r="BI105" s="62">
        <f ca="1">AVERAGE(OFFSET($BH$3,0,0,'Données projet'!$E$11+1,1))-AVERAGE(OFFSET($H$3,0,0,'Données projet'!$E$11+1,1))</f>
        <v>434.82222444324242</v>
      </c>
      <c r="BJ105" s="62">
        <f t="shared" si="92"/>
        <v>269.61868559913393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273.57720000000012</v>
      </c>
      <c r="CA105" s="14">
        <f t="shared" si="93"/>
        <v>65.607858889915107</v>
      </c>
      <c r="CB105" s="22">
        <f t="shared" si="64"/>
        <v>590.74731089993566</v>
      </c>
      <c r="CC105" s="62">
        <f t="shared" si="65"/>
        <v>884.08064423326891</v>
      </c>
      <c r="CD105" s="62">
        <f ca="1">AVERAGE(OFFSET($CC$3,0,0,'Données projet'!$E$12+1,1))-AVERAGE(OFFSET($H$3,0,0,'Données projet'!$E$12+1,1))</f>
        <v>402.05768757175963</v>
      </c>
      <c r="CE105" s="62">
        <f t="shared" si="94"/>
        <v>256.4377087753457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-2.2737367544323206E-13</v>
      </c>
      <c r="CU105" s="18">
        <f>CT105*VLOOKUP('Données projet'!$B$13,Paramètres!$A$1:$I$89,3,0)*VLOOKUP('Données projet'!$B$13,Paramètres!$A$1:$I$89,5,0)</f>
        <v>-1.9863364286720756E-13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324.64304413235163</v>
      </c>
      <c r="CZ105" s="62">
        <f t="shared" si="96"/>
        <v>318.90379036810742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260.95056000000005</v>
      </c>
      <c r="DQ105" s="14">
        <f t="shared" si="97"/>
        <v>62.924955880176938</v>
      </c>
      <c r="DR105" s="22">
        <f t="shared" si="70"/>
        <v>564.08319015797485</v>
      </c>
      <c r="DS105" s="62">
        <f t="shared" si="71"/>
        <v>857.41652349130823</v>
      </c>
      <c r="DT105" s="62">
        <f ca="1">AVERAGE(OFFSET($DS$3,0,0,'Données projet'!$E$14+1,1))-AVERAGE(OFFSET($H$3,0,0,'Données projet'!$E$14+1,1))</f>
        <v>394.8445842828649</v>
      </c>
      <c r="DU105" s="62">
        <f t="shared" si="98"/>
        <v>246.54010105494143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260.92872000000006</v>
      </c>
      <c r="AK106" s="14">
        <f t="shared" si="89"/>
        <v>62.920302429198031</v>
      </c>
      <c r="AL106" s="22">
        <f t="shared" si="58"/>
        <v>564.03704739752004</v>
      </c>
      <c r="AM106" s="62">
        <f t="shared" si="59"/>
        <v>857.37038073085341</v>
      </c>
      <c r="AN106" s="62">
        <f ca="1">AVERAGE(OFFSET($AM$3,0,0,'Données projet'!$E$10+1,1))-AVERAGE(OFFSET($H$3,0,0,'Données projet'!$E$10+1,1))</f>
        <v>389.12604446638119</v>
      </c>
      <c r="AO106" s="62">
        <f t="shared" si="90"/>
        <v>243.23852967152732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295.14888000000002</v>
      </c>
      <c r="BF106" s="14">
        <f t="shared" si="91"/>
        <v>70.158519482479406</v>
      </c>
      <c r="BG106" s="22">
        <f t="shared" si="61"/>
        <v>636.24372076531824</v>
      </c>
      <c r="BH106" s="62">
        <f t="shared" si="62"/>
        <v>929.57705409865162</v>
      </c>
      <c r="BI106" s="62">
        <f ca="1">AVERAGE(OFFSET($BH$3,0,0,'Données projet'!$E$11+1,1))-AVERAGE(OFFSET($H$3,0,0,'Données projet'!$E$11+1,1))</f>
        <v>434.82222444324242</v>
      </c>
      <c r="BJ106" s="62">
        <f t="shared" si="92"/>
        <v>269.61868559913393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278.03880000000009</v>
      </c>
      <c r="CA106" s="14">
        <f t="shared" si="93"/>
        <v>66.5523815477178</v>
      </c>
      <c r="CB106" s="22">
        <f t="shared" si="64"/>
        <v>600.16297452894207</v>
      </c>
      <c r="CC106" s="62">
        <f t="shared" si="65"/>
        <v>893.49630786227544</v>
      </c>
      <c r="CD106" s="62">
        <f ca="1">AVERAGE(OFFSET($CC$3,0,0,'Données projet'!$E$12+1,1))-AVERAGE(OFFSET($H$3,0,0,'Données projet'!$E$12+1,1))</f>
        <v>402.05768757175963</v>
      </c>
      <c r="CE106" s="62">
        <f t="shared" si="94"/>
        <v>256.4377087753457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-2.2737367544323206E-13</v>
      </c>
      <c r="CU106" s="18">
        <f>CT106*VLOOKUP('Données projet'!$B$13,Paramètres!$A$1:$I$89,3,0)*VLOOKUP('Données projet'!$B$13,Paramètres!$A$1:$I$89,5,0)</f>
        <v>-1.9863364286720756E-13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324.64304413235163</v>
      </c>
      <c r="CZ106" s="62">
        <f t="shared" si="96"/>
        <v>318.90379036810742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265.20624000000004</v>
      </c>
      <c r="DQ106" s="14">
        <f t="shared" si="97"/>
        <v>63.830854160896443</v>
      </c>
      <c r="DR106" s="22">
        <f t="shared" si="70"/>
        <v>573.07293899689466</v>
      </c>
      <c r="DS106" s="62">
        <f t="shared" si="71"/>
        <v>866.40627233022792</v>
      </c>
      <c r="DT106" s="62">
        <f ca="1">AVERAGE(OFFSET($DS$3,0,0,'Données projet'!$E$14+1,1))-AVERAGE(OFFSET($H$3,0,0,'Données projet'!$E$14+1,1))</f>
        <v>394.8445842828649</v>
      </c>
      <c r="DU106" s="62">
        <f t="shared" si="98"/>
        <v>246.54010105494143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265.11576000000002</v>
      </c>
      <c r="AK107" s="14">
        <f t="shared" si="89"/>
        <v>63.811611556951746</v>
      </c>
      <c r="AL107" s="22">
        <f t="shared" si="58"/>
        <v>572.88183879502435</v>
      </c>
      <c r="AM107" s="62">
        <f t="shared" si="59"/>
        <v>866.21517212835761</v>
      </c>
      <c r="AN107" s="62">
        <f ca="1">AVERAGE(OFFSET($AM$3,0,0,'Données projet'!$E$10+1,1))-AVERAGE(OFFSET($H$3,0,0,'Données projet'!$E$10+1,1))</f>
        <v>389.12604446638119</v>
      </c>
      <c r="AO107" s="62">
        <f t="shared" si="90"/>
        <v>243.23852967152732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299.88504</v>
      </c>
      <c r="BF107" s="14">
        <f t="shared" si="91"/>
        <v>71.152362906464646</v>
      </c>
      <c r="BG107" s="22">
        <f t="shared" si="61"/>
        <v>646.22347672875924</v>
      </c>
      <c r="BH107" s="62">
        <f t="shared" si="62"/>
        <v>939.55681006209261</v>
      </c>
      <c r="BI107" s="62">
        <f ca="1">AVERAGE(OFFSET($BH$3,0,0,'Données projet'!$E$11+1,1))-AVERAGE(OFFSET($H$3,0,0,'Données projet'!$E$11+1,1))</f>
        <v>434.82222444324242</v>
      </c>
      <c r="BJ107" s="62">
        <f t="shared" si="92"/>
        <v>269.61868559913393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282.50040000000007</v>
      </c>
      <c r="CA107" s="14">
        <f t="shared" si="93"/>
        <v>67.495141560894439</v>
      </c>
      <c r="CB107" s="22">
        <f t="shared" si="64"/>
        <v>609.57556821855781</v>
      </c>
      <c r="CC107" s="62">
        <f t="shared" si="65"/>
        <v>902.90890155189118</v>
      </c>
      <c r="CD107" s="62">
        <f ca="1">AVERAGE(OFFSET($CC$3,0,0,'Données projet'!$E$12+1,1))-AVERAGE(OFFSET($H$3,0,0,'Données projet'!$E$12+1,1))</f>
        <v>402.05768757175963</v>
      </c>
      <c r="CE107" s="62">
        <f t="shared" si="94"/>
        <v>256.4377087753457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-2.2737367544323206E-13</v>
      </c>
      <c r="CU107" s="18">
        <f>CT107*VLOOKUP('Données projet'!$B$13,Paramètres!$A$1:$I$89,3,0)*VLOOKUP('Données projet'!$B$13,Paramètres!$A$1:$I$89,5,0)</f>
        <v>-1.9863364286720756E-13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324.64304413235163</v>
      </c>
      <c r="CZ107" s="62">
        <f t="shared" si="96"/>
        <v>318.90379036810742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269.46192000000002</v>
      </c>
      <c r="DQ107" s="14">
        <f t="shared" si="97"/>
        <v>64.735061876839112</v>
      </c>
      <c r="DR107" s="22">
        <f t="shared" si="70"/>
        <v>582.05974343549485</v>
      </c>
      <c r="DS107" s="62">
        <f t="shared" si="71"/>
        <v>875.39307676882822</v>
      </c>
      <c r="DT107" s="62">
        <f ca="1">AVERAGE(OFFSET($DS$3,0,0,'Données projet'!$E$14+1,1))-AVERAGE(OFFSET($H$3,0,0,'Données projet'!$E$14+1,1))</f>
        <v>394.8445842828649</v>
      </c>
      <c r="DU107" s="62">
        <f t="shared" si="98"/>
        <v>246.54010105494143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269.30279999999999</v>
      </c>
      <c r="AK108" s="14">
        <f t="shared" si="89"/>
        <v>64.70128359355995</v>
      </c>
      <c r="AL108" s="22">
        <f t="shared" si="58"/>
        <v>581.72377892545023</v>
      </c>
      <c r="AM108" s="62">
        <f t="shared" si="59"/>
        <v>875.05711225878349</v>
      </c>
      <c r="AN108" s="62">
        <f ca="1">AVERAGE(OFFSET($AM$3,0,0,'Données projet'!$E$10+1,1))-AVERAGE(OFFSET($H$3,0,0,'Données projet'!$E$10+1,1))</f>
        <v>389.12604446638119</v>
      </c>
      <c r="AO108" s="62">
        <f t="shared" si="90"/>
        <v>243.23852967152732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304.62119999999999</v>
      </c>
      <c r="BF108" s="14">
        <f t="shared" si="91"/>
        <v>72.144380911839406</v>
      </c>
      <c r="BG108" s="22">
        <f t="shared" si="61"/>
        <v>656.2000534214535</v>
      </c>
      <c r="BH108" s="62">
        <f t="shared" si="62"/>
        <v>949.53338675478676</v>
      </c>
      <c r="BI108" s="62">
        <f ca="1">AVERAGE(OFFSET($BH$3,0,0,'Données projet'!$E$11+1,1))-AVERAGE(OFFSET($H$3,0,0,'Données projet'!$E$11+1,1))</f>
        <v>434.82222444324242</v>
      </c>
      <c r="BJ108" s="62">
        <f t="shared" si="92"/>
        <v>269.61868559913393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286.96200000000005</v>
      </c>
      <c r="CA108" s="14">
        <f t="shared" si="93"/>
        <v>68.436169981717853</v>
      </c>
      <c r="CB108" s="22">
        <f t="shared" si="64"/>
        <v>618.98514605149205</v>
      </c>
      <c r="CC108" s="62">
        <f t="shared" si="65"/>
        <v>912.31847938482542</v>
      </c>
      <c r="CD108" s="62">
        <f ca="1">AVERAGE(OFFSET($CC$3,0,0,'Données projet'!$E$12+1,1))-AVERAGE(OFFSET($H$3,0,0,'Données projet'!$E$12+1,1))</f>
        <v>402.05768757175963</v>
      </c>
      <c r="CE108" s="62">
        <f t="shared" si="94"/>
        <v>256.4377087753457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-2.2737367544323206E-13</v>
      </c>
      <c r="CU108" s="18">
        <f>CT108*VLOOKUP('Données projet'!$B$13,Paramètres!$A$1:$I$89,3,0)*VLOOKUP('Données projet'!$B$13,Paramètres!$A$1:$I$89,5,0)</f>
        <v>-1.9863364286720756E-13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324.64304413235163</v>
      </c>
      <c r="CZ108" s="62">
        <f t="shared" si="96"/>
        <v>318.90379036810742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273.7176</v>
      </c>
      <c r="DQ108" s="14">
        <f t="shared" si="97"/>
        <v>65.637608810456669</v>
      </c>
      <c r="DR108" s="22">
        <f t="shared" si="70"/>
        <v>591.04365534487874</v>
      </c>
      <c r="DS108" s="62">
        <f t="shared" si="71"/>
        <v>884.376988678212</v>
      </c>
      <c r="DT108" s="62">
        <f ca="1">AVERAGE(OFFSET($DS$3,0,0,'Données projet'!$E$14+1,1))-AVERAGE(OFFSET($H$3,0,0,'Données projet'!$E$14+1,1))</f>
        <v>394.8445842828649</v>
      </c>
      <c r="DU108" s="62">
        <f t="shared" si="98"/>
        <v>246.54010105494143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254.26751999999999</v>
      </c>
      <c r="AK109" s="14">
        <f t="shared" si="89"/>
        <v>61.498863881116201</v>
      </c>
      <c r="AL109" s="22">
        <f t="shared" si="58"/>
        <v>549.95978525961073</v>
      </c>
      <c r="AM109" s="62">
        <f t="shared" si="59"/>
        <v>843.29311859294398</v>
      </c>
      <c r="AN109" s="62">
        <f ca="1">AVERAGE(OFFSET($AM$3,0,0,'Données projet'!$E$10+1,1))-AVERAGE(OFFSET($H$3,0,0,'Données projet'!$E$10+1,1))</f>
        <v>389.12604446638119</v>
      </c>
      <c r="AO109" s="62">
        <f t="shared" si="90"/>
        <v>243.23852967152732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287.61407999999994</v>
      </c>
      <c r="BF109" s="14">
        <f t="shared" si="91"/>
        <v>68.573561683190945</v>
      </c>
      <c r="BG109" s="22">
        <f t="shared" si="61"/>
        <v>620.36014259822412</v>
      </c>
      <c r="BH109" s="62">
        <f t="shared" si="62"/>
        <v>913.69347593155749</v>
      </c>
      <c r="BI109" s="62">
        <f ca="1">AVERAGE(OFFSET($BH$3,0,0,'Données projet'!$E$11+1,1))-AVERAGE(OFFSET($H$3,0,0,'Données projet'!$E$11+1,1))</f>
        <v>434.82222444324242</v>
      </c>
      <c r="BJ109" s="62">
        <f t="shared" si="92"/>
        <v>269.61868559913393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267.2</v>
      </c>
      <c r="BZ109" s="14">
        <f>BY109*VLOOKUP('Données projet'!$B$12,Paramètres!$A$1:$I$89,3,0)*VLOOKUP('Données projet'!$B$12,Paramètres!$A$1:$I$89,5,0)</f>
        <v>270.94080000000002</v>
      </c>
      <c r="CA109" s="14">
        <f t="shared" si="93"/>
        <v>65.048890354155489</v>
      </c>
      <c r="CB109" s="22">
        <f t="shared" si="64"/>
        <v>585.1820440334875</v>
      </c>
      <c r="CC109" s="62">
        <f t="shared" si="65"/>
        <v>878.51537736682076</v>
      </c>
      <c r="CD109" s="62">
        <f ca="1">AVERAGE(OFFSET($CC$3,0,0,'Données projet'!$E$12+1,1))-AVERAGE(OFFSET($H$3,0,0,'Données projet'!$E$12+1,1))</f>
        <v>402.05768757175963</v>
      </c>
      <c r="CE109" s="62">
        <f t="shared" si="94"/>
        <v>256.4377087753457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-2.2737367544323206E-13</v>
      </c>
      <c r="CU109" s="18">
        <f>CT109*VLOOKUP('Données projet'!$B$13,Paramètres!$A$1:$I$89,3,0)*VLOOKUP('Données projet'!$B$13,Paramètres!$A$1:$I$89,5,0)</f>
        <v>-1.9863364286720756E-13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324.64304413235163</v>
      </c>
      <c r="CZ109" s="62">
        <f t="shared" si="96"/>
        <v>318.90379036810742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258.43583999999998</v>
      </c>
      <c r="DQ109" s="14">
        <f t="shared" si="97"/>
        <v>62.388845251874031</v>
      </c>
      <c r="DR109" s="22">
        <f t="shared" si="70"/>
        <v>558.76966014701395</v>
      </c>
      <c r="DS109" s="62">
        <f t="shared" si="71"/>
        <v>852.10299348034732</v>
      </c>
      <c r="DT109" s="62">
        <f ca="1">AVERAGE(OFFSET($DS$3,0,0,'Données projet'!$E$14+1,1))-AVERAGE(OFFSET($H$3,0,0,'Données projet'!$E$14+1,1))</f>
        <v>394.8445842828649</v>
      </c>
      <c r="DU109" s="62">
        <f t="shared" si="98"/>
        <v>246.54010105494143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258.26423999999997</v>
      </c>
      <c r="AK110" s="14">
        <f t="shared" si="89"/>
        <v>62.352239950788103</v>
      </c>
      <c r="AL110" s="22">
        <f t="shared" si="58"/>
        <v>558.40703591428917</v>
      </c>
      <c r="AM110" s="62">
        <f t="shared" si="59"/>
        <v>851.74036924762254</v>
      </c>
      <c r="AN110" s="62">
        <f ca="1">AVERAGE(OFFSET($AM$3,0,0,'Données projet'!$E$10+1,1))-AVERAGE(OFFSET($H$3,0,0,'Données projet'!$E$10+1,1))</f>
        <v>389.12604446638119</v>
      </c>
      <c r="AO110" s="62">
        <f t="shared" si="90"/>
        <v>243.23852967152732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292.13495999999998</v>
      </c>
      <c r="BF110" s="14">
        <f t="shared" si="91"/>
        <v>69.525108311202231</v>
      </c>
      <c r="BG110" s="22">
        <f t="shared" si="61"/>
        <v>629.89128564201053</v>
      </c>
      <c r="BH110" s="62">
        <f t="shared" si="62"/>
        <v>923.2246189753439</v>
      </c>
      <c r="BI110" s="62">
        <f ca="1">AVERAGE(OFFSET($BH$3,0,0,'Données projet'!$E$11+1,1))-AVERAGE(OFFSET($H$3,0,0,'Données projet'!$E$11+1,1))</f>
        <v>434.82222444324242</v>
      </c>
      <c r="BJ110" s="62">
        <f t="shared" si="92"/>
        <v>269.61868559913393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271.39999999999998</v>
      </c>
      <c r="BZ110" s="14">
        <f>BY110*VLOOKUP('Données projet'!$B$12,Paramètres!$A$1:$I$89,3,0)*VLOOKUP('Données projet'!$B$12,Paramètres!$A$1:$I$89,5,0)</f>
        <v>275.19960000000003</v>
      </c>
      <c r="CA110" s="14">
        <f t="shared" si="93"/>
        <v>65.951527620662617</v>
      </c>
      <c r="CB110" s="22">
        <f t="shared" si="64"/>
        <v>594.17154727265404</v>
      </c>
      <c r="CC110" s="62">
        <f t="shared" si="65"/>
        <v>887.50488060598741</v>
      </c>
      <c r="CD110" s="62">
        <f ca="1">AVERAGE(OFFSET($CC$3,0,0,'Données projet'!$E$12+1,1))-AVERAGE(OFFSET($H$3,0,0,'Données projet'!$E$12+1,1))</f>
        <v>402.05768757175963</v>
      </c>
      <c r="CE110" s="62">
        <f t="shared" si="94"/>
        <v>256.4377087753457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-2.2737367544323206E-13</v>
      </c>
      <c r="CU110" s="18">
        <f>CT110*VLOOKUP('Données projet'!$B$13,Paramètres!$A$1:$I$89,3,0)*VLOOKUP('Données projet'!$B$13,Paramètres!$A$1:$I$89,5,0)</f>
        <v>-1.9863364286720756E-13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324.64304413235163</v>
      </c>
      <c r="CZ110" s="62">
        <f t="shared" si="96"/>
        <v>318.90379036810742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262.49807999999996</v>
      </c>
      <c r="DQ110" s="14">
        <f t="shared" si="97"/>
        <v>63.254570961138086</v>
      </c>
      <c r="DR110" s="22">
        <f t="shared" si="70"/>
        <v>567.35253375731543</v>
      </c>
      <c r="DS110" s="62">
        <f t="shared" si="71"/>
        <v>860.6858670906488</v>
      </c>
      <c r="DT110" s="62">
        <f ca="1">AVERAGE(OFFSET($DS$3,0,0,'Données projet'!$E$14+1,1))-AVERAGE(OFFSET($H$3,0,0,'Données projet'!$E$14+1,1))</f>
        <v>394.8445842828649</v>
      </c>
      <c r="DU110" s="62">
        <f t="shared" si="98"/>
        <v>246.54010105494143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262.26096000000001</v>
      </c>
      <c r="AK111" s="14">
        <f t="shared" si="89"/>
        <v>63.204080130428764</v>
      </c>
      <c r="AL111" s="22">
        <f t="shared" si="58"/>
        <v>566.85161156049674</v>
      </c>
      <c r="AM111" s="62">
        <f t="shared" si="59"/>
        <v>860.18494489383011</v>
      </c>
      <c r="AN111" s="62">
        <f ca="1">AVERAGE(OFFSET($AM$3,0,0,'Données projet'!$E$10+1,1))-AVERAGE(OFFSET($H$3,0,0,'Données projet'!$E$10+1,1))</f>
        <v>389.12604446638119</v>
      </c>
      <c r="AO111" s="62">
        <f t="shared" si="90"/>
        <v>243.23852967152732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296.65583999999996</v>
      </c>
      <c r="BF111" s="14">
        <f t="shared" si="91"/>
        <v>70.474942363677229</v>
      </c>
      <c r="BG111" s="22">
        <f t="shared" si="61"/>
        <v>639.41944595007112</v>
      </c>
      <c r="BH111" s="62">
        <f t="shared" si="62"/>
        <v>932.75277928340438</v>
      </c>
      <c r="BI111" s="62">
        <f ca="1">AVERAGE(OFFSET($BH$3,0,0,'Données projet'!$E$11+1,1))-AVERAGE(OFFSET($H$3,0,0,'Données projet'!$E$11+1,1))</f>
        <v>434.82222444324242</v>
      </c>
      <c r="BJ111" s="62">
        <f t="shared" si="92"/>
        <v>269.61868559913393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275.59999999999997</v>
      </c>
      <c r="BZ111" s="14">
        <f>BY111*VLOOKUP('Données projet'!$B$12,Paramètres!$A$1:$I$89,3,0)*VLOOKUP('Données projet'!$B$12,Paramètres!$A$1:$I$89,5,0)</f>
        <v>279.45839999999998</v>
      </c>
      <c r="CA111" s="14">
        <f t="shared" si="93"/>
        <v>66.852540337772723</v>
      </c>
      <c r="CB111" s="22">
        <f t="shared" si="64"/>
        <v>603.15822108828741</v>
      </c>
      <c r="CC111" s="62">
        <f t="shared" si="65"/>
        <v>896.49155442162078</v>
      </c>
      <c r="CD111" s="62">
        <f ca="1">AVERAGE(OFFSET($CC$3,0,0,'Données projet'!$E$12+1,1))-AVERAGE(OFFSET($H$3,0,0,'Données projet'!$E$12+1,1))</f>
        <v>402.05768757175963</v>
      </c>
      <c r="CE111" s="62">
        <f t="shared" si="94"/>
        <v>256.4377087753457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-2.2737367544323206E-13</v>
      </c>
      <c r="CU111" s="18">
        <f>CT111*VLOOKUP('Données projet'!$B$13,Paramètres!$A$1:$I$89,3,0)*VLOOKUP('Données projet'!$B$13,Paramètres!$A$1:$I$89,5,0)</f>
        <v>-1.9863364286720756E-13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324.64304413235163</v>
      </c>
      <c r="CZ111" s="62">
        <f t="shared" si="96"/>
        <v>318.90379036810742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266.56031999999999</v>
      </c>
      <c r="DQ111" s="14">
        <f t="shared" si="97"/>
        <v>64.11873855372427</v>
      </c>
      <c r="DR111" s="22">
        <f t="shared" si="70"/>
        <v>575.9326936477363</v>
      </c>
      <c r="DS111" s="62">
        <f t="shared" si="71"/>
        <v>869.26602698106967</v>
      </c>
      <c r="DT111" s="62">
        <f ca="1">AVERAGE(OFFSET($DS$3,0,0,'Données projet'!$E$14+1,1))-AVERAGE(OFFSET($H$3,0,0,'Données projet'!$E$14+1,1))</f>
        <v>394.8445842828649</v>
      </c>
      <c r="DU111" s="62">
        <f t="shared" si="98"/>
        <v>246.54010105494143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266.25767999999994</v>
      </c>
      <c r="AK112" s="14">
        <f t="shared" si="89"/>
        <v>64.054410529549571</v>
      </c>
      <c r="AL112" s="22">
        <f t="shared" si="58"/>
        <v>575.29355767229868</v>
      </c>
      <c r="AM112" s="62">
        <f t="shared" si="59"/>
        <v>868.62689100563193</v>
      </c>
      <c r="AN112" s="62">
        <f ca="1">AVERAGE(OFFSET($AM$3,0,0,'Données projet'!$E$10+1,1))-AVERAGE(OFFSET($H$3,0,0,'Données projet'!$E$10+1,1))</f>
        <v>389.12604446638119</v>
      </c>
      <c r="AO112" s="62">
        <f t="shared" si="90"/>
        <v>243.23852967152732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301.17671999999993</v>
      </c>
      <c r="BF112" s="14">
        <f t="shared" si="91"/>
        <v>71.423092953709713</v>
      </c>
      <c r="BG112" s="22">
        <f t="shared" si="61"/>
        <v>648.94467422771106</v>
      </c>
      <c r="BH112" s="62">
        <f t="shared" si="62"/>
        <v>942.27800756104443</v>
      </c>
      <c r="BI112" s="62">
        <f ca="1">AVERAGE(OFFSET($BH$3,0,0,'Données projet'!$E$11+1,1))-AVERAGE(OFFSET($H$3,0,0,'Données projet'!$E$11+1,1))</f>
        <v>434.82222444324242</v>
      </c>
      <c r="BJ112" s="62">
        <f t="shared" si="92"/>
        <v>269.61868559913393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279.79999999999995</v>
      </c>
      <c r="BZ112" s="14">
        <f>BY112*VLOOKUP('Données projet'!$B$12,Paramètres!$A$1:$I$89,3,0)*VLOOKUP('Données projet'!$B$12,Paramètres!$A$1:$I$89,5,0)</f>
        <v>283.71719999999999</v>
      </c>
      <c r="CA112" s="14">
        <f t="shared" si="93"/>
        <v>67.751956122170697</v>
      </c>
      <c r="CB112" s="22">
        <f t="shared" si="64"/>
        <v>612.14211357944725</v>
      </c>
      <c r="CC112" s="62">
        <f t="shared" si="65"/>
        <v>905.47544691278063</v>
      </c>
      <c r="CD112" s="62">
        <f ca="1">AVERAGE(OFFSET($CC$3,0,0,'Données projet'!$E$12+1,1))-AVERAGE(OFFSET($H$3,0,0,'Données projet'!$E$12+1,1))</f>
        <v>402.05768757175963</v>
      </c>
      <c r="CE112" s="62">
        <f t="shared" si="94"/>
        <v>256.4377087753457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-2.2737367544323206E-13</v>
      </c>
      <c r="CU112" s="18">
        <f>CT112*VLOOKUP('Données projet'!$B$13,Paramètres!$A$1:$I$89,3,0)*VLOOKUP('Données projet'!$B$13,Paramètres!$A$1:$I$89,5,0)</f>
        <v>-1.9863364286720756E-13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324.64304413235163</v>
      </c>
      <c r="CZ112" s="62">
        <f t="shared" si="96"/>
        <v>318.90379036810742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270.62255999999996</v>
      </c>
      <c r="DQ112" s="14">
        <f t="shared" si="97"/>
        <v>64.981374516988026</v>
      </c>
      <c r="DR112" s="22">
        <f t="shared" si="70"/>
        <v>584.51018595042069</v>
      </c>
      <c r="DS112" s="62">
        <f t="shared" si="71"/>
        <v>877.84351928375395</v>
      </c>
      <c r="DT112" s="62">
        <f ca="1">AVERAGE(OFFSET($DS$3,0,0,'Données projet'!$E$14+1,1))-AVERAGE(OFFSET($H$3,0,0,'Données projet'!$E$14+1,1))</f>
        <v>394.8445842828649</v>
      </c>
      <c r="DU112" s="62">
        <f t="shared" si="98"/>
        <v>246.54010105494143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270.25439999999992</v>
      </c>
      <c r="AK113" s="14">
        <f t="shared" si="89"/>
        <v>64.903256428828257</v>
      </c>
      <c r="AL113" s="22">
        <f t="shared" si="58"/>
        <v>583.73291828020911</v>
      </c>
      <c r="AM113" s="62">
        <f t="shared" si="59"/>
        <v>877.06625161354236</v>
      </c>
      <c r="AN113" s="62">
        <f ca="1">AVERAGE(OFFSET($AM$3,0,0,'Données projet'!$E$10+1,1))-AVERAGE(OFFSET($H$3,0,0,'Données projet'!$E$10+1,1))</f>
        <v>389.12604446638119</v>
      </c>
      <c r="AO113" s="62">
        <f t="shared" si="90"/>
        <v>243.23852967152732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305.69759999999991</v>
      </c>
      <c r="BF113" s="14">
        <f t="shared" si="91"/>
        <v>72.369588270212361</v>
      </c>
      <c r="BG113" s="22">
        <f t="shared" si="61"/>
        <v>658.46701957061964</v>
      </c>
      <c r="BH113" s="62">
        <f t="shared" si="62"/>
        <v>951.8003529039529</v>
      </c>
      <c r="BI113" s="62">
        <f ca="1">AVERAGE(OFFSET($BH$3,0,0,'Données projet'!$E$11+1,1))-AVERAGE(OFFSET($H$3,0,0,'Données projet'!$E$11+1,1))</f>
        <v>434.82222444324242</v>
      </c>
      <c r="BJ113" s="62">
        <f t="shared" si="92"/>
        <v>269.61868559913393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284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283.99999999999994</v>
      </c>
      <c r="BZ113" s="14">
        <f>BY113*VLOOKUP('Données projet'!$B$12,Paramètres!$A$1:$I$89,3,0)*VLOOKUP('Données projet'!$B$12,Paramètres!$A$1:$I$89,5,0)</f>
        <v>287.97599999999994</v>
      </c>
      <c r="CA113" s="14">
        <f t="shared" si="93"/>
        <v>68.649801713863141</v>
      </c>
      <c r="CB113" s="22">
        <f t="shared" si="64"/>
        <v>621.12327131831148</v>
      </c>
      <c r="CC113" s="62">
        <f t="shared" si="65"/>
        <v>914.45660465164474</v>
      </c>
      <c r="CD113" s="62">
        <f ca="1">AVERAGE(OFFSET($CC$3,0,0,'Données projet'!$E$12+1,1))-AVERAGE(OFFSET($H$3,0,0,'Données projet'!$E$12+1,1))</f>
        <v>402.05768757175963</v>
      </c>
      <c r="CE113" s="62">
        <f t="shared" si="94"/>
        <v>256.4377087753457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-2.2737367544323206E-13</v>
      </c>
      <c r="CU113" s="18">
        <f>CT113*VLOOKUP('Données projet'!$B$13,Paramètres!$A$1:$I$89,3,0)*VLOOKUP('Données projet'!$B$13,Paramètres!$A$1:$I$89,5,0)</f>
        <v>-1.9863364286720756E-13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324.64304413235163</v>
      </c>
      <c r="CZ113" s="62">
        <f t="shared" si="96"/>
        <v>318.90379036810742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274.68479999999994</v>
      </c>
      <c r="DQ113" s="14">
        <f t="shared" si="97"/>
        <v>65.842504497456659</v>
      </c>
      <c r="DR113" s="22">
        <f t="shared" si="70"/>
        <v>593.08505533307027</v>
      </c>
      <c r="DS113" s="62">
        <f t="shared" si="71"/>
        <v>886.41838866640364</v>
      </c>
      <c r="DT113" s="62">
        <f ca="1">AVERAGE(OFFSET($DS$3,0,0,'Données projet'!$E$14+1,1))-AVERAGE(OFFSET($H$3,0,0,'Données projet'!$E$14+1,1))</f>
        <v>394.8445842828649</v>
      </c>
      <c r="DU113" s="62">
        <f t="shared" si="98"/>
        <v>246.54010105494143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255.79007999999996</v>
      </c>
      <c r="AK114" s="14">
        <f t="shared" si="89"/>
        <v>61.824142326633051</v>
      </c>
      <c r="AL114" s="22">
        <f t="shared" si="58"/>
        <v>553.17810388555245</v>
      </c>
      <c r="AM114" s="62">
        <f t="shared" si="59"/>
        <v>846.5114372188857</v>
      </c>
      <c r="AN114" s="62">
        <f ca="1">AVERAGE(OFFSET($AM$3,0,0,'Données projet'!$E$10+1,1))-AVERAGE(OFFSET($H$3,0,0,'Données projet'!$E$10+1,1))</f>
        <v>389.12604446638119</v>
      </c>
      <c r="AO114" s="62">
        <f t="shared" si="90"/>
        <v>243.23852967152732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289.33631999999994</v>
      </c>
      <c r="BF114" s="14">
        <f t="shared" si="91"/>
        <v>68.936259465559303</v>
      </c>
      <c r="BG114" s="22">
        <f t="shared" si="61"/>
        <v>623.99140923584901</v>
      </c>
      <c r="BH114" s="62">
        <f t="shared" si="62"/>
        <v>917.32474256918226</v>
      </c>
      <c r="BI114" s="62">
        <f ca="1">AVERAGE(OFFSET($BH$3,0,0,'Données projet'!$E$11+1,1))-AVERAGE(OFFSET($H$3,0,0,'Données projet'!$E$11+1,1))</f>
        <v>434.82222444324242</v>
      </c>
      <c r="BJ114" s="62">
        <f t="shared" si="92"/>
        <v>269.61868559913393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268.79999999999995</v>
      </c>
      <c r="BZ114" s="14">
        <f>BY114*VLOOKUP('Données projet'!$B$12,Paramètres!$A$1:$I$89,3,0)*VLOOKUP('Données projet'!$B$12,Paramètres!$A$1:$I$89,5,0)</f>
        <v>272.56319999999994</v>
      </c>
      <c r="CA114" s="14">
        <f t="shared" si="93"/>
        <v>65.392945522034609</v>
      </c>
      <c r="CB114" s="22">
        <f t="shared" si="64"/>
        <v>588.60695345087686</v>
      </c>
      <c r="CC114" s="62">
        <f t="shared" si="65"/>
        <v>881.94028678421023</v>
      </c>
      <c r="CD114" s="62">
        <f ca="1">AVERAGE(OFFSET($CC$3,0,0,'Données projet'!$E$12+1,1))-AVERAGE(OFFSET($H$3,0,0,'Données projet'!$E$12+1,1))</f>
        <v>402.05768757175963</v>
      </c>
      <c r="CE114" s="62">
        <f t="shared" si="94"/>
        <v>256.4377087753457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-2.2737367544323206E-13</v>
      </c>
      <c r="CU114" s="18">
        <f>CT114*VLOOKUP('Données projet'!$B$13,Paramètres!$A$1:$I$89,3,0)*VLOOKUP('Données projet'!$B$13,Paramètres!$A$1:$I$89,5,0)</f>
        <v>-1.9863364286720756E-13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324.64304413235163</v>
      </c>
      <c r="CZ114" s="62">
        <f t="shared" si="96"/>
        <v>318.90379036810742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259.98335999999995</v>
      </c>
      <c r="DQ114" s="14">
        <f t="shared" si="97"/>
        <v>62.718830967388243</v>
      </c>
      <c r="DR114" s="22">
        <f t="shared" si="70"/>
        <v>562.03964926820106</v>
      </c>
      <c r="DS114" s="62">
        <f t="shared" si="71"/>
        <v>855.37298260153443</v>
      </c>
      <c r="DT114" s="62">
        <f ca="1">AVERAGE(OFFSET($DS$3,0,0,'Données projet'!$E$14+1,1))-AVERAGE(OFFSET($H$3,0,0,'Données projet'!$E$14+1,1))</f>
        <v>394.8445842828649</v>
      </c>
      <c r="DU114" s="62">
        <f t="shared" si="98"/>
        <v>246.54010105494143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259.40615999999994</v>
      </c>
      <c r="AK115" s="14">
        <f t="shared" si="89"/>
        <v>62.595778424976366</v>
      </c>
      <c r="AL115" s="22">
        <f t="shared" si="58"/>
        <v>560.82004275683369</v>
      </c>
      <c r="AM115" s="62">
        <f t="shared" si="59"/>
        <v>854.15337609016706</v>
      </c>
      <c r="AN115" s="62">
        <f ca="1">AVERAGE(OFFSET($AM$3,0,0,'Données projet'!$E$10+1,1))-AVERAGE(OFFSET($H$3,0,0,'Données projet'!$E$10+1,1))</f>
        <v>389.12604446638119</v>
      </c>
      <c r="AO115" s="62">
        <f t="shared" si="90"/>
        <v>243.23852967152732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293.42663999999996</v>
      </c>
      <c r="BF115" s="14">
        <f t="shared" si="91"/>
        <v>69.796662930719478</v>
      </c>
      <c r="BG115" s="22">
        <f t="shared" si="61"/>
        <v>632.61391927100306</v>
      </c>
      <c r="BH115" s="62">
        <f t="shared" si="62"/>
        <v>925.94725260433643</v>
      </c>
      <c r="BI115" s="62">
        <f ca="1">AVERAGE(OFFSET($BH$3,0,0,'Données projet'!$E$11+1,1))-AVERAGE(OFFSET($H$3,0,0,'Données projet'!$E$11+1,1))</f>
        <v>434.82222444324242</v>
      </c>
      <c r="BJ115" s="62">
        <f t="shared" si="92"/>
        <v>269.61868559913393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272.59999999999997</v>
      </c>
      <c r="BZ115" s="14">
        <f>BY115*VLOOKUP('Données projet'!$B$12,Paramètres!$A$1:$I$89,3,0)*VLOOKUP('Données projet'!$B$12,Paramètres!$A$1:$I$89,5,0)</f>
        <v>276.41640000000001</v>
      </c>
      <c r="CA115" s="14">
        <f t="shared" si="93"/>
        <v>66.209124371313408</v>
      </c>
      <c r="CB115" s="22">
        <f t="shared" si="64"/>
        <v>596.7394549467042</v>
      </c>
      <c r="CC115" s="62">
        <f t="shared" si="65"/>
        <v>890.07278828003746</v>
      </c>
      <c r="CD115" s="62">
        <f ca="1">AVERAGE(OFFSET($CC$3,0,0,'Données projet'!$E$12+1,1))-AVERAGE(OFFSET($H$3,0,0,'Données projet'!$E$12+1,1))</f>
        <v>402.05768757175963</v>
      </c>
      <c r="CE115" s="62">
        <f t="shared" si="94"/>
        <v>256.4377087753457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-2.2737367544323206E-13</v>
      </c>
      <c r="CU115" s="18">
        <f>CT115*VLOOKUP('Données projet'!$B$13,Paramètres!$A$1:$I$89,3,0)*VLOOKUP('Données projet'!$B$13,Paramètres!$A$1:$I$89,5,0)</f>
        <v>-1.9863364286720756E-13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324.64304413235163</v>
      </c>
      <c r="CZ115" s="62">
        <f t="shared" si="96"/>
        <v>318.90379036810742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263.65871999999996</v>
      </c>
      <c r="DQ115" s="14">
        <f t="shared" si="97"/>
        <v>63.501633804581523</v>
      </c>
      <c r="DR115" s="22">
        <f t="shared" si="70"/>
        <v>569.80428287631264</v>
      </c>
      <c r="DS115" s="62">
        <f t="shared" si="71"/>
        <v>863.13761620964601</v>
      </c>
      <c r="DT115" s="62">
        <f ca="1">AVERAGE(OFFSET($DS$3,0,0,'Données projet'!$E$14+1,1))-AVERAGE(OFFSET($H$3,0,0,'Données projet'!$E$14+1,1))</f>
        <v>394.8445842828649</v>
      </c>
      <c r="DU115" s="62">
        <f t="shared" si="98"/>
        <v>246.54010105494143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263.02224000000001</v>
      </c>
      <c r="AK116" s="14">
        <f t="shared" si="89"/>
        <v>63.3661634411352</v>
      </c>
      <c r="AL116" s="22">
        <f t="shared" si="58"/>
        <v>568.45980265997707</v>
      </c>
      <c r="AM116" s="62">
        <f t="shared" si="59"/>
        <v>861.79313599331044</v>
      </c>
      <c r="AN116" s="62">
        <f ca="1">AVERAGE(OFFSET($AM$3,0,0,'Données projet'!$E$10+1,1))-AVERAGE(OFFSET($H$3,0,0,'Données projet'!$E$10+1,1))</f>
        <v>389.12604446638119</v>
      </c>
      <c r="AO116" s="62">
        <f t="shared" si="90"/>
        <v>243.23852967152732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297.51695999999998</v>
      </c>
      <c r="BF116" s="14">
        <f t="shared" si="91"/>
        <v>70.6556713918757</v>
      </c>
      <c r="BG116" s="22">
        <f t="shared" si="61"/>
        <v>641.23399967418345</v>
      </c>
      <c r="BH116" s="62">
        <f t="shared" si="62"/>
        <v>934.56733300751671</v>
      </c>
      <c r="BI116" s="62">
        <f ca="1">AVERAGE(OFFSET($BH$3,0,0,'Données projet'!$E$11+1,1))-AVERAGE(OFFSET($H$3,0,0,'Données projet'!$E$11+1,1))</f>
        <v>434.82222444324242</v>
      </c>
      <c r="BJ116" s="62">
        <f t="shared" si="92"/>
        <v>269.61868559913393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276.39999999999998</v>
      </c>
      <c r="BZ116" s="14">
        <f>BY116*VLOOKUP('Données projet'!$B$12,Paramètres!$A$1:$I$89,3,0)*VLOOKUP('Données projet'!$B$12,Paramètres!$A$1:$I$89,5,0)</f>
        <v>280.26960000000003</v>
      </c>
      <c r="CA116" s="14">
        <f t="shared" si="93"/>
        <v>67.023979919595945</v>
      </c>
      <c r="CB116" s="22">
        <f t="shared" si="64"/>
        <v>604.8696516932963</v>
      </c>
      <c r="CC116" s="62">
        <f t="shared" si="65"/>
        <v>898.20298502662968</v>
      </c>
      <c r="CD116" s="62">
        <f ca="1">AVERAGE(OFFSET($CC$3,0,0,'Données projet'!$E$12+1,1))-AVERAGE(OFFSET($H$3,0,0,'Données projet'!$E$12+1,1))</f>
        <v>402.05768757175963</v>
      </c>
      <c r="CE116" s="62">
        <f t="shared" si="94"/>
        <v>256.4377087753457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-2.2737367544323206E-13</v>
      </c>
      <c r="CU116" s="18">
        <f>CT116*VLOOKUP('Données projet'!$B$13,Paramètres!$A$1:$I$89,3,0)*VLOOKUP('Données projet'!$B$13,Paramètres!$A$1:$I$89,5,0)</f>
        <v>-1.9863364286720756E-13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324.64304413235163</v>
      </c>
      <c r="CZ116" s="62">
        <f t="shared" si="96"/>
        <v>318.90379036810742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267.33408000000003</v>
      </c>
      <c r="DQ116" s="14">
        <f t="shared" si="97"/>
        <v>64.283167454543104</v>
      </c>
      <c r="DR116" s="22">
        <f t="shared" si="70"/>
        <v>577.56670598332937</v>
      </c>
      <c r="DS116" s="62">
        <f t="shared" si="71"/>
        <v>870.90003931666274</v>
      </c>
      <c r="DT116" s="62">
        <f ca="1">AVERAGE(OFFSET($DS$3,0,0,'Données projet'!$E$14+1,1))-AVERAGE(OFFSET($H$3,0,0,'Données projet'!$E$14+1,1))</f>
        <v>394.8445842828649</v>
      </c>
      <c r="DU116" s="62">
        <f t="shared" si="98"/>
        <v>246.54010105494143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266.63832000000002</v>
      </c>
      <c r="AK117" s="14">
        <f t="shared" si="89"/>
        <v>64.135316563180027</v>
      </c>
      <c r="AL117" s="22">
        <f t="shared" si="58"/>
        <v>576.09741701420523</v>
      </c>
      <c r="AM117" s="62">
        <f t="shared" si="59"/>
        <v>869.43075034753861</v>
      </c>
      <c r="AN117" s="62">
        <f ca="1">AVERAGE(OFFSET($AM$3,0,0,'Données projet'!$E$10+1,1))-AVERAGE(OFFSET($H$3,0,0,'Données projet'!$E$10+1,1))</f>
        <v>389.12604446638119</v>
      </c>
      <c r="AO117" s="62">
        <f t="shared" si="90"/>
        <v>243.23852967152732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301.60727999999995</v>
      </c>
      <c r="BF117" s="14">
        <f t="shared" si="91"/>
        <v>71.513306244453176</v>
      </c>
      <c r="BG117" s="22">
        <f t="shared" si="61"/>
        <v>649.85168770908911</v>
      </c>
      <c r="BH117" s="62">
        <f t="shared" si="62"/>
        <v>943.18502104242248</v>
      </c>
      <c r="BI117" s="62">
        <f ca="1">AVERAGE(OFFSET($BH$3,0,0,'Données projet'!$E$11+1,1))-AVERAGE(OFFSET($H$3,0,0,'Données projet'!$E$11+1,1))</f>
        <v>434.82222444324242</v>
      </c>
      <c r="BJ117" s="62">
        <f t="shared" si="92"/>
        <v>269.61868559913393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280.2</v>
      </c>
      <c r="BZ117" s="14">
        <f>BY117*VLOOKUP('Données projet'!$B$12,Paramètres!$A$1:$I$89,3,0)*VLOOKUP('Données projet'!$B$12,Paramètres!$A$1:$I$89,5,0)</f>
        <v>284.12279999999998</v>
      </c>
      <c r="CA117" s="14">
        <f t="shared" si="93"/>
        <v>67.837532462585557</v>
      </c>
      <c r="CB117" s="22">
        <f t="shared" si="64"/>
        <v>612.99757903900309</v>
      </c>
      <c r="CC117" s="62">
        <f t="shared" si="65"/>
        <v>906.33091237233634</v>
      </c>
      <c r="CD117" s="62">
        <f ca="1">AVERAGE(OFFSET($CC$3,0,0,'Données projet'!$E$12+1,1))-AVERAGE(OFFSET($H$3,0,0,'Données projet'!$E$12+1,1))</f>
        <v>402.05768757175963</v>
      </c>
      <c r="CE117" s="62">
        <f t="shared" si="94"/>
        <v>256.4377087753457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-2.2737367544323206E-13</v>
      </c>
      <c r="CU117" s="18">
        <f>CT117*VLOOKUP('Données projet'!$B$13,Paramètres!$A$1:$I$89,3,0)*VLOOKUP('Données projet'!$B$13,Paramètres!$A$1:$I$89,5,0)</f>
        <v>-1.9863364286720756E-13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324.64304413235163</v>
      </c>
      <c r="CZ117" s="62">
        <f t="shared" si="96"/>
        <v>318.90379036810742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271.00943999999998</v>
      </c>
      <c r="DQ117" s="14">
        <f t="shared" si="97"/>
        <v>65.063451383023647</v>
      </c>
      <c r="DR117" s="22">
        <f t="shared" si="70"/>
        <v>585.32695249209939</v>
      </c>
      <c r="DS117" s="62">
        <f t="shared" si="71"/>
        <v>878.66028582543277</v>
      </c>
      <c r="DT117" s="62">
        <f ca="1">AVERAGE(OFFSET($DS$3,0,0,'Données projet'!$E$14+1,1))-AVERAGE(OFFSET($H$3,0,0,'Données projet'!$E$14+1,1))</f>
        <v>394.8445842828649</v>
      </c>
      <c r="DU117" s="62">
        <f t="shared" si="98"/>
        <v>246.54010105494143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270.25440000000003</v>
      </c>
      <c r="AK118" s="14">
        <f t="shared" si="89"/>
        <v>64.903256428828314</v>
      </c>
      <c r="AL118" s="22">
        <f t="shared" si="58"/>
        <v>583.73291828020922</v>
      </c>
      <c r="AM118" s="62">
        <f t="shared" si="59"/>
        <v>877.06625161354259</v>
      </c>
      <c r="AN118" s="62">
        <f ca="1">AVERAGE(OFFSET($AM$3,0,0,'Données projet'!$E$10+1,1))-AVERAGE(OFFSET($H$3,0,0,'Données projet'!$E$10+1,1))</f>
        <v>389.12604446638119</v>
      </c>
      <c r="AO118" s="62">
        <f t="shared" si="90"/>
        <v>243.23852967152732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305.69759999999997</v>
      </c>
      <c r="BF118" s="14">
        <f t="shared" si="91"/>
        <v>72.369588270212361</v>
      </c>
      <c r="BG118" s="22">
        <f t="shared" si="61"/>
        <v>658.46701957061975</v>
      </c>
      <c r="BH118" s="62">
        <f t="shared" si="62"/>
        <v>951.80035290395313</v>
      </c>
      <c r="BI118" s="62">
        <f ca="1">AVERAGE(OFFSET($BH$3,0,0,'Données projet'!$E$11+1,1))-AVERAGE(OFFSET($H$3,0,0,'Données projet'!$E$11+1,1))</f>
        <v>434.82222444324242</v>
      </c>
      <c r="BJ118" s="62">
        <f t="shared" si="92"/>
        <v>269.61868559913393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284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284</v>
      </c>
      <c r="BZ118" s="14">
        <f>BY118*VLOOKUP('Données projet'!$B$12,Paramètres!$A$1:$I$89,3,0)*VLOOKUP('Données projet'!$B$12,Paramètres!$A$1:$I$89,5,0)</f>
        <v>287.976</v>
      </c>
      <c r="CA118" s="14">
        <f t="shared" si="93"/>
        <v>68.649801713863141</v>
      </c>
      <c r="CB118" s="22">
        <f t="shared" si="64"/>
        <v>621.12327131831159</v>
      </c>
      <c r="CC118" s="62">
        <f t="shared" si="65"/>
        <v>914.45660465164497</v>
      </c>
      <c r="CD118" s="62">
        <f ca="1">AVERAGE(OFFSET($CC$3,0,0,'Données projet'!$E$12+1,1))-AVERAGE(OFFSET($H$3,0,0,'Données projet'!$E$12+1,1))</f>
        <v>402.05768757175963</v>
      </c>
      <c r="CE118" s="62">
        <f t="shared" si="94"/>
        <v>256.4377087753457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-2.2737367544323206E-13</v>
      </c>
      <c r="CU118" s="18">
        <f>CT118*VLOOKUP('Données projet'!$B$13,Paramètres!$A$1:$I$89,3,0)*VLOOKUP('Données projet'!$B$13,Paramètres!$A$1:$I$89,5,0)</f>
        <v>-1.9863364286720756E-13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324.64304413235163</v>
      </c>
      <c r="CZ118" s="62">
        <f t="shared" si="96"/>
        <v>318.90379036810742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274.68480000000005</v>
      </c>
      <c r="DQ118" s="14">
        <f t="shared" si="97"/>
        <v>65.842504497456659</v>
      </c>
      <c r="DR118" s="22">
        <f t="shared" si="70"/>
        <v>593.0850553330705</v>
      </c>
      <c r="DS118" s="62">
        <f t="shared" si="71"/>
        <v>886.41838866640387</v>
      </c>
      <c r="DT118" s="62">
        <f ca="1">AVERAGE(OFFSET($DS$3,0,0,'Données projet'!$E$14+1,1))-AVERAGE(OFFSET($H$3,0,0,'Données projet'!$E$14+1,1))</f>
        <v>394.8445842828649</v>
      </c>
      <c r="DU118" s="62">
        <f t="shared" si="98"/>
        <v>246.54010105494143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256.55136000000005</v>
      </c>
      <c r="AK119" s="14">
        <f t="shared" si="89"/>
        <v>61.986696970400196</v>
      </c>
      <c r="AL119" s="22">
        <f t="shared" si="58"/>
        <v>554.7871158901138</v>
      </c>
      <c r="AM119" s="62">
        <f t="shared" si="59"/>
        <v>848.12044922344717</v>
      </c>
      <c r="AN119" s="62">
        <f ca="1">AVERAGE(OFFSET($AM$3,0,0,'Données projet'!$E$10+1,1))-AVERAGE(OFFSET($H$3,0,0,'Données projet'!$E$10+1,1))</f>
        <v>389.12604446638119</v>
      </c>
      <c r="AO119" s="62">
        <f t="shared" si="90"/>
        <v>243.23852967152732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290.19744000000003</v>
      </c>
      <c r="BF119" s="14">
        <f t="shared" si="91"/>
        <v>69.117514047966083</v>
      </c>
      <c r="BG119" s="22">
        <f t="shared" si="61"/>
        <v>625.80687830020759</v>
      </c>
      <c r="BH119" s="62">
        <f t="shared" si="62"/>
        <v>919.14021163354096</v>
      </c>
      <c r="BI119" s="62">
        <f ca="1">AVERAGE(OFFSET($BH$3,0,0,'Données projet'!$E$11+1,1))-AVERAGE(OFFSET($H$3,0,0,'Données projet'!$E$11+1,1))</f>
        <v>434.82222444324242</v>
      </c>
      <c r="BJ119" s="62">
        <f t="shared" si="92"/>
        <v>269.61868559913393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269.60000000000002</v>
      </c>
      <c r="BZ119" s="14">
        <f>BY119*VLOOKUP('Données projet'!$B$12,Paramètres!$A$1:$I$89,3,0)*VLOOKUP('Données projet'!$B$12,Paramètres!$A$1:$I$89,5,0)</f>
        <v>273.37440000000004</v>
      </c>
      <c r="CA119" s="14">
        <f t="shared" si="93"/>
        <v>65.564883644654444</v>
      </c>
      <c r="CB119" s="22">
        <f t="shared" si="64"/>
        <v>590.31925234777316</v>
      </c>
      <c r="CC119" s="62">
        <f t="shared" si="65"/>
        <v>883.65258568110653</v>
      </c>
      <c r="CD119" s="62">
        <f ca="1">AVERAGE(OFFSET($CC$3,0,0,'Données projet'!$E$12+1,1))-AVERAGE(OFFSET($H$3,0,0,'Données projet'!$E$12+1,1))</f>
        <v>402.05768757175963</v>
      </c>
      <c r="CE119" s="62">
        <f t="shared" si="94"/>
        <v>256.4377087753457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-2.2737367544323206E-13</v>
      </c>
      <c r="CU119" s="18">
        <f>CT119*VLOOKUP('Données projet'!$B$13,Paramètres!$A$1:$I$89,3,0)*VLOOKUP('Données projet'!$B$13,Paramètres!$A$1:$I$89,5,0)</f>
        <v>-1.9863364286720756E-13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324.64304413235163</v>
      </c>
      <c r="CZ119" s="62">
        <f t="shared" si="96"/>
        <v>318.90379036810742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260.75712000000004</v>
      </c>
      <c r="DQ119" s="14">
        <f t="shared" si="97"/>
        <v>62.883738022168423</v>
      </c>
      <c r="DR119" s="22">
        <f t="shared" si="70"/>
        <v>563.67449438861001</v>
      </c>
      <c r="DS119" s="62">
        <f t="shared" si="71"/>
        <v>857.00782772194339</v>
      </c>
      <c r="DT119" s="62">
        <f ca="1">AVERAGE(OFFSET($DS$3,0,0,'Données projet'!$E$14+1,1))-AVERAGE(OFFSET($H$3,0,0,'Données projet'!$E$14+1,1))</f>
        <v>394.8445842828649</v>
      </c>
      <c r="DU119" s="62">
        <f t="shared" si="98"/>
        <v>246.54010105494143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259.97712000000001</v>
      </c>
      <c r="AK120" s="14">
        <f t="shared" si="89"/>
        <v>62.717500839785117</v>
      </c>
      <c r="AL120" s="22">
        <f t="shared" si="58"/>
        <v>562.02646462929238</v>
      </c>
      <c r="AM120" s="62">
        <f t="shared" si="59"/>
        <v>855.35979796262563</v>
      </c>
      <c r="AN120" s="62">
        <f ca="1">AVERAGE(OFFSET($AM$3,0,0,'Données projet'!$E$10+1,1))-AVERAGE(OFFSET($H$3,0,0,'Données projet'!$E$10+1,1))</f>
        <v>389.12604446638119</v>
      </c>
      <c r="AO120" s="62">
        <f t="shared" si="90"/>
        <v>243.23852967152732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294.07248000000004</v>
      </c>
      <c r="BF120" s="14">
        <f t="shared" si="91"/>
        <v>69.932388031857116</v>
      </c>
      <c r="BG120" s="22">
        <f t="shared" si="61"/>
        <v>633.97514515548448</v>
      </c>
      <c r="BH120" s="62">
        <f t="shared" si="62"/>
        <v>927.30847848881785</v>
      </c>
      <c r="BI120" s="62">
        <f ca="1">AVERAGE(OFFSET($BH$3,0,0,'Données projet'!$E$11+1,1))-AVERAGE(OFFSET($H$3,0,0,'Données projet'!$E$11+1,1))</f>
        <v>434.82222444324242</v>
      </c>
      <c r="BJ120" s="62">
        <f t="shared" si="92"/>
        <v>269.61868559913393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273.20000000000005</v>
      </c>
      <c r="BZ120" s="14">
        <f>BY120*VLOOKUP('Données projet'!$B$12,Paramètres!$A$1:$I$89,3,0)*VLOOKUP('Données projet'!$B$12,Paramètres!$A$1:$I$89,5,0)</f>
        <v>277.02480000000008</v>
      </c>
      <c r="CA120" s="14">
        <f t="shared" si="93"/>
        <v>66.337873221533528</v>
      </c>
      <c r="CB120" s="22">
        <f t="shared" si="64"/>
        <v>598.02332252750432</v>
      </c>
      <c r="CC120" s="62">
        <f t="shared" si="65"/>
        <v>891.35665586083769</v>
      </c>
      <c r="CD120" s="62">
        <f ca="1">AVERAGE(OFFSET($CC$3,0,0,'Données projet'!$E$12+1,1))-AVERAGE(OFFSET($H$3,0,0,'Données projet'!$E$12+1,1))</f>
        <v>402.05768757175963</v>
      </c>
      <c r="CE120" s="62">
        <f t="shared" si="94"/>
        <v>256.4377087753457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-2.2737367544323206E-13</v>
      </c>
      <c r="CU120" s="18">
        <f>CT120*VLOOKUP('Données projet'!$B$13,Paramètres!$A$1:$I$89,3,0)*VLOOKUP('Données projet'!$B$13,Paramètres!$A$1:$I$89,5,0)</f>
        <v>-1.9863364286720756E-13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324.64304413235163</v>
      </c>
      <c r="CZ120" s="62">
        <f t="shared" si="96"/>
        <v>318.90379036810742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264.23904000000005</v>
      </c>
      <c r="DQ120" s="14">
        <f t="shared" si="97"/>
        <v>63.625117726428726</v>
      </c>
      <c r="DR120" s="22">
        <f t="shared" si="70"/>
        <v>571.03007470686327</v>
      </c>
      <c r="DS120" s="62">
        <f t="shared" si="71"/>
        <v>864.36340804019665</v>
      </c>
      <c r="DT120" s="62">
        <f ca="1">AVERAGE(OFFSET($DS$3,0,0,'Données projet'!$E$14+1,1))-AVERAGE(OFFSET($H$3,0,0,'Données projet'!$E$14+1,1))</f>
        <v>394.8445842828649</v>
      </c>
      <c r="DU120" s="62">
        <f t="shared" si="98"/>
        <v>246.54010105494143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263.4028800000001</v>
      </c>
      <c r="AK121" s="14">
        <f t="shared" si="89"/>
        <v>63.447184611504625</v>
      </c>
      <c r="AL121" s="22">
        <f t="shared" si="58"/>
        <v>569.26386253170404</v>
      </c>
      <c r="AM121" s="62">
        <f t="shared" si="59"/>
        <v>862.59719586503729</v>
      </c>
      <c r="AN121" s="62">
        <f ca="1">AVERAGE(OFFSET($AM$3,0,0,'Données projet'!$E$10+1,1))-AVERAGE(OFFSET($H$3,0,0,'Données projet'!$E$10+1,1))</f>
        <v>389.12604446638119</v>
      </c>
      <c r="AO121" s="62">
        <f t="shared" si="90"/>
        <v>243.23852967152732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297.94752000000005</v>
      </c>
      <c r="BF121" s="14">
        <f t="shared" si="91"/>
        <v>70.746013064442337</v>
      </c>
      <c r="BG121" s="22">
        <f t="shared" si="61"/>
        <v>642.14123675390374</v>
      </c>
      <c r="BH121" s="62">
        <f t="shared" si="62"/>
        <v>935.474570087237</v>
      </c>
      <c r="BI121" s="62">
        <f ca="1">AVERAGE(OFFSET($BH$3,0,0,'Données projet'!$E$11+1,1))-AVERAGE(OFFSET($H$3,0,0,'Données projet'!$E$11+1,1))</f>
        <v>434.82222444324242</v>
      </c>
      <c r="BJ121" s="62">
        <f t="shared" si="92"/>
        <v>269.61868559913393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276.80000000000007</v>
      </c>
      <c r="BZ121" s="14">
        <f>BY121*VLOOKUP('Données projet'!$B$12,Paramètres!$A$1:$I$89,3,0)*VLOOKUP('Données projet'!$B$12,Paramètres!$A$1:$I$89,5,0)</f>
        <v>280.67520000000007</v>
      </c>
      <c r="CA121" s="14">
        <f t="shared" si="93"/>
        <v>67.109678043026491</v>
      </c>
      <c r="CB121" s="22">
        <f t="shared" si="64"/>
        <v>605.72532925827124</v>
      </c>
      <c r="CC121" s="62">
        <f t="shared" si="65"/>
        <v>899.05866259160462</v>
      </c>
      <c r="CD121" s="62">
        <f ca="1">AVERAGE(OFFSET($CC$3,0,0,'Données projet'!$E$12+1,1))-AVERAGE(OFFSET($H$3,0,0,'Données projet'!$E$12+1,1))</f>
        <v>402.05768757175963</v>
      </c>
      <c r="CE121" s="62">
        <f t="shared" si="94"/>
        <v>256.4377087753457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-2.2737367544323206E-13</v>
      </c>
      <c r="CU121" s="18">
        <f>CT121*VLOOKUP('Données projet'!$B$13,Paramètres!$A$1:$I$89,3,0)*VLOOKUP('Données projet'!$B$13,Paramètres!$A$1:$I$89,5,0)</f>
        <v>-1.9863364286720756E-13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324.64304413235163</v>
      </c>
      <c r="CZ121" s="62">
        <f t="shared" si="96"/>
        <v>318.90379036810742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267.72096000000005</v>
      </c>
      <c r="DQ121" s="14">
        <f t="shared" si="97"/>
        <v>64.365361123519946</v>
      </c>
      <c r="DR121" s="22">
        <f t="shared" si="70"/>
        <v>578.38367595679733</v>
      </c>
      <c r="DS121" s="62">
        <f t="shared" si="71"/>
        <v>871.71700929013059</v>
      </c>
      <c r="DT121" s="62">
        <f ca="1">AVERAGE(OFFSET($DS$3,0,0,'Données projet'!$E$14+1,1))-AVERAGE(OFFSET($H$3,0,0,'Données projet'!$E$14+1,1))</f>
        <v>394.8445842828649</v>
      </c>
      <c r="DU121" s="62">
        <f t="shared" si="98"/>
        <v>246.54010105494143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266.82864000000006</v>
      </c>
      <c r="AK122" s="14">
        <f t="shared" si="89"/>
        <v>64.175764537605787</v>
      </c>
      <c r="AL122" s="22">
        <f t="shared" si="58"/>
        <v>576.4993379029969</v>
      </c>
      <c r="AM122" s="62">
        <f t="shared" si="59"/>
        <v>869.83267123633027</v>
      </c>
      <c r="AN122" s="62">
        <f ca="1">AVERAGE(OFFSET($AM$3,0,0,'Données projet'!$E$10+1,1))-AVERAGE(OFFSET($H$3,0,0,'Données projet'!$E$10+1,1))</f>
        <v>389.12604446638119</v>
      </c>
      <c r="AO122" s="62">
        <f t="shared" si="90"/>
        <v>243.23852967152732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301.82256000000012</v>
      </c>
      <c r="BF122" s="14">
        <f t="shared" si="91"/>
        <v>71.558407267369674</v>
      </c>
      <c r="BG122" s="22">
        <f t="shared" si="61"/>
        <v>650.30518465733564</v>
      </c>
      <c r="BH122" s="62">
        <f t="shared" si="62"/>
        <v>943.63851799066902</v>
      </c>
      <c r="BI122" s="62">
        <f ca="1">AVERAGE(OFFSET($BH$3,0,0,'Données projet'!$E$11+1,1))-AVERAGE(OFFSET($H$3,0,0,'Données projet'!$E$11+1,1))</f>
        <v>434.82222444324242</v>
      </c>
      <c r="BJ122" s="62">
        <f t="shared" si="92"/>
        <v>269.61868559913393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280.40000000000009</v>
      </c>
      <c r="BZ122" s="14">
        <f>BY122*VLOOKUP('Données projet'!$B$12,Paramètres!$A$1:$I$89,3,0)*VLOOKUP('Données projet'!$B$12,Paramètres!$A$1:$I$89,5,0)</f>
        <v>284.32560000000012</v>
      </c>
      <c r="CA122" s="14">
        <f t="shared" si="93"/>
        <v>67.880315299331201</v>
      </c>
      <c r="CB122" s="22">
        <f t="shared" si="64"/>
        <v>613.42530247966863</v>
      </c>
      <c r="CC122" s="62">
        <f t="shared" si="65"/>
        <v>906.758635813002</v>
      </c>
      <c r="CD122" s="62">
        <f ca="1">AVERAGE(OFFSET($CC$3,0,0,'Données projet'!$E$12+1,1))-AVERAGE(OFFSET($H$3,0,0,'Données projet'!$E$12+1,1))</f>
        <v>402.05768757175963</v>
      </c>
      <c r="CE122" s="62">
        <f t="shared" si="94"/>
        <v>256.4377087753457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-2.2737367544323206E-13</v>
      </c>
      <c r="CU122" s="18">
        <f>CT122*VLOOKUP('Données projet'!$B$13,Paramètres!$A$1:$I$89,3,0)*VLOOKUP('Données projet'!$B$13,Paramètres!$A$1:$I$89,5,0)</f>
        <v>-1.9863364286720756E-13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324.64304413235163</v>
      </c>
      <c r="CZ122" s="62">
        <f t="shared" si="96"/>
        <v>318.90379036810742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271.20288000000005</v>
      </c>
      <c r="DQ122" s="14">
        <f t="shared" si="97"/>
        <v>65.104484700680999</v>
      </c>
      <c r="DR122" s="22">
        <f t="shared" si="70"/>
        <v>585.73532685368616</v>
      </c>
      <c r="DS122" s="62">
        <f t="shared" si="71"/>
        <v>879.06866018701953</v>
      </c>
      <c r="DT122" s="62">
        <f ca="1">AVERAGE(OFFSET($DS$3,0,0,'Données projet'!$E$14+1,1))-AVERAGE(OFFSET($H$3,0,0,'Données projet'!$E$14+1,1))</f>
        <v>394.8445842828649</v>
      </c>
      <c r="DU122" s="62">
        <f t="shared" si="98"/>
        <v>246.54010105494143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270.25440000000009</v>
      </c>
      <c r="AK123" s="14">
        <f t="shared" si="89"/>
        <v>64.903256428828314</v>
      </c>
      <c r="AL123" s="22">
        <f t="shared" si="58"/>
        <v>583.73291828020945</v>
      </c>
      <c r="AM123" s="62">
        <f t="shared" si="59"/>
        <v>877.06625161354282</v>
      </c>
      <c r="AN123" s="62">
        <f ca="1">AVERAGE(OFFSET($AM$3,0,0,'Données projet'!$E$10+1,1))-AVERAGE(OFFSET($H$3,0,0,'Données projet'!$E$10+1,1))</f>
        <v>389.12604446638119</v>
      </c>
      <c r="AO123" s="62">
        <f t="shared" si="90"/>
        <v>243.23852967152732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305.69760000000014</v>
      </c>
      <c r="BF123" s="14">
        <f t="shared" si="91"/>
        <v>72.369588270212418</v>
      </c>
      <c r="BG123" s="22">
        <f t="shared" si="61"/>
        <v>658.46701957062021</v>
      </c>
      <c r="BH123" s="62">
        <f t="shared" si="62"/>
        <v>951.80035290395358</v>
      </c>
      <c r="BI123" s="62">
        <f ca="1">AVERAGE(OFFSET($BH$3,0,0,'Données projet'!$E$11+1,1))-AVERAGE(OFFSET($H$3,0,0,'Données projet'!$E$11+1,1))</f>
        <v>434.82222444324242</v>
      </c>
      <c r="BJ123" s="62">
        <f t="shared" si="92"/>
        <v>269.61868559913393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284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284.00000000000011</v>
      </c>
      <c r="BZ123" s="14">
        <f>BY123*VLOOKUP('Données projet'!$B$12,Paramètres!$A$1:$I$89,3,0)*VLOOKUP('Données projet'!$B$12,Paramètres!$A$1:$I$89,5,0)</f>
        <v>287.97600000000011</v>
      </c>
      <c r="CA123" s="14">
        <f t="shared" si="93"/>
        <v>68.649801713863141</v>
      </c>
      <c r="CB123" s="22">
        <f t="shared" si="64"/>
        <v>621.12327131831182</v>
      </c>
      <c r="CC123" s="62">
        <f t="shared" si="65"/>
        <v>914.45660465164519</v>
      </c>
      <c r="CD123" s="62">
        <f ca="1">AVERAGE(OFFSET($CC$3,0,0,'Données projet'!$E$12+1,1))-AVERAGE(OFFSET($H$3,0,0,'Données projet'!$E$12+1,1))</f>
        <v>402.05768757175963</v>
      </c>
      <c r="CE123" s="62">
        <f t="shared" si="94"/>
        <v>256.4377087753457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-2.2737367544323206E-13</v>
      </c>
      <c r="CU123" s="18">
        <f>CT123*VLOOKUP('Données projet'!$B$13,Paramètres!$A$1:$I$89,3,0)*VLOOKUP('Données projet'!$B$13,Paramètres!$A$1:$I$89,5,0)</f>
        <v>-1.9863364286720756E-13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324.64304413235163</v>
      </c>
      <c r="CZ123" s="62">
        <f t="shared" si="96"/>
        <v>318.90379036810742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274.68480000000011</v>
      </c>
      <c r="DQ123" s="14">
        <f t="shared" si="97"/>
        <v>65.842504497456659</v>
      </c>
      <c r="DR123" s="22">
        <f t="shared" si="70"/>
        <v>593.0850553330705</v>
      </c>
      <c r="DS123" s="62">
        <f t="shared" si="71"/>
        <v>886.41838866640387</v>
      </c>
      <c r="DT123" s="62">
        <f ca="1">AVERAGE(OFFSET($DS$3,0,0,'Données projet'!$E$14+1,1))-AVERAGE(OFFSET($H$3,0,0,'Données projet'!$E$14+1,1))</f>
        <v>394.8445842828649</v>
      </c>
      <c r="DU123" s="62">
        <f t="shared" si="98"/>
        <v>246.54010105494143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2">
        <f t="shared" si="59"/>
        <v>293.33333333333633</v>
      </c>
      <c r="AN124" s="62">
        <f ca="1">AVERAGE(OFFSET($AM$3,0,0,'Données projet'!$E$10+1,1))-AVERAGE(OFFSET($H$3,0,0,'Données projet'!$E$10+1,1))</f>
        <v>389.12604446638119</v>
      </c>
      <c r="AO124" s="62">
        <f t="shared" si="90"/>
        <v>243.23852967152732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1.223725121235475E-13</v>
      </c>
      <c r="BF124" s="14">
        <f t="shared" si="91"/>
        <v>1.7956824466038182E-12</v>
      </c>
      <c r="BG124" s="22">
        <f t="shared" si="61"/>
        <v>3.3406123864501612E-12</v>
      </c>
      <c r="BH124" s="62">
        <f t="shared" si="62"/>
        <v>293.33333333333667</v>
      </c>
      <c r="BI124" s="62">
        <f ca="1">AVERAGE(OFFSET($BH$3,0,0,'Données projet'!$E$11+1,1))-AVERAGE(OFFSET($H$3,0,0,'Données projet'!$E$11+1,1))</f>
        <v>434.82222444324242</v>
      </c>
      <c r="BJ124" s="62">
        <f t="shared" si="92"/>
        <v>269.61868559913393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1.1527845344971866E-13</v>
      </c>
      <c r="CA124" s="14">
        <f t="shared" si="93"/>
        <v>1.7033846239409443E-12</v>
      </c>
      <c r="CB124" s="22">
        <f t="shared" si="64"/>
        <v>3.1675048597887374E-12</v>
      </c>
      <c r="CC124" s="62">
        <f t="shared" si="65"/>
        <v>293.3333333333365</v>
      </c>
      <c r="CD124" s="62">
        <f ca="1">AVERAGE(OFFSET($CC$3,0,0,'Données projet'!$E$12+1,1))-AVERAGE(OFFSET($H$3,0,0,'Données projet'!$E$12+1,1))</f>
        <v>402.05768757175963</v>
      </c>
      <c r="CE124" s="62">
        <f t="shared" si="94"/>
        <v>256.4377087753457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-2.2737367544323206E-13</v>
      </c>
      <c r="CU124" s="18">
        <f>CT124*VLOOKUP('Données projet'!$B$13,Paramètres!$A$1:$I$89,3,0)*VLOOKUP('Données projet'!$B$13,Paramètres!$A$1:$I$89,5,0)</f>
        <v>-1.9863364286720756E-13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324.64304413235163</v>
      </c>
      <c r="CZ124" s="62">
        <f t="shared" si="96"/>
        <v>318.90379036810742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1.0995790944434703E-13</v>
      </c>
      <c r="DQ124" s="14">
        <f t="shared" si="97"/>
        <v>1.6337280948049956E-12</v>
      </c>
      <c r="DR124" s="22">
        <f t="shared" si="70"/>
        <v>3.036919790734272E-12</v>
      </c>
      <c r="DS124" s="62">
        <f t="shared" si="71"/>
        <v>293.33333333333633</v>
      </c>
      <c r="DT124" s="62">
        <f ca="1">AVERAGE(OFFSET($DS$3,0,0,'Données projet'!$E$14+1,1))-AVERAGE(OFFSET($H$3,0,0,'Données projet'!$E$14+1,1))</f>
        <v>394.8445842828649</v>
      </c>
      <c r="DU124" s="62">
        <f t="shared" si="98"/>
        <v>246.54010105494143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2">
        <f t="shared" si="59"/>
        <v>293.33333333333633</v>
      </c>
      <c r="AN125" s="62">
        <f ca="1">AVERAGE(OFFSET($AM$3,0,0,'Données projet'!$E$10+1,1))-AVERAGE(OFFSET($H$3,0,0,'Données projet'!$E$10+1,1))</f>
        <v>389.12604446638119</v>
      </c>
      <c r="AO125" s="62">
        <f t="shared" si="90"/>
        <v>243.23852967152732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1.223725121235475E-13</v>
      </c>
      <c r="BF125" s="14">
        <f t="shared" si="91"/>
        <v>1.7956824466038182E-12</v>
      </c>
      <c r="BG125" s="22">
        <f t="shared" si="61"/>
        <v>3.3406123864501612E-12</v>
      </c>
      <c r="BH125" s="62">
        <f t="shared" si="62"/>
        <v>293.33333333333667</v>
      </c>
      <c r="BI125" s="62">
        <f ca="1">AVERAGE(OFFSET($BH$3,0,0,'Données projet'!$E$11+1,1))-AVERAGE(OFFSET($H$3,0,0,'Données projet'!$E$11+1,1))</f>
        <v>434.82222444324242</v>
      </c>
      <c r="BJ125" s="62">
        <f t="shared" si="92"/>
        <v>269.61868559913393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1.1527845344971866E-13</v>
      </c>
      <c r="CA125" s="14">
        <f t="shared" si="93"/>
        <v>1.7033846239409443E-12</v>
      </c>
      <c r="CB125" s="22">
        <f t="shared" si="64"/>
        <v>3.1675048597887374E-12</v>
      </c>
      <c r="CC125" s="62">
        <f t="shared" si="65"/>
        <v>293.3333333333365</v>
      </c>
      <c r="CD125" s="62">
        <f ca="1">AVERAGE(OFFSET($CC$3,0,0,'Données projet'!$E$12+1,1))-AVERAGE(OFFSET($H$3,0,0,'Données projet'!$E$12+1,1))</f>
        <v>402.05768757175963</v>
      </c>
      <c r="CE125" s="62">
        <f t="shared" si="94"/>
        <v>256.4377087753457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-2.2737367544323206E-13</v>
      </c>
      <c r="CU125" s="18">
        <f>CT125*VLOOKUP('Données projet'!$B$13,Paramètres!$A$1:$I$89,3,0)*VLOOKUP('Données projet'!$B$13,Paramètres!$A$1:$I$89,5,0)</f>
        <v>-1.9863364286720756E-13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324.64304413235163</v>
      </c>
      <c r="CZ125" s="62">
        <f t="shared" si="96"/>
        <v>318.90379036810742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1.0995790944434703E-13</v>
      </c>
      <c r="DQ125" s="14">
        <f t="shared" si="97"/>
        <v>1.6337280948049956E-12</v>
      </c>
      <c r="DR125" s="22">
        <f t="shared" si="70"/>
        <v>3.036919790734272E-12</v>
      </c>
      <c r="DS125" s="62">
        <f t="shared" si="71"/>
        <v>293.33333333333633</v>
      </c>
      <c r="DT125" s="62">
        <f ca="1">AVERAGE(OFFSET($DS$3,0,0,'Données projet'!$E$14+1,1))-AVERAGE(OFFSET($H$3,0,0,'Données projet'!$E$14+1,1))</f>
        <v>394.8445842828649</v>
      </c>
      <c r="DU125" s="62">
        <f t="shared" si="98"/>
        <v>246.54010105494143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2">
        <f t="shared" si="59"/>
        <v>293.33333333333633</v>
      </c>
      <c r="AN126" s="62">
        <f ca="1">AVERAGE(OFFSET($AM$3,0,0,'Données projet'!$E$10+1,1))-AVERAGE(OFFSET($H$3,0,0,'Données projet'!$E$10+1,1))</f>
        <v>389.12604446638119</v>
      </c>
      <c r="AO126" s="62">
        <f t="shared" si="90"/>
        <v>243.23852967152732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1.223725121235475E-13</v>
      </c>
      <c r="BF126" s="14">
        <f t="shared" si="91"/>
        <v>1.7956824466038182E-12</v>
      </c>
      <c r="BG126" s="22">
        <f t="shared" si="61"/>
        <v>3.3406123864501612E-12</v>
      </c>
      <c r="BH126" s="62">
        <f t="shared" si="62"/>
        <v>293.33333333333667</v>
      </c>
      <c r="BI126" s="62">
        <f ca="1">AVERAGE(OFFSET($BH$3,0,0,'Données projet'!$E$11+1,1))-AVERAGE(OFFSET($H$3,0,0,'Données projet'!$E$11+1,1))</f>
        <v>434.82222444324242</v>
      </c>
      <c r="BJ126" s="62">
        <f t="shared" si="92"/>
        <v>269.61868559913393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1.1527845344971866E-13</v>
      </c>
      <c r="CA126" s="14">
        <f t="shared" si="93"/>
        <v>1.7033846239409443E-12</v>
      </c>
      <c r="CB126" s="22">
        <f t="shared" si="64"/>
        <v>3.1675048597887374E-12</v>
      </c>
      <c r="CC126" s="62">
        <f t="shared" si="65"/>
        <v>293.3333333333365</v>
      </c>
      <c r="CD126" s="62">
        <f ca="1">AVERAGE(OFFSET($CC$3,0,0,'Données projet'!$E$12+1,1))-AVERAGE(OFFSET($H$3,0,0,'Données projet'!$E$12+1,1))</f>
        <v>402.05768757175963</v>
      </c>
      <c r="CE126" s="62">
        <f t="shared" si="94"/>
        <v>256.4377087753457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-2.2737367544323206E-13</v>
      </c>
      <c r="CU126" s="18">
        <f>CT126*VLOOKUP('Données projet'!$B$13,Paramètres!$A$1:$I$89,3,0)*VLOOKUP('Données projet'!$B$13,Paramètres!$A$1:$I$89,5,0)</f>
        <v>-1.9863364286720756E-13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324.64304413235163</v>
      </c>
      <c r="CZ126" s="62">
        <f t="shared" si="96"/>
        <v>318.90379036810742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1.0995790944434703E-13</v>
      </c>
      <c r="DQ126" s="14">
        <f t="shared" si="97"/>
        <v>1.6337280948049956E-12</v>
      </c>
      <c r="DR126" s="22">
        <f t="shared" si="70"/>
        <v>3.036919790734272E-12</v>
      </c>
      <c r="DS126" s="62">
        <f t="shared" si="71"/>
        <v>293.33333333333633</v>
      </c>
      <c r="DT126" s="62">
        <f ca="1">AVERAGE(OFFSET($DS$3,0,0,'Données projet'!$E$14+1,1))-AVERAGE(OFFSET($H$3,0,0,'Données projet'!$E$14+1,1))</f>
        <v>394.8445842828649</v>
      </c>
      <c r="DU126" s="62">
        <f t="shared" si="98"/>
        <v>246.54010105494143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2">
        <f t="shared" si="59"/>
        <v>293.33333333333633</v>
      </c>
      <c r="AN127" s="62">
        <f ca="1">AVERAGE(OFFSET($AM$3,0,0,'Données projet'!$E$10+1,1))-AVERAGE(OFFSET($H$3,0,0,'Données projet'!$E$10+1,1))</f>
        <v>389.12604446638119</v>
      </c>
      <c r="AO127" s="62">
        <f t="shared" si="90"/>
        <v>243.23852967152732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1.223725121235475E-13</v>
      </c>
      <c r="BF127" s="14">
        <f t="shared" si="91"/>
        <v>1.7956824466038182E-12</v>
      </c>
      <c r="BG127" s="22">
        <f t="shared" si="61"/>
        <v>3.3406123864501612E-12</v>
      </c>
      <c r="BH127" s="62">
        <f t="shared" si="62"/>
        <v>293.33333333333667</v>
      </c>
      <c r="BI127" s="62">
        <f ca="1">AVERAGE(OFFSET($BH$3,0,0,'Données projet'!$E$11+1,1))-AVERAGE(OFFSET($H$3,0,0,'Données projet'!$E$11+1,1))</f>
        <v>434.82222444324242</v>
      </c>
      <c r="BJ127" s="62">
        <f t="shared" si="92"/>
        <v>269.61868559913393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1.1527845344971866E-13</v>
      </c>
      <c r="CA127" s="14">
        <f t="shared" si="93"/>
        <v>1.7033846239409443E-12</v>
      </c>
      <c r="CB127" s="22">
        <f t="shared" si="64"/>
        <v>3.1675048597887374E-12</v>
      </c>
      <c r="CC127" s="62">
        <f t="shared" si="65"/>
        <v>293.3333333333365</v>
      </c>
      <c r="CD127" s="62">
        <f ca="1">AVERAGE(OFFSET($CC$3,0,0,'Données projet'!$E$12+1,1))-AVERAGE(OFFSET($H$3,0,0,'Données projet'!$E$12+1,1))</f>
        <v>402.05768757175963</v>
      </c>
      <c r="CE127" s="62">
        <f t="shared" si="94"/>
        <v>256.4377087753457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-2.2737367544323206E-13</v>
      </c>
      <c r="CU127" s="18">
        <f>CT127*VLOOKUP('Données projet'!$B$13,Paramètres!$A$1:$I$89,3,0)*VLOOKUP('Données projet'!$B$13,Paramètres!$A$1:$I$89,5,0)</f>
        <v>-1.9863364286720756E-13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324.64304413235163</v>
      </c>
      <c r="CZ127" s="62">
        <f t="shared" si="96"/>
        <v>318.90379036810742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1.0995790944434703E-13</v>
      </c>
      <c r="DQ127" s="14">
        <f t="shared" si="97"/>
        <v>1.6337280948049956E-12</v>
      </c>
      <c r="DR127" s="22">
        <f t="shared" si="70"/>
        <v>3.036919790734272E-12</v>
      </c>
      <c r="DS127" s="62">
        <f t="shared" si="71"/>
        <v>293.33333333333633</v>
      </c>
      <c r="DT127" s="62">
        <f ca="1">AVERAGE(OFFSET($DS$3,0,0,'Données projet'!$E$14+1,1))-AVERAGE(OFFSET($H$3,0,0,'Données projet'!$E$14+1,1))</f>
        <v>394.8445842828649</v>
      </c>
      <c r="DU127" s="62">
        <f t="shared" si="98"/>
        <v>246.54010105494143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2">
        <f t="shared" si="59"/>
        <v>293.33333333333633</v>
      </c>
      <c r="AN128" s="62">
        <f ca="1">AVERAGE(OFFSET($AM$3,0,0,'Données projet'!$E$10+1,1))-AVERAGE(OFFSET($H$3,0,0,'Données projet'!$E$10+1,1))</f>
        <v>389.12604446638119</v>
      </c>
      <c r="AO128" s="62">
        <f t="shared" si="90"/>
        <v>243.23852967152732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1.223725121235475E-13</v>
      </c>
      <c r="BF128" s="14">
        <f t="shared" si="91"/>
        <v>1.7956824466038182E-12</v>
      </c>
      <c r="BG128" s="22">
        <f t="shared" si="61"/>
        <v>3.3406123864501612E-12</v>
      </c>
      <c r="BH128" s="62">
        <f t="shared" si="62"/>
        <v>293.33333333333667</v>
      </c>
      <c r="BI128" s="62">
        <f ca="1">AVERAGE(OFFSET($BH$3,0,0,'Données projet'!$E$11+1,1))-AVERAGE(OFFSET($H$3,0,0,'Données projet'!$E$11+1,1))</f>
        <v>434.82222444324242</v>
      </c>
      <c r="BJ128" s="62">
        <f t="shared" si="92"/>
        <v>269.61868559913393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1.1527845344971866E-13</v>
      </c>
      <c r="CA128" s="14">
        <f t="shared" si="93"/>
        <v>1.7033846239409443E-12</v>
      </c>
      <c r="CB128" s="22">
        <f t="shared" si="64"/>
        <v>3.1675048597887374E-12</v>
      </c>
      <c r="CC128" s="62">
        <f t="shared" si="65"/>
        <v>293.3333333333365</v>
      </c>
      <c r="CD128" s="62">
        <f ca="1">AVERAGE(OFFSET($CC$3,0,0,'Données projet'!$E$12+1,1))-AVERAGE(OFFSET($H$3,0,0,'Données projet'!$E$12+1,1))</f>
        <v>402.05768757175963</v>
      </c>
      <c r="CE128" s="62">
        <f t="shared" si="94"/>
        <v>256.4377087753457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-2.2737367544323206E-13</v>
      </c>
      <c r="CU128" s="18">
        <f>CT128*VLOOKUP('Données projet'!$B$13,Paramètres!$A$1:$I$89,3,0)*VLOOKUP('Données projet'!$B$13,Paramètres!$A$1:$I$89,5,0)</f>
        <v>-1.9863364286720756E-13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324.64304413235163</v>
      </c>
      <c r="CZ128" s="62">
        <f t="shared" si="96"/>
        <v>318.90379036810742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1.0995790944434703E-13</v>
      </c>
      <c r="DQ128" s="14">
        <f t="shared" si="97"/>
        <v>1.6337280948049956E-12</v>
      </c>
      <c r="DR128" s="22">
        <f t="shared" si="70"/>
        <v>3.036919790734272E-12</v>
      </c>
      <c r="DS128" s="62">
        <f t="shared" si="71"/>
        <v>293.33333333333633</v>
      </c>
      <c r="DT128" s="62">
        <f ca="1">AVERAGE(OFFSET($DS$3,0,0,'Données projet'!$E$14+1,1))-AVERAGE(OFFSET($H$3,0,0,'Données projet'!$E$14+1,1))</f>
        <v>394.8445842828649</v>
      </c>
      <c r="DU128" s="62">
        <f t="shared" si="98"/>
        <v>246.54010105494143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2">
        <f t="shared" si="59"/>
        <v>293.33333333333633</v>
      </c>
      <c r="AN129" s="62">
        <f ca="1">AVERAGE(OFFSET($AM$3,0,0,'Données projet'!$E$10+1,1))-AVERAGE(OFFSET($H$3,0,0,'Données projet'!$E$10+1,1))</f>
        <v>389.12604446638119</v>
      </c>
      <c r="AO129" s="62">
        <f t="shared" si="90"/>
        <v>243.23852967152732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1.223725121235475E-13</v>
      </c>
      <c r="BF129" s="14">
        <f t="shared" si="91"/>
        <v>1.7956824466038182E-12</v>
      </c>
      <c r="BG129" s="22">
        <f t="shared" si="61"/>
        <v>3.3406123864501612E-12</v>
      </c>
      <c r="BH129" s="62">
        <f t="shared" si="62"/>
        <v>293.33333333333667</v>
      </c>
      <c r="BI129" s="62">
        <f ca="1">AVERAGE(OFFSET($BH$3,0,0,'Données projet'!$E$11+1,1))-AVERAGE(OFFSET($H$3,0,0,'Données projet'!$E$11+1,1))</f>
        <v>434.82222444324242</v>
      </c>
      <c r="BJ129" s="62">
        <f t="shared" si="92"/>
        <v>269.61868559913393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1.1527845344971866E-13</v>
      </c>
      <c r="CA129" s="14">
        <f t="shared" si="93"/>
        <v>1.7033846239409443E-12</v>
      </c>
      <c r="CB129" s="22">
        <f t="shared" si="64"/>
        <v>3.1675048597887374E-12</v>
      </c>
      <c r="CC129" s="62">
        <f t="shared" si="65"/>
        <v>293.3333333333365</v>
      </c>
      <c r="CD129" s="62">
        <f ca="1">AVERAGE(OFFSET($CC$3,0,0,'Données projet'!$E$12+1,1))-AVERAGE(OFFSET($H$3,0,0,'Données projet'!$E$12+1,1))</f>
        <v>402.05768757175963</v>
      </c>
      <c r="CE129" s="62">
        <f t="shared" si="94"/>
        <v>256.4377087753457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-2.2737367544323206E-13</v>
      </c>
      <c r="CU129" s="18">
        <f>CT129*VLOOKUP('Données projet'!$B$13,Paramètres!$A$1:$I$89,3,0)*VLOOKUP('Données projet'!$B$13,Paramètres!$A$1:$I$89,5,0)</f>
        <v>-1.9863364286720756E-13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324.64304413235163</v>
      </c>
      <c r="CZ129" s="62">
        <f t="shared" si="96"/>
        <v>318.90379036810742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1.0995790944434703E-13</v>
      </c>
      <c r="DQ129" s="14">
        <f t="shared" si="97"/>
        <v>1.6337280948049956E-12</v>
      </c>
      <c r="DR129" s="22">
        <f t="shared" si="70"/>
        <v>3.036919790734272E-12</v>
      </c>
      <c r="DS129" s="62">
        <f t="shared" si="71"/>
        <v>293.33333333333633</v>
      </c>
      <c r="DT129" s="62">
        <f ca="1">AVERAGE(OFFSET($DS$3,0,0,'Données projet'!$E$14+1,1))-AVERAGE(OFFSET($H$3,0,0,'Données projet'!$E$14+1,1))</f>
        <v>394.8445842828649</v>
      </c>
      <c r="DU129" s="62">
        <f t="shared" si="98"/>
        <v>246.54010105494143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2">
        <f t="shared" si="59"/>
        <v>293.33333333333633</v>
      </c>
      <c r="AN130" s="62">
        <f ca="1">AVERAGE(OFFSET($AM$3,0,0,'Données projet'!$E$10+1,1))-AVERAGE(OFFSET($H$3,0,0,'Données projet'!$E$10+1,1))</f>
        <v>389.12604446638119</v>
      </c>
      <c r="AO130" s="62">
        <f t="shared" si="90"/>
        <v>243.23852967152732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1.223725121235475E-13</v>
      </c>
      <c r="BF130" s="14">
        <f t="shared" si="91"/>
        <v>1.7956824466038182E-12</v>
      </c>
      <c r="BG130" s="22">
        <f t="shared" si="61"/>
        <v>3.3406123864501612E-12</v>
      </c>
      <c r="BH130" s="62">
        <f t="shared" si="62"/>
        <v>293.33333333333667</v>
      </c>
      <c r="BI130" s="62">
        <f ca="1">AVERAGE(OFFSET($BH$3,0,0,'Données projet'!$E$11+1,1))-AVERAGE(OFFSET($H$3,0,0,'Données projet'!$E$11+1,1))</f>
        <v>434.82222444324242</v>
      </c>
      <c r="BJ130" s="62">
        <f t="shared" si="92"/>
        <v>269.61868559913393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1.1527845344971866E-13</v>
      </c>
      <c r="CA130" s="14">
        <f t="shared" si="93"/>
        <v>1.7033846239409443E-12</v>
      </c>
      <c r="CB130" s="22">
        <f t="shared" si="64"/>
        <v>3.1675048597887374E-12</v>
      </c>
      <c r="CC130" s="62">
        <f t="shared" si="65"/>
        <v>293.3333333333365</v>
      </c>
      <c r="CD130" s="62">
        <f ca="1">AVERAGE(OFFSET($CC$3,0,0,'Données projet'!$E$12+1,1))-AVERAGE(OFFSET($H$3,0,0,'Données projet'!$E$12+1,1))</f>
        <v>402.05768757175963</v>
      </c>
      <c r="CE130" s="62">
        <f t="shared" si="94"/>
        <v>256.4377087753457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-2.2737367544323206E-13</v>
      </c>
      <c r="CU130" s="18">
        <f>CT130*VLOOKUP('Données projet'!$B$13,Paramètres!$A$1:$I$89,3,0)*VLOOKUP('Données projet'!$B$13,Paramètres!$A$1:$I$89,5,0)</f>
        <v>-1.9863364286720756E-13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324.64304413235163</v>
      </c>
      <c r="CZ130" s="62">
        <f t="shared" si="96"/>
        <v>318.90379036810742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1.0995790944434703E-13</v>
      </c>
      <c r="DQ130" s="14">
        <f t="shared" si="97"/>
        <v>1.6337280948049956E-12</v>
      </c>
      <c r="DR130" s="22">
        <f t="shared" si="70"/>
        <v>3.036919790734272E-12</v>
      </c>
      <c r="DS130" s="62">
        <f t="shared" si="71"/>
        <v>293.33333333333633</v>
      </c>
      <c r="DT130" s="62">
        <f ca="1">AVERAGE(OFFSET($DS$3,0,0,'Données projet'!$E$14+1,1))-AVERAGE(OFFSET($H$3,0,0,'Données projet'!$E$14+1,1))</f>
        <v>394.8445842828649</v>
      </c>
      <c r="DU130" s="62">
        <f t="shared" si="98"/>
        <v>246.54010105494143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2">
        <f t="shared" si="59"/>
        <v>293.33333333333633</v>
      </c>
      <c r="AN131" s="62">
        <f ca="1">AVERAGE(OFFSET($AM$3,0,0,'Données projet'!$E$10+1,1))-AVERAGE(OFFSET($H$3,0,0,'Données projet'!$E$10+1,1))</f>
        <v>389.12604446638119</v>
      </c>
      <c r="AO131" s="62">
        <f t="shared" si="90"/>
        <v>243.23852967152732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1.223725121235475E-13</v>
      </c>
      <c r="BF131" s="14">
        <f t="shared" si="91"/>
        <v>1.7956824466038182E-12</v>
      </c>
      <c r="BG131" s="22">
        <f t="shared" si="61"/>
        <v>3.3406123864501612E-12</v>
      </c>
      <c r="BH131" s="62">
        <f t="shared" si="62"/>
        <v>293.33333333333667</v>
      </c>
      <c r="BI131" s="62">
        <f ca="1">AVERAGE(OFFSET($BH$3,0,0,'Données projet'!$E$11+1,1))-AVERAGE(OFFSET($H$3,0,0,'Données projet'!$E$11+1,1))</f>
        <v>434.82222444324242</v>
      </c>
      <c r="BJ131" s="62">
        <f t="shared" si="92"/>
        <v>269.61868559913393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1.1527845344971866E-13</v>
      </c>
      <c r="CA131" s="14">
        <f t="shared" si="93"/>
        <v>1.7033846239409443E-12</v>
      </c>
      <c r="CB131" s="22">
        <f t="shared" si="64"/>
        <v>3.1675048597887374E-12</v>
      </c>
      <c r="CC131" s="62">
        <f t="shared" si="65"/>
        <v>293.3333333333365</v>
      </c>
      <c r="CD131" s="62">
        <f ca="1">AVERAGE(OFFSET($CC$3,0,0,'Données projet'!$E$12+1,1))-AVERAGE(OFFSET($H$3,0,0,'Données projet'!$E$12+1,1))</f>
        <v>402.05768757175963</v>
      </c>
      <c r="CE131" s="62">
        <f t="shared" si="94"/>
        <v>256.4377087753457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-2.2737367544323206E-13</v>
      </c>
      <c r="CU131" s="18">
        <f>CT131*VLOOKUP('Données projet'!$B$13,Paramètres!$A$1:$I$89,3,0)*VLOOKUP('Données projet'!$B$13,Paramètres!$A$1:$I$89,5,0)</f>
        <v>-1.9863364286720756E-13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324.64304413235163</v>
      </c>
      <c r="CZ131" s="62">
        <f t="shared" si="96"/>
        <v>318.90379036810742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1.0995790944434703E-13</v>
      </c>
      <c r="DQ131" s="14">
        <f t="shared" si="97"/>
        <v>1.6337280948049956E-12</v>
      </c>
      <c r="DR131" s="22">
        <f t="shared" si="70"/>
        <v>3.036919790734272E-12</v>
      </c>
      <c r="DS131" s="62">
        <f t="shared" si="71"/>
        <v>293.33333333333633</v>
      </c>
      <c r="DT131" s="62">
        <f ca="1">AVERAGE(OFFSET($DS$3,0,0,'Données projet'!$E$14+1,1))-AVERAGE(OFFSET($H$3,0,0,'Données projet'!$E$14+1,1))</f>
        <v>394.8445842828649</v>
      </c>
      <c r="DU131" s="62">
        <f t="shared" si="98"/>
        <v>246.54010105494143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2">
        <f t="shared" ref="AM132:AM195" si="113">AL132+(AD132+AE132)*44/12</f>
        <v>293.33333333333633</v>
      </c>
      <c r="AN132" s="62">
        <f ca="1">AVERAGE(OFFSET($AM$3,0,0,'Données projet'!$E$10+1,1))-AVERAGE(OFFSET($H$3,0,0,'Données projet'!$E$10+1,1))</f>
        <v>389.12604446638119</v>
      </c>
      <c r="AO132" s="62">
        <f t="shared" si="90"/>
        <v>243.23852967152732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1.223725121235475E-13</v>
      </c>
      <c r="BF132" s="14">
        <f t="shared" si="91"/>
        <v>1.7956824466038182E-12</v>
      </c>
      <c r="BG132" s="22">
        <f t="shared" ref="BG132:BG153" si="115">(BE132+BF132)*0.475*44/12</f>
        <v>3.3406123864501612E-12</v>
      </c>
      <c r="BH132" s="62">
        <f t="shared" ref="BH132:BH195" si="116">BG132+(AY132+AZ132)*44/12</f>
        <v>293.33333333333667</v>
      </c>
      <c r="BI132" s="62">
        <f ca="1">AVERAGE(OFFSET($BH$3,0,0,'Données projet'!$E$11+1,1))-AVERAGE(OFFSET($H$3,0,0,'Données projet'!$E$11+1,1))</f>
        <v>434.82222444324242</v>
      </c>
      <c r="BJ132" s="62">
        <f t="shared" si="92"/>
        <v>269.61868559913393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1.1527845344971866E-13</v>
      </c>
      <c r="CA132" s="14">
        <f t="shared" si="93"/>
        <v>1.7033846239409443E-12</v>
      </c>
      <c r="CB132" s="22">
        <f t="shared" ref="CB132:CB153" si="118">(BZ132+CA132)*0.475*44/12</f>
        <v>3.1675048597887374E-12</v>
      </c>
      <c r="CC132" s="62">
        <f t="shared" ref="CC132:CC195" si="119">CB132+(BT132+BU132)*44/12</f>
        <v>293.3333333333365</v>
      </c>
      <c r="CD132" s="62">
        <f ca="1">AVERAGE(OFFSET($CC$3,0,0,'Données projet'!$E$12+1,1))-AVERAGE(OFFSET($H$3,0,0,'Données projet'!$E$12+1,1))</f>
        <v>402.05768757175963</v>
      </c>
      <c r="CE132" s="62">
        <f t="shared" si="94"/>
        <v>256.4377087753457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-2.2737367544323206E-13</v>
      </c>
      <c r="CU132" s="18">
        <f>CT132*VLOOKUP('Données projet'!$B$13,Paramètres!$A$1:$I$89,3,0)*VLOOKUP('Données projet'!$B$13,Paramètres!$A$1:$I$89,5,0)</f>
        <v>-1.9863364286720756E-13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324.64304413235163</v>
      </c>
      <c r="CZ132" s="62">
        <f t="shared" si="96"/>
        <v>318.90379036810742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1.0995790944434703E-13</v>
      </c>
      <c r="DQ132" s="14">
        <f t="shared" si="97"/>
        <v>1.6337280948049956E-12</v>
      </c>
      <c r="DR132" s="22">
        <f t="shared" ref="DR132:DR153" si="124">(DP132+DQ132)*0.475*44/12</f>
        <v>3.036919790734272E-12</v>
      </c>
      <c r="DS132" s="62">
        <f t="shared" ref="DS132:DS195" si="125">DR132+(DJ132+DK132)*44/12</f>
        <v>293.33333333333633</v>
      </c>
      <c r="DT132" s="62">
        <f ca="1">AVERAGE(OFFSET($DS$3,0,0,'Données projet'!$E$14+1,1))-AVERAGE(OFFSET($H$3,0,0,'Données projet'!$E$14+1,1))</f>
        <v>394.8445842828649</v>
      </c>
      <c r="DU132" s="62">
        <f t="shared" si="98"/>
        <v>246.54010105494143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2">
        <f t="shared" si="113"/>
        <v>293.33333333333633</v>
      </c>
      <c r="AN133" s="62">
        <f ca="1">AVERAGE(OFFSET($AM$3,0,0,'Données projet'!$E$10+1,1))-AVERAGE(OFFSET($H$3,0,0,'Données projet'!$E$10+1,1))</f>
        <v>389.12604446638119</v>
      </c>
      <c r="AO133" s="62">
        <f t="shared" ref="AO133:AO196" si="144">$AO$3</f>
        <v>243.23852967152732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1.223725121235475E-13</v>
      </c>
      <c r="BF133" s="14">
        <f t="shared" ref="BF133:BF153" si="145">EXP(-1.0587+0.8836*LN(BE133)+0.284)</f>
        <v>1.7956824466038182E-12</v>
      </c>
      <c r="BG133" s="22">
        <f t="shared" si="115"/>
        <v>3.3406123864501612E-12</v>
      </c>
      <c r="BH133" s="62">
        <f t="shared" si="116"/>
        <v>293.33333333333667</v>
      </c>
      <c r="BI133" s="62">
        <f ca="1">AVERAGE(OFFSET($BH$3,0,0,'Données projet'!$E$11+1,1))-AVERAGE(OFFSET($H$3,0,0,'Données projet'!$E$11+1,1))</f>
        <v>434.82222444324242</v>
      </c>
      <c r="BJ133" s="62">
        <f t="shared" ref="BJ133:BJ196" si="146">$BJ$3</f>
        <v>269.61868559913393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1.1527845344971866E-13</v>
      </c>
      <c r="CA133" s="14">
        <f t="shared" ref="CA133:CA153" si="147">EXP(-1.0587+0.8836*LN(BZ133)+0.284)</f>
        <v>1.7033846239409443E-12</v>
      </c>
      <c r="CB133" s="22">
        <f t="shared" si="118"/>
        <v>3.1675048597887374E-12</v>
      </c>
      <c r="CC133" s="62">
        <f t="shared" si="119"/>
        <v>293.3333333333365</v>
      </c>
      <c r="CD133" s="62">
        <f ca="1">AVERAGE(OFFSET($CC$3,0,0,'Données projet'!$E$12+1,1))-AVERAGE(OFFSET($H$3,0,0,'Données projet'!$E$12+1,1))</f>
        <v>402.05768757175963</v>
      </c>
      <c r="CE133" s="62">
        <f t="shared" ref="CE133:CE196" si="148">$CE$3</f>
        <v>256.4377087753457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-2.2737367544323206E-13</v>
      </c>
      <c r="CU133" s="18">
        <f>CT133*VLOOKUP('Données projet'!$B$13,Paramètres!$A$1:$I$89,3,0)*VLOOKUP('Données projet'!$B$13,Paramètres!$A$1:$I$89,5,0)</f>
        <v>-1.9863364286720756E-13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324.64304413235163</v>
      </c>
      <c r="CZ133" s="62">
        <f t="shared" ref="CZ133:CZ196" si="150">$CZ$3</f>
        <v>318.90379036810742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1.0995790944434703E-13</v>
      </c>
      <c r="DQ133" s="14">
        <f t="shared" ref="DQ133:DQ153" si="151">EXP(-1.0587+0.8836*LN(DP133)+0.284)</f>
        <v>1.6337280948049956E-12</v>
      </c>
      <c r="DR133" s="22">
        <f t="shared" si="124"/>
        <v>3.036919790734272E-12</v>
      </c>
      <c r="DS133" s="62">
        <f t="shared" si="125"/>
        <v>293.33333333333633</v>
      </c>
      <c r="DT133" s="62">
        <f ca="1">AVERAGE(OFFSET($DS$3,0,0,'Données projet'!$E$14+1,1))-AVERAGE(OFFSET($H$3,0,0,'Données projet'!$E$14+1,1))</f>
        <v>394.8445842828649</v>
      </c>
      <c r="DU133" s="62">
        <f t="shared" ref="DU133:DU196" si="152">$DU$3</f>
        <v>246.54010105494143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2">
        <f t="shared" si="113"/>
        <v>293.33333333333633</v>
      </c>
      <c r="AN134" s="62">
        <f ca="1">AVERAGE(OFFSET($AM$3,0,0,'Données projet'!$E$10+1,1))-AVERAGE(OFFSET($H$3,0,0,'Données projet'!$E$10+1,1))</f>
        <v>389.12604446638119</v>
      </c>
      <c r="AO134" s="62">
        <f t="shared" si="144"/>
        <v>243.23852967152732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1.223725121235475E-13</v>
      </c>
      <c r="BF134" s="14">
        <f t="shared" si="145"/>
        <v>1.7956824466038182E-12</v>
      </c>
      <c r="BG134" s="22">
        <f t="shared" si="115"/>
        <v>3.3406123864501612E-12</v>
      </c>
      <c r="BH134" s="62">
        <f t="shared" si="116"/>
        <v>293.33333333333667</v>
      </c>
      <c r="BI134" s="62">
        <f ca="1">AVERAGE(OFFSET($BH$3,0,0,'Données projet'!$E$11+1,1))-AVERAGE(OFFSET($H$3,0,0,'Données projet'!$E$11+1,1))</f>
        <v>434.82222444324242</v>
      </c>
      <c r="BJ134" s="62">
        <f t="shared" si="146"/>
        <v>269.61868559913393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1.1527845344971866E-13</v>
      </c>
      <c r="CA134" s="14">
        <f t="shared" si="147"/>
        <v>1.7033846239409443E-12</v>
      </c>
      <c r="CB134" s="22">
        <f t="shared" si="118"/>
        <v>3.1675048597887374E-12</v>
      </c>
      <c r="CC134" s="62">
        <f t="shared" si="119"/>
        <v>293.3333333333365</v>
      </c>
      <c r="CD134" s="62">
        <f ca="1">AVERAGE(OFFSET($CC$3,0,0,'Données projet'!$E$12+1,1))-AVERAGE(OFFSET($H$3,0,0,'Données projet'!$E$12+1,1))</f>
        <v>402.05768757175963</v>
      </c>
      <c r="CE134" s="62">
        <f t="shared" si="148"/>
        <v>256.4377087753457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-2.2737367544323206E-13</v>
      </c>
      <c r="CU134" s="18">
        <f>CT134*VLOOKUP('Données projet'!$B$13,Paramètres!$A$1:$I$89,3,0)*VLOOKUP('Données projet'!$B$13,Paramètres!$A$1:$I$89,5,0)</f>
        <v>-1.9863364286720756E-13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324.64304413235163</v>
      </c>
      <c r="CZ134" s="62">
        <f t="shared" si="150"/>
        <v>318.90379036810742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1.0995790944434703E-13</v>
      </c>
      <c r="DQ134" s="14">
        <f t="shared" si="151"/>
        <v>1.6337280948049956E-12</v>
      </c>
      <c r="DR134" s="22">
        <f t="shared" si="124"/>
        <v>3.036919790734272E-12</v>
      </c>
      <c r="DS134" s="62">
        <f t="shared" si="125"/>
        <v>293.33333333333633</v>
      </c>
      <c r="DT134" s="62">
        <f ca="1">AVERAGE(OFFSET($DS$3,0,0,'Données projet'!$E$14+1,1))-AVERAGE(OFFSET($H$3,0,0,'Données projet'!$E$14+1,1))</f>
        <v>394.8445842828649</v>
      </c>
      <c r="DU134" s="62">
        <f t="shared" si="152"/>
        <v>246.54010105494143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2">
        <f t="shared" si="113"/>
        <v>293.33333333333633</v>
      </c>
      <c r="AN135" s="62">
        <f ca="1">AVERAGE(OFFSET($AM$3,0,0,'Données projet'!$E$10+1,1))-AVERAGE(OFFSET($H$3,0,0,'Données projet'!$E$10+1,1))</f>
        <v>389.12604446638119</v>
      </c>
      <c r="AO135" s="62">
        <f t="shared" si="144"/>
        <v>243.23852967152732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1.223725121235475E-13</v>
      </c>
      <c r="BF135" s="14">
        <f t="shared" si="145"/>
        <v>1.7956824466038182E-12</v>
      </c>
      <c r="BG135" s="22">
        <f t="shared" si="115"/>
        <v>3.3406123864501612E-12</v>
      </c>
      <c r="BH135" s="62">
        <f t="shared" si="116"/>
        <v>293.33333333333667</v>
      </c>
      <c r="BI135" s="62">
        <f ca="1">AVERAGE(OFFSET($BH$3,0,0,'Données projet'!$E$11+1,1))-AVERAGE(OFFSET($H$3,0,0,'Données projet'!$E$11+1,1))</f>
        <v>434.82222444324242</v>
      </c>
      <c r="BJ135" s="62">
        <f t="shared" si="146"/>
        <v>269.61868559913393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1.1527845344971866E-13</v>
      </c>
      <c r="CA135" s="14">
        <f t="shared" si="147"/>
        <v>1.7033846239409443E-12</v>
      </c>
      <c r="CB135" s="22">
        <f t="shared" si="118"/>
        <v>3.1675048597887374E-12</v>
      </c>
      <c r="CC135" s="62">
        <f t="shared" si="119"/>
        <v>293.3333333333365</v>
      </c>
      <c r="CD135" s="62">
        <f ca="1">AVERAGE(OFFSET($CC$3,0,0,'Données projet'!$E$12+1,1))-AVERAGE(OFFSET($H$3,0,0,'Données projet'!$E$12+1,1))</f>
        <v>402.05768757175963</v>
      </c>
      <c r="CE135" s="62">
        <f t="shared" si="148"/>
        <v>256.4377087753457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-2.2737367544323206E-13</v>
      </c>
      <c r="CU135" s="18">
        <f>CT135*VLOOKUP('Données projet'!$B$13,Paramètres!$A$1:$I$89,3,0)*VLOOKUP('Données projet'!$B$13,Paramètres!$A$1:$I$89,5,0)</f>
        <v>-1.9863364286720756E-13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324.64304413235163</v>
      </c>
      <c r="CZ135" s="62">
        <f t="shared" si="150"/>
        <v>318.90379036810742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1.0995790944434703E-13</v>
      </c>
      <c r="DQ135" s="14">
        <f t="shared" si="151"/>
        <v>1.6337280948049956E-12</v>
      </c>
      <c r="DR135" s="22">
        <f t="shared" si="124"/>
        <v>3.036919790734272E-12</v>
      </c>
      <c r="DS135" s="62">
        <f t="shared" si="125"/>
        <v>293.33333333333633</v>
      </c>
      <c r="DT135" s="62">
        <f ca="1">AVERAGE(OFFSET($DS$3,0,0,'Données projet'!$E$14+1,1))-AVERAGE(OFFSET($H$3,0,0,'Données projet'!$E$14+1,1))</f>
        <v>394.8445842828649</v>
      </c>
      <c r="DU135" s="62">
        <f t="shared" si="152"/>
        <v>246.54010105494143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2">
        <f t="shared" si="113"/>
        <v>293.33333333333633</v>
      </c>
      <c r="AN136" s="62">
        <f ca="1">AVERAGE(OFFSET($AM$3,0,0,'Données projet'!$E$10+1,1))-AVERAGE(OFFSET($H$3,0,0,'Données projet'!$E$10+1,1))</f>
        <v>389.12604446638119</v>
      </c>
      <c r="AO136" s="62">
        <f t="shared" si="144"/>
        <v>243.23852967152732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1.223725121235475E-13</v>
      </c>
      <c r="BF136" s="14">
        <f t="shared" si="145"/>
        <v>1.7956824466038182E-12</v>
      </c>
      <c r="BG136" s="22">
        <f t="shared" si="115"/>
        <v>3.3406123864501612E-12</v>
      </c>
      <c r="BH136" s="62">
        <f t="shared" si="116"/>
        <v>293.33333333333667</v>
      </c>
      <c r="BI136" s="62">
        <f ca="1">AVERAGE(OFFSET($BH$3,0,0,'Données projet'!$E$11+1,1))-AVERAGE(OFFSET($H$3,0,0,'Données projet'!$E$11+1,1))</f>
        <v>434.82222444324242</v>
      </c>
      <c r="BJ136" s="62">
        <f t="shared" si="146"/>
        <v>269.61868559913393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1.1527845344971866E-13</v>
      </c>
      <c r="CA136" s="14">
        <f t="shared" si="147"/>
        <v>1.7033846239409443E-12</v>
      </c>
      <c r="CB136" s="22">
        <f t="shared" si="118"/>
        <v>3.1675048597887374E-12</v>
      </c>
      <c r="CC136" s="62">
        <f t="shared" si="119"/>
        <v>293.3333333333365</v>
      </c>
      <c r="CD136" s="62">
        <f ca="1">AVERAGE(OFFSET($CC$3,0,0,'Données projet'!$E$12+1,1))-AVERAGE(OFFSET($H$3,0,0,'Données projet'!$E$12+1,1))</f>
        <v>402.05768757175963</v>
      </c>
      <c r="CE136" s="62">
        <f t="shared" si="148"/>
        <v>256.4377087753457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-2.2737367544323206E-13</v>
      </c>
      <c r="CU136" s="18">
        <f>CT136*VLOOKUP('Données projet'!$B$13,Paramètres!$A$1:$I$89,3,0)*VLOOKUP('Données projet'!$B$13,Paramètres!$A$1:$I$89,5,0)</f>
        <v>-1.9863364286720756E-13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324.64304413235163</v>
      </c>
      <c r="CZ136" s="62">
        <f t="shared" si="150"/>
        <v>318.90379036810742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1.0995790944434703E-13</v>
      </c>
      <c r="DQ136" s="14">
        <f t="shared" si="151"/>
        <v>1.6337280948049956E-12</v>
      </c>
      <c r="DR136" s="22">
        <f t="shared" si="124"/>
        <v>3.036919790734272E-12</v>
      </c>
      <c r="DS136" s="62">
        <f t="shared" si="125"/>
        <v>293.33333333333633</v>
      </c>
      <c r="DT136" s="62">
        <f ca="1">AVERAGE(OFFSET($DS$3,0,0,'Données projet'!$E$14+1,1))-AVERAGE(OFFSET($H$3,0,0,'Données projet'!$E$14+1,1))</f>
        <v>394.8445842828649</v>
      </c>
      <c r="DU136" s="62">
        <f t="shared" si="152"/>
        <v>246.54010105494143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2">
        <f t="shared" si="113"/>
        <v>293.33333333333633</v>
      </c>
      <c r="AN137" s="62">
        <f ca="1">AVERAGE(OFFSET($AM$3,0,0,'Données projet'!$E$10+1,1))-AVERAGE(OFFSET($H$3,0,0,'Données projet'!$E$10+1,1))</f>
        <v>389.12604446638119</v>
      </c>
      <c r="AO137" s="62">
        <f t="shared" si="144"/>
        <v>243.23852967152732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1.223725121235475E-13</v>
      </c>
      <c r="BF137" s="14">
        <f t="shared" si="145"/>
        <v>1.7956824466038182E-12</v>
      </c>
      <c r="BG137" s="22">
        <f t="shared" si="115"/>
        <v>3.3406123864501612E-12</v>
      </c>
      <c r="BH137" s="62">
        <f t="shared" si="116"/>
        <v>293.33333333333667</v>
      </c>
      <c r="BI137" s="62">
        <f ca="1">AVERAGE(OFFSET($BH$3,0,0,'Données projet'!$E$11+1,1))-AVERAGE(OFFSET($H$3,0,0,'Données projet'!$E$11+1,1))</f>
        <v>434.82222444324242</v>
      </c>
      <c r="BJ137" s="62">
        <f t="shared" si="146"/>
        <v>269.61868559913393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1.1527845344971866E-13</v>
      </c>
      <c r="CA137" s="14">
        <f t="shared" si="147"/>
        <v>1.7033846239409443E-12</v>
      </c>
      <c r="CB137" s="22">
        <f t="shared" si="118"/>
        <v>3.1675048597887374E-12</v>
      </c>
      <c r="CC137" s="62">
        <f t="shared" si="119"/>
        <v>293.3333333333365</v>
      </c>
      <c r="CD137" s="62">
        <f ca="1">AVERAGE(OFFSET($CC$3,0,0,'Données projet'!$E$12+1,1))-AVERAGE(OFFSET($H$3,0,0,'Données projet'!$E$12+1,1))</f>
        <v>402.05768757175963</v>
      </c>
      <c r="CE137" s="62">
        <f t="shared" si="148"/>
        <v>256.4377087753457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-2.2737367544323206E-13</v>
      </c>
      <c r="CU137" s="18">
        <f>CT137*VLOOKUP('Données projet'!$B$13,Paramètres!$A$1:$I$89,3,0)*VLOOKUP('Données projet'!$B$13,Paramètres!$A$1:$I$89,5,0)</f>
        <v>-1.9863364286720756E-13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324.64304413235163</v>
      </c>
      <c r="CZ137" s="62">
        <f t="shared" si="150"/>
        <v>318.90379036810742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1.0995790944434703E-13</v>
      </c>
      <c r="DQ137" s="14">
        <f t="shared" si="151"/>
        <v>1.6337280948049956E-12</v>
      </c>
      <c r="DR137" s="22">
        <f t="shared" si="124"/>
        <v>3.036919790734272E-12</v>
      </c>
      <c r="DS137" s="62">
        <f t="shared" si="125"/>
        <v>293.33333333333633</v>
      </c>
      <c r="DT137" s="62">
        <f ca="1">AVERAGE(OFFSET($DS$3,0,0,'Données projet'!$E$14+1,1))-AVERAGE(OFFSET($H$3,0,0,'Données projet'!$E$14+1,1))</f>
        <v>394.8445842828649</v>
      </c>
      <c r="DU137" s="62">
        <f t="shared" si="152"/>
        <v>246.54010105494143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2">
        <f t="shared" si="113"/>
        <v>293.33333333333633</v>
      </c>
      <c r="AN138" s="62">
        <f ca="1">AVERAGE(OFFSET($AM$3,0,0,'Données projet'!$E$10+1,1))-AVERAGE(OFFSET($H$3,0,0,'Données projet'!$E$10+1,1))</f>
        <v>389.12604446638119</v>
      </c>
      <c r="AO138" s="62">
        <f t="shared" si="144"/>
        <v>243.23852967152732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1.223725121235475E-13</v>
      </c>
      <c r="BF138" s="14">
        <f t="shared" si="145"/>
        <v>1.7956824466038182E-12</v>
      </c>
      <c r="BG138" s="22">
        <f t="shared" si="115"/>
        <v>3.3406123864501612E-12</v>
      </c>
      <c r="BH138" s="62">
        <f t="shared" si="116"/>
        <v>293.33333333333667</v>
      </c>
      <c r="BI138" s="62">
        <f ca="1">AVERAGE(OFFSET($BH$3,0,0,'Données projet'!$E$11+1,1))-AVERAGE(OFFSET($H$3,0,0,'Données projet'!$E$11+1,1))</f>
        <v>434.82222444324242</v>
      </c>
      <c r="BJ138" s="62">
        <f t="shared" si="146"/>
        <v>269.61868559913393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1.1527845344971866E-13</v>
      </c>
      <c r="CA138" s="14">
        <f t="shared" si="147"/>
        <v>1.7033846239409443E-12</v>
      </c>
      <c r="CB138" s="22">
        <f t="shared" si="118"/>
        <v>3.1675048597887374E-12</v>
      </c>
      <c r="CC138" s="62">
        <f t="shared" si="119"/>
        <v>293.3333333333365</v>
      </c>
      <c r="CD138" s="62">
        <f ca="1">AVERAGE(OFFSET($CC$3,0,0,'Données projet'!$E$12+1,1))-AVERAGE(OFFSET($H$3,0,0,'Données projet'!$E$12+1,1))</f>
        <v>402.05768757175963</v>
      </c>
      <c r="CE138" s="62">
        <f t="shared" si="148"/>
        <v>256.4377087753457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-2.2737367544323206E-13</v>
      </c>
      <c r="CU138" s="18">
        <f>CT138*VLOOKUP('Données projet'!$B$13,Paramètres!$A$1:$I$89,3,0)*VLOOKUP('Données projet'!$B$13,Paramètres!$A$1:$I$89,5,0)</f>
        <v>-1.9863364286720756E-13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324.64304413235163</v>
      </c>
      <c r="CZ138" s="62">
        <f t="shared" si="150"/>
        <v>318.90379036810742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1.0995790944434703E-13</v>
      </c>
      <c r="DQ138" s="14">
        <f t="shared" si="151"/>
        <v>1.6337280948049956E-12</v>
      </c>
      <c r="DR138" s="22">
        <f t="shared" si="124"/>
        <v>3.036919790734272E-12</v>
      </c>
      <c r="DS138" s="62">
        <f t="shared" si="125"/>
        <v>293.33333333333633</v>
      </c>
      <c r="DT138" s="62">
        <f ca="1">AVERAGE(OFFSET($DS$3,0,0,'Données projet'!$E$14+1,1))-AVERAGE(OFFSET($H$3,0,0,'Données projet'!$E$14+1,1))</f>
        <v>394.8445842828649</v>
      </c>
      <c r="DU138" s="62">
        <f t="shared" si="152"/>
        <v>246.54010105494143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2">
        <f t="shared" si="113"/>
        <v>293.33333333333633</v>
      </c>
      <c r="AN139" s="62">
        <f ca="1">AVERAGE(OFFSET($AM$3,0,0,'Données projet'!$E$10+1,1))-AVERAGE(OFFSET($H$3,0,0,'Données projet'!$E$10+1,1))</f>
        <v>389.12604446638119</v>
      </c>
      <c r="AO139" s="62">
        <f t="shared" si="144"/>
        <v>243.23852967152732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1.223725121235475E-13</v>
      </c>
      <c r="BF139" s="14">
        <f t="shared" si="145"/>
        <v>1.7956824466038182E-12</v>
      </c>
      <c r="BG139" s="22">
        <f t="shared" si="115"/>
        <v>3.3406123864501612E-12</v>
      </c>
      <c r="BH139" s="62">
        <f t="shared" si="116"/>
        <v>293.33333333333667</v>
      </c>
      <c r="BI139" s="62">
        <f ca="1">AVERAGE(OFFSET($BH$3,0,0,'Données projet'!$E$11+1,1))-AVERAGE(OFFSET($H$3,0,0,'Données projet'!$E$11+1,1))</f>
        <v>434.82222444324242</v>
      </c>
      <c r="BJ139" s="62">
        <f t="shared" si="146"/>
        <v>269.61868559913393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1.1527845344971866E-13</v>
      </c>
      <c r="CA139" s="14">
        <f t="shared" si="147"/>
        <v>1.7033846239409443E-12</v>
      </c>
      <c r="CB139" s="22">
        <f t="shared" si="118"/>
        <v>3.1675048597887374E-12</v>
      </c>
      <c r="CC139" s="62">
        <f t="shared" si="119"/>
        <v>293.3333333333365</v>
      </c>
      <c r="CD139" s="62">
        <f ca="1">AVERAGE(OFFSET($CC$3,0,0,'Données projet'!$E$12+1,1))-AVERAGE(OFFSET($H$3,0,0,'Données projet'!$E$12+1,1))</f>
        <v>402.05768757175963</v>
      </c>
      <c r="CE139" s="62">
        <f t="shared" si="148"/>
        <v>256.4377087753457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-2.2737367544323206E-13</v>
      </c>
      <c r="CU139" s="18">
        <f>CT139*VLOOKUP('Données projet'!$B$13,Paramètres!$A$1:$I$89,3,0)*VLOOKUP('Données projet'!$B$13,Paramètres!$A$1:$I$89,5,0)</f>
        <v>-1.9863364286720756E-13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324.64304413235163</v>
      </c>
      <c r="CZ139" s="62">
        <f t="shared" si="150"/>
        <v>318.90379036810742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1.0995790944434703E-13</v>
      </c>
      <c r="DQ139" s="14">
        <f t="shared" si="151"/>
        <v>1.6337280948049956E-12</v>
      </c>
      <c r="DR139" s="22">
        <f t="shared" si="124"/>
        <v>3.036919790734272E-12</v>
      </c>
      <c r="DS139" s="62">
        <f t="shared" si="125"/>
        <v>293.33333333333633</v>
      </c>
      <c r="DT139" s="62">
        <f ca="1">AVERAGE(OFFSET($DS$3,0,0,'Données projet'!$E$14+1,1))-AVERAGE(OFFSET($H$3,0,0,'Données projet'!$E$14+1,1))</f>
        <v>394.8445842828649</v>
      </c>
      <c r="DU139" s="62">
        <f t="shared" si="152"/>
        <v>246.54010105494143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2">
        <f t="shared" si="113"/>
        <v>293.33333333333633</v>
      </c>
      <c r="AN140" s="62">
        <f ca="1">AVERAGE(OFFSET($AM$3,0,0,'Données projet'!$E$10+1,1))-AVERAGE(OFFSET($H$3,0,0,'Données projet'!$E$10+1,1))</f>
        <v>389.12604446638119</v>
      </c>
      <c r="AO140" s="62">
        <f t="shared" si="144"/>
        <v>243.23852967152732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1.223725121235475E-13</v>
      </c>
      <c r="BF140" s="14">
        <f t="shared" si="145"/>
        <v>1.7956824466038182E-12</v>
      </c>
      <c r="BG140" s="22">
        <f t="shared" si="115"/>
        <v>3.3406123864501612E-12</v>
      </c>
      <c r="BH140" s="62">
        <f t="shared" si="116"/>
        <v>293.33333333333667</v>
      </c>
      <c r="BI140" s="62">
        <f ca="1">AVERAGE(OFFSET($BH$3,0,0,'Données projet'!$E$11+1,1))-AVERAGE(OFFSET($H$3,0,0,'Données projet'!$E$11+1,1))</f>
        <v>434.82222444324242</v>
      </c>
      <c r="BJ140" s="62">
        <f t="shared" si="146"/>
        <v>269.61868559913393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1.1527845344971866E-13</v>
      </c>
      <c r="CA140" s="14">
        <f t="shared" si="147"/>
        <v>1.7033846239409443E-12</v>
      </c>
      <c r="CB140" s="22">
        <f t="shared" si="118"/>
        <v>3.1675048597887374E-12</v>
      </c>
      <c r="CC140" s="62">
        <f t="shared" si="119"/>
        <v>293.3333333333365</v>
      </c>
      <c r="CD140" s="62">
        <f ca="1">AVERAGE(OFFSET($CC$3,0,0,'Données projet'!$E$12+1,1))-AVERAGE(OFFSET($H$3,0,0,'Données projet'!$E$12+1,1))</f>
        <v>402.05768757175963</v>
      </c>
      <c r="CE140" s="62">
        <f t="shared" si="148"/>
        <v>256.4377087753457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-2.2737367544323206E-13</v>
      </c>
      <c r="CU140" s="18">
        <f>CT140*VLOOKUP('Données projet'!$B$13,Paramètres!$A$1:$I$89,3,0)*VLOOKUP('Données projet'!$B$13,Paramètres!$A$1:$I$89,5,0)</f>
        <v>-1.9863364286720756E-13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324.64304413235163</v>
      </c>
      <c r="CZ140" s="62">
        <f t="shared" si="150"/>
        <v>318.90379036810742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1.0995790944434703E-13</v>
      </c>
      <c r="DQ140" s="14">
        <f t="shared" si="151"/>
        <v>1.6337280948049956E-12</v>
      </c>
      <c r="DR140" s="22">
        <f t="shared" si="124"/>
        <v>3.036919790734272E-12</v>
      </c>
      <c r="DS140" s="62">
        <f t="shared" si="125"/>
        <v>293.33333333333633</v>
      </c>
      <c r="DT140" s="62">
        <f ca="1">AVERAGE(OFFSET($DS$3,0,0,'Données projet'!$E$14+1,1))-AVERAGE(OFFSET($H$3,0,0,'Données projet'!$E$14+1,1))</f>
        <v>394.8445842828649</v>
      </c>
      <c r="DU140" s="62">
        <f t="shared" si="152"/>
        <v>246.54010105494143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2">
        <f t="shared" si="113"/>
        <v>293.33333333333633</v>
      </c>
      <c r="AN141" s="62">
        <f ca="1">AVERAGE(OFFSET($AM$3,0,0,'Données projet'!$E$10+1,1))-AVERAGE(OFFSET($H$3,0,0,'Données projet'!$E$10+1,1))</f>
        <v>389.12604446638119</v>
      </c>
      <c r="AO141" s="62">
        <f t="shared" si="144"/>
        <v>243.23852967152732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1.223725121235475E-13</v>
      </c>
      <c r="BF141" s="14">
        <f t="shared" si="145"/>
        <v>1.7956824466038182E-12</v>
      </c>
      <c r="BG141" s="22">
        <f t="shared" si="115"/>
        <v>3.3406123864501612E-12</v>
      </c>
      <c r="BH141" s="62">
        <f t="shared" si="116"/>
        <v>293.33333333333667</v>
      </c>
      <c r="BI141" s="62">
        <f ca="1">AVERAGE(OFFSET($BH$3,0,0,'Données projet'!$E$11+1,1))-AVERAGE(OFFSET($H$3,0,0,'Données projet'!$E$11+1,1))</f>
        <v>434.82222444324242</v>
      </c>
      <c r="BJ141" s="62">
        <f t="shared" si="146"/>
        <v>269.61868559913393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1.1527845344971866E-13</v>
      </c>
      <c r="CA141" s="14">
        <f t="shared" si="147"/>
        <v>1.7033846239409443E-12</v>
      </c>
      <c r="CB141" s="22">
        <f t="shared" si="118"/>
        <v>3.1675048597887374E-12</v>
      </c>
      <c r="CC141" s="62">
        <f t="shared" si="119"/>
        <v>293.3333333333365</v>
      </c>
      <c r="CD141" s="62">
        <f ca="1">AVERAGE(OFFSET($CC$3,0,0,'Données projet'!$E$12+1,1))-AVERAGE(OFFSET($H$3,0,0,'Données projet'!$E$12+1,1))</f>
        <v>402.05768757175963</v>
      </c>
      <c r="CE141" s="62">
        <f t="shared" si="148"/>
        <v>256.4377087753457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-2.2737367544323206E-13</v>
      </c>
      <c r="CU141" s="18">
        <f>CT141*VLOOKUP('Données projet'!$B$13,Paramètres!$A$1:$I$89,3,0)*VLOOKUP('Données projet'!$B$13,Paramètres!$A$1:$I$89,5,0)</f>
        <v>-1.9863364286720756E-13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324.64304413235163</v>
      </c>
      <c r="CZ141" s="62">
        <f t="shared" si="150"/>
        <v>318.90379036810742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1.0995790944434703E-13</v>
      </c>
      <c r="DQ141" s="14">
        <f t="shared" si="151"/>
        <v>1.6337280948049956E-12</v>
      </c>
      <c r="DR141" s="22">
        <f t="shared" si="124"/>
        <v>3.036919790734272E-12</v>
      </c>
      <c r="DS141" s="62">
        <f t="shared" si="125"/>
        <v>293.33333333333633</v>
      </c>
      <c r="DT141" s="62">
        <f ca="1">AVERAGE(OFFSET($DS$3,0,0,'Données projet'!$E$14+1,1))-AVERAGE(OFFSET($H$3,0,0,'Données projet'!$E$14+1,1))</f>
        <v>394.8445842828649</v>
      </c>
      <c r="DU141" s="62">
        <f t="shared" si="152"/>
        <v>246.54010105494143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2">
        <f t="shared" si="113"/>
        <v>293.33333333333633</v>
      </c>
      <c r="AN142" s="62">
        <f ca="1">AVERAGE(OFFSET($AM$3,0,0,'Données projet'!$E$10+1,1))-AVERAGE(OFFSET($H$3,0,0,'Données projet'!$E$10+1,1))</f>
        <v>389.12604446638119</v>
      </c>
      <c r="AO142" s="62">
        <f t="shared" si="144"/>
        <v>243.23852967152732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1.223725121235475E-13</v>
      </c>
      <c r="BF142" s="14">
        <f t="shared" si="145"/>
        <v>1.7956824466038182E-12</v>
      </c>
      <c r="BG142" s="22">
        <f t="shared" si="115"/>
        <v>3.3406123864501612E-12</v>
      </c>
      <c r="BH142" s="62">
        <f t="shared" si="116"/>
        <v>293.33333333333667</v>
      </c>
      <c r="BI142" s="62">
        <f ca="1">AVERAGE(OFFSET($BH$3,0,0,'Données projet'!$E$11+1,1))-AVERAGE(OFFSET($H$3,0,0,'Données projet'!$E$11+1,1))</f>
        <v>434.82222444324242</v>
      </c>
      <c r="BJ142" s="62">
        <f t="shared" si="146"/>
        <v>269.61868559913393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1.1527845344971866E-13</v>
      </c>
      <c r="CA142" s="14">
        <f t="shared" si="147"/>
        <v>1.7033846239409443E-12</v>
      </c>
      <c r="CB142" s="22">
        <f t="shared" si="118"/>
        <v>3.1675048597887374E-12</v>
      </c>
      <c r="CC142" s="62">
        <f t="shared" si="119"/>
        <v>293.3333333333365</v>
      </c>
      <c r="CD142" s="62">
        <f ca="1">AVERAGE(OFFSET($CC$3,0,0,'Données projet'!$E$12+1,1))-AVERAGE(OFFSET($H$3,0,0,'Données projet'!$E$12+1,1))</f>
        <v>402.05768757175963</v>
      </c>
      <c r="CE142" s="62">
        <f t="shared" si="148"/>
        <v>256.4377087753457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-2.2737367544323206E-13</v>
      </c>
      <c r="CU142" s="18">
        <f>CT142*VLOOKUP('Données projet'!$B$13,Paramètres!$A$1:$I$89,3,0)*VLOOKUP('Données projet'!$B$13,Paramètres!$A$1:$I$89,5,0)</f>
        <v>-1.9863364286720756E-13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324.64304413235163</v>
      </c>
      <c r="CZ142" s="62">
        <f t="shared" si="150"/>
        <v>318.90379036810742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1.0995790944434703E-13</v>
      </c>
      <c r="DQ142" s="14">
        <f t="shared" si="151"/>
        <v>1.6337280948049956E-12</v>
      </c>
      <c r="DR142" s="22">
        <f t="shared" si="124"/>
        <v>3.036919790734272E-12</v>
      </c>
      <c r="DS142" s="62">
        <f t="shared" si="125"/>
        <v>293.33333333333633</v>
      </c>
      <c r="DT142" s="62">
        <f ca="1">AVERAGE(OFFSET($DS$3,0,0,'Données projet'!$E$14+1,1))-AVERAGE(OFFSET($H$3,0,0,'Données projet'!$E$14+1,1))</f>
        <v>394.8445842828649</v>
      </c>
      <c r="DU142" s="62">
        <f t="shared" si="152"/>
        <v>246.54010105494143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2">
        <f t="shared" si="113"/>
        <v>293.33333333333633</v>
      </c>
      <c r="AN143" s="62">
        <f ca="1">AVERAGE(OFFSET($AM$3,0,0,'Données projet'!$E$10+1,1))-AVERAGE(OFFSET($H$3,0,0,'Données projet'!$E$10+1,1))</f>
        <v>389.12604446638119</v>
      </c>
      <c r="AO143" s="62">
        <f t="shared" si="144"/>
        <v>243.23852967152732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1.223725121235475E-13</v>
      </c>
      <c r="BF143" s="14">
        <f t="shared" si="145"/>
        <v>1.7956824466038182E-12</v>
      </c>
      <c r="BG143" s="22">
        <f t="shared" si="115"/>
        <v>3.3406123864501612E-12</v>
      </c>
      <c r="BH143" s="62">
        <f t="shared" si="116"/>
        <v>293.33333333333667</v>
      </c>
      <c r="BI143" s="62">
        <f ca="1">AVERAGE(OFFSET($BH$3,0,0,'Données projet'!$E$11+1,1))-AVERAGE(OFFSET($H$3,0,0,'Données projet'!$E$11+1,1))</f>
        <v>434.82222444324242</v>
      </c>
      <c r="BJ143" s="62">
        <f t="shared" si="146"/>
        <v>269.61868559913393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1.1527845344971866E-13</v>
      </c>
      <c r="CA143" s="14">
        <f t="shared" si="147"/>
        <v>1.7033846239409443E-12</v>
      </c>
      <c r="CB143" s="22">
        <f t="shared" si="118"/>
        <v>3.1675048597887374E-12</v>
      </c>
      <c r="CC143" s="62">
        <f t="shared" si="119"/>
        <v>293.3333333333365</v>
      </c>
      <c r="CD143" s="62">
        <f ca="1">AVERAGE(OFFSET($CC$3,0,0,'Données projet'!$E$12+1,1))-AVERAGE(OFFSET($H$3,0,0,'Données projet'!$E$12+1,1))</f>
        <v>402.05768757175963</v>
      </c>
      <c r="CE143" s="62">
        <f t="shared" si="148"/>
        <v>256.4377087753457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-2.2737367544323206E-13</v>
      </c>
      <c r="CU143" s="18">
        <f>CT143*VLOOKUP('Données projet'!$B$13,Paramètres!$A$1:$I$89,3,0)*VLOOKUP('Données projet'!$B$13,Paramètres!$A$1:$I$89,5,0)</f>
        <v>-1.9863364286720756E-13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324.64304413235163</v>
      </c>
      <c r="CZ143" s="62">
        <f t="shared" si="150"/>
        <v>318.90379036810742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1.0995790944434703E-13</v>
      </c>
      <c r="DQ143" s="14">
        <f t="shared" si="151"/>
        <v>1.6337280948049956E-12</v>
      </c>
      <c r="DR143" s="22">
        <f t="shared" si="124"/>
        <v>3.036919790734272E-12</v>
      </c>
      <c r="DS143" s="62">
        <f t="shared" si="125"/>
        <v>293.33333333333633</v>
      </c>
      <c r="DT143" s="62">
        <f ca="1">AVERAGE(OFFSET($DS$3,0,0,'Données projet'!$E$14+1,1))-AVERAGE(OFFSET($H$3,0,0,'Données projet'!$E$14+1,1))</f>
        <v>394.8445842828649</v>
      </c>
      <c r="DU143" s="62">
        <f t="shared" si="152"/>
        <v>246.54010105494143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2">
        <f t="shared" si="113"/>
        <v>293.33333333333633</v>
      </c>
      <c r="AN144" s="62">
        <f ca="1">AVERAGE(OFFSET($AM$3,0,0,'Données projet'!$E$10+1,1))-AVERAGE(OFFSET($H$3,0,0,'Données projet'!$E$10+1,1))</f>
        <v>389.12604446638119</v>
      </c>
      <c r="AO144" s="62">
        <f t="shared" si="144"/>
        <v>243.23852967152732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1.223725121235475E-13</v>
      </c>
      <c r="BF144" s="14">
        <f t="shared" si="145"/>
        <v>1.7956824466038182E-12</v>
      </c>
      <c r="BG144" s="22">
        <f t="shared" si="115"/>
        <v>3.3406123864501612E-12</v>
      </c>
      <c r="BH144" s="62">
        <f t="shared" si="116"/>
        <v>293.33333333333667</v>
      </c>
      <c r="BI144" s="62">
        <f ca="1">AVERAGE(OFFSET($BH$3,0,0,'Données projet'!$E$11+1,1))-AVERAGE(OFFSET($H$3,0,0,'Données projet'!$E$11+1,1))</f>
        <v>434.82222444324242</v>
      </c>
      <c r="BJ144" s="62">
        <f t="shared" si="146"/>
        <v>269.61868559913393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1.1527845344971866E-13</v>
      </c>
      <c r="CA144" s="14">
        <f t="shared" si="147"/>
        <v>1.7033846239409443E-12</v>
      </c>
      <c r="CB144" s="22">
        <f t="shared" si="118"/>
        <v>3.1675048597887374E-12</v>
      </c>
      <c r="CC144" s="62">
        <f t="shared" si="119"/>
        <v>293.3333333333365</v>
      </c>
      <c r="CD144" s="62">
        <f ca="1">AVERAGE(OFFSET($CC$3,0,0,'Données projet'!$E$12+1,1))-AVERAGE(OFFSET($H$3,0,0,'Données projet'!$E$12+1,1))</f>
        <v>402.05768757175963</v>
      </c>
      <c r="CE144" s="62">
        <f t="shared" si="148"/>
        <v>256.4377087753457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-2.2737367544323206E-13</v>
      </c>
      <c r="CU144" s="18">
        <f>CT144*VLOOKUP('Données projet'!$B$13,Paramètres!$A$1:$I$89,3,0)*VLOOKUP('Données projet'!$B$13,Paramètres!$A$1:$I$89,5,0)</f>
        <v>-1.9863364286720756E-13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324.64304413235163</v>
      </c>
      <c r="CZ144" s="62">
        <f t="shared" si="150"/>
        <v>318.90379036810742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1.0995790944434703E-13</v>
      </c>
      <c r="DQ144" s="14">
        <f t="shared" si="151"/>
        <v>1.6337280948049956E-12</v>
      </c>
      <c r="DR144" s="22">
        <f t="shared" si="124"/>
        <v>3.036919790734272E-12</v>
      </c>
      <c r="DS144" s="62">
        <f t="shared" si="125"/>
        <v>293.33333333333633</v>
      </c>
      <c r="DT144" s="62">
        <f ca="1">AVERAGE(OFFSET($DS$3,0,0,'Données projet'!$E$14+1,1))-AVERAGE(OFFSET($H$3,0,0,'Données projet'!$E$14+1,1))</f>
        <v>394.8445842828649</v>
      </c>
      <c r="DU144" s="62">
        <f t="shared" si="152"/>
        <v>246.54010105494143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2">
        <f t="shared" si="113"/>
        <v>293.33333333333633</v>
      </c>
      <c r="AN145" s="62">
        <f ca="1">AVERAGE(OFFSET($AM$3,0,0,'Données projet'!$E$10+1,1))-AVERAGE(OFFSET($H$3,0,0,'Données projet'!$E$10+1,1))</f>
        <v>389.12604446638119</v>
      </c>
      <c r="AO145" s="62">
        <f t="shared" si="144"/>
        <v>243.23852967152732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1.223725121235475E-13</v>
      </c>
      <c r="BF145" s="14">
        <f t="shared" si="145"/>
        <v>1.7956824466038182E-12</v>
      </c>
      <c r="BG145" s="22">
        <f t="shared" si="115"/>
        <v>3.3406123864501612E-12</v>
      </c>
      <c r="BH145" s="62">
        <f t="shared" si="116"/>
        <v>293.33333333333667</v>
      </c>
      <c r="BI145" s="62">
        <f ca="1">AVERAGE(OFFSET($BH$3,0,0,'Données projet'!$E$11+1,1))-AVERAGE(OFFSET($H$3,0,0,'Données projet'!$E$11+1,1))</f>
        <v>434.82222444324242</v>
      </c>
      <c r="BJ145" s="62">
        <f t="shared" si="146"/>
        <v>269.61868559913393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1.1527845344971866E-13</v>
      </c>
      <c r="CA145" s="14">
        <f t="shared" si="147"/>
        <v>1.7033846239409443E-12</v>
      </c>
      <c r="CB145" s="22">
        <f t="shared" si="118"/>
        <v>3.1675048597887374E-12</v>
      </c>
      <c r="CC145" s="62">
        <f t="shared" si="119"/>
        <v>293.3333333333365</v>
      </c>
      <c r="CD145" s="62">
        <f ca="1">AVERAGE(OFFSET($CC$3,0,0,'Données projet'!$E$12+1,1))-AVERAGE(OFFSET($H$3,0,0,'Données projet'!$E$12+1,1))</f>
        <v>402.05768757175963</v>
      </c>
      <c r="CE145" s="62">
        <f t="shared" si="148"/>
        <v>256.4377087753457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-2.2737367544323206E-13</v>
      </c>
      <c r="CU145" s="18">
        <f>CT145*VLOOKUP('Données projet'!$B$13,Paramètres!$A$1:$I$89,3,0)*VLOOKUP('Données projet'!$B$13,Paramètres!$A$1:$I$89,5,0)</f>
        <v>-1.9863364286720756E-13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324.64304413235163</v>
      </c>
      <c r="CZ145" s="62">
        <f t="shared" si="150"/>
        <v>318.90379036810742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1.0995790944434703E-13</v>
      </c>
      <c r="DQ145" s="14">
        <f t="shared" si="151"/>
        <v>1.6337280948049956E-12</v>
      </c>
      <c r="DR145" s="22">
        <f t="shared" si="124"/>
        <v>3.036919790734272E-12</v>
      </c>
      <c r="DS145" s="62">
        <f t="shared" si="125"/>
        <v>293.33333333333633</v>
      </c>
      <c r="DT145" s="62">
        <f ca="1">AVERAGE(OFFSET($DS$3,0,0,'Données projet'!$E$14+1,1))-AVERAGE(OFFSET($H$3,0,0,'Données projet'!$E$14+1,1))</f>
        <v>394.8445842828649</v>
      </c>
      <c r="DU145" s="62">
        <f t="shared" si="152"/>
        <v>246.54010105494143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2">
        <f t="shared" si="113"/>
        <v>293.33333333333633</v>
      </c>
      <c r="AN146" s="62">
        <f ca="1">AVERAGE(OFFSET($AM$3,0,0,'Données projet'!$E$10+1,1))-AVERAGE(OFFSET($H$3,0,0,'Données projet'!$E$10+1,1))</f>
        <v>389.12604446638119</v>
      </c>
      <c r="AO146" s="62">
        <f t="shared" si="144"/>
        <v>243.23852967152732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1.223725121235475E-13</v>
      </c>
      <c r="BF146" s="14">
        <f t="shared" si="145"/>
        <v>1.7956824466038182E-12</v>
      </c>
      <c r="BG146" s="22">
        <f t="shared" si="115"/>
        <v>3.3406123864501612E-12</v>
      </c>
      <c r="BH146" s="62">
        <f t="shared" si="116"/>
        <v>293.33333333333667</v>
      </c>
      <c r="BI146" s="62">
        <f ca="1">AVERAGE(OFFSET($BH$3,0,0,'Données projet'!$E$11+1,1))-AVERAGE(OFFSET($H$3,0,0,'Données projet'!$E$11+1,1))</f>
        <v>434.82222444324242</v>
      </c>
      <c r="BJ146" s="62">
        <f t="shared" si="146"/>
        <v>269.61868559913393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1.1527845344971866E-13</v>
      </c>
      <c r="CA146" s="14">
        <f t="shared" si="147"/>
        <v>1.7033846239409443E-12</v>
      </c>
      <c r="CB146" s="22">
        <f t="shared" si="118"/>
        <v>3.1675048597887374E-12</v>
      </c>
      <c r="CC146" s="62">
        <f t="shared" si="119"/>
        <v>293.3333333333365</v>
      </c>
      <c r="CD146" s="62">
        <f ca="1">AVERAGE(OFFSET($CC$3,0,0,'Données projet'!$E$12+1,1))-AVERAGE(OFFSET($H$3,0,0,'Données projet'!$E$12+1,1))</f>
        <v>402.05768757175963</v>
      </c>
      <c r="CE146" s="62">
        <f t="shared" si="148"/>
        <v>256.4377087753457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-2.2737367544323206E-13</v>
      </c>
      <c r="CU146" s="18">
        <f>CT146*VLOOKUP('Données projet'!$B$13,Paramètres!$A$1:$I$89,3,0)*VLOOKUP('Données projet'!$B$13,Paramètres!$A$1:$I$89,5,0)</f>
        <v>-1.9863364286720756E-13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324.64304413235163</v>
      </c>
      <c r="CZ146" s="62">
        <f t="shared" si="150"/>
        <v>318.90379036810742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1.0995790944434703E-13</v>
      </c>
      <c r="DQ146" s="14">
        <f t="shared" si="151"/>
        <v>1.6337280948049956E-12</v>
      </c>
      <c r="DR146" s="22">
        <f t="shared" si="124"/>
        <v>3.036919790734272E-12</v>
      </c>
      <c r="DS146" s="62">
        <f t="shared" si="125"/>
        <v>293.33333333333633</v>
      </c>
      <c r="DT146" s="62">
        <f ca="1">AVERAGE(OFFSET($DS$3,0,0,'Données projet'!$E$14+1,1))-AVERAGE(OFFSET($H$3,0,0,'Données projet'!$E$14+1,1))</f>
        <v>394.8445842828649</v>
      </c>
      <c r="DU146" s="62">
        <f t="shared" si="152"/>
        <v>246.54010105494143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2">
        <f t="shared" si="113"/>
        <v>293.33333333333633</v>
      </c>
      <c r="AN147" s="62">
        <f ca="1">AVERAGE(OFFSET($AM$3,0,0,'Données projet'!$E$10+1,1))-AVERAGE(OFFSET($H$3,0,0,'Données projet'!$E$10+1,1))</f>
        <v>389.12604446638119</v>
      </c>
      <c r="AO147" s="62">
        <f t="shared" si="144"/>
        <v>243.23852967152732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1.223725121235475E-13</v>
      </c>
      <c r="BF147" s="14">
        <f t="shared" si="145"/>
        <v>1.7956824466038182E-12</v>
      </c>
      <c r="BG147" s="22">
        <f t="shared" si="115"/>
        <v>3.3406123864501612E-12</v>
      </c>
      <c r="BH147" s="62">
        <f t="shared" si="116"/>
        <v>293.33333333333667</v>
      </c>
      <c r="BI147" s="62">
        <f ca="1">AVERAGE(OFFSET($BH$3,0,0,'Données projet'!$E$11+1,1))-AVERAGE(OFFSET($H$3,0,0,'Données projet'!$E$11+1,1))</f>
        <v>434.82222444324242</v>
      </c>
      <c r="BJ147" s="62">
        <f t="shared" si="146"/>
        <v>269.61868559913393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1.1527845344971866E-13</v>
      </c>
      <c r="CA147" s="14">
        <f t="shared" si="147"/>
        <v>1.7033846239409443E-12</v>
      </c>
      <c r="CB147" s="22">
        <f t="shared" si="118"/>
        <v>3.1675048597887374E-12</v>
      </c>
      <c r="CC147" s="62">
        <f t="shared" si="119"/>
        <v>293.3333333333365</v>
      </c>
      <c r="CD147" s="62">
        <f ca="1">AVERAGE(OFFSET($CC$3,0,0,'Données projet'!$E$12+1,1))-AVERAGE(OFFSET($H$3,0,0,'Données projet'!$E$12+1,1))</f>
        <v>402.05768757175963</v>
      </c>
      <c r="CE147" s="62">
        <f t="shared" si="148"/>
        <v>256.4377087753457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-2.2737367544323206E-13</v>
      </c>
      <c r="CU147" s="18">
        <f>CT147*VLOOKUP('Données projet'!$B$13,Paramètres!$A$1:$I$89,3,0)*VLOOKUP('Données projet'!$B$13,Paramètres!$A$1:$I$89,5,0)</f>
        <v>-1.9863364286720756E-13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324.64304413235163</v>
      </c>
      <c r="CZ147" s="62">
        <f t="shared" si="150"/>
        <v>318.90379036810742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1.0995790944434703E-13</v>
      </c>
      <c r="DQ147" s="14">
        <f t="shared" si="151"/>
        <v>1.6337280948049956E-12</v>
      </c>
      <c r="DR147" s="22">
        <f t="shared" si="124"/>
        <v>3.036919790734272E-12</v>
      </c>
      <c r="DS147" s="62">
        <f t="shared" si="125"/>
        <v>293.33333333333633</v>
      </c>
      <c r="DT147" s="62">
        <f ca="1">AVERAGE(OFFSET($DS$3,0,0,'Données projet'!$E$14+1,1))-AVERAGE(OFFSET($H$3,0,0,'Données projet'!$E$14+1,1))</f>
        <v>394.8445842828649</v>
      </c>
      <c r="DU147" s="62">
        <f t="shared" si="152"/>
        <v>246.54010105494143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2">
        <f t="shared" si="113"/>
        <v>293.33333333333633</v>
      </c>
      <c r="AN148" s="62">
        <f ca="1">AVERAGE(OFFSET($AM$3,0,0,'Données projet'!$E$10+1,1))-AVERAGE(OFFSET($H$3,0,0,'Données projet'!$E$10+1,1))</f>
        <v>389.12604446638119</v>
      </c>
      <c r="AO148" s="62">
        <f t="shared" si="144"/>
        <v>243.23852967152732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1.223725121235475E-13</v>
      </c>
      <c r="BF148" s="14">
        <f t="shared" si="145"/>
        <v>1.7956824466038182E-12</v>
      </c>
      <c r="BG148" s="22">
        <f t="shared" si="115"/>
        <v>3.3406123864501612E-12</v>
      </c>
      <c r="BH148" s="62">
        <f t="shared" si="116"/>
        <v>293.33333333333667</v>
      </c>
      <c r="BI148" s="62">
        <f ca="1">AVERAGE(OFFSET($BH$3,0,0,'Données projet'!$E$11+1,1))-AVERAGE(OFFSET($H$3,0,0,'Données projet'!$E$11+1,1))</f>
        <v>434.82222444324242</v>
      </c>
      <c r="BJ148" s="62">
        <f t="shared" si="146"/>
        <v>269.61868559913393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1.1527845344971866E-13</v>
      </c>
      <c r="CA148" s="14">
        <f t="shared" si="147"/>
        <v>1.7033846239409443E-12</v>
      </c>
      <c r="CB148" s="22">
        <f t="shared" si="118"/>
        <v>3.1675048597887374E-12</v>
      </c>
      <c r="CC148" s="62">
        <f t="shared" si="119"/>
        <v>293.3333333333365</v>
      </c>
      <c r="CD148" s="62">
        <f ca="1">AVERAGE(OFFSET($CC$3,0,0,'Données projet'!$E$12+1,1))-AVERAGE(OFFSET($H$3,0,0,'Données projet'!$E$12+1,1))</f>
        <v>402.05768757175963</v>
      </c>
      <c r="CE148" s="62">
        <f t="shared" si="148"/>
        <v>256.4377087753457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-2.2737367544323206E-13</v>
      </c>
      <c r="CU148" s="18">
        <f>CT148*VLOOKUP('Données projet'!$B$13,Paramètres!$A$1:$I$89,3,0)*VLOOKUP('Données projet'!$B$13,Paramètres!$A$1:$I$89,5,0)</f>
        <v>-1.9863364286720756E-13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324.64304413235163</v>
      </c>
      <c r="CZ148" s="62">
        <f t="shared" si="150"/>
        <v>318.90379036810742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1.0995790944434703E-13</v>
      </c>
      <c r="DQ148" s="14">
        <f t="shared" si="151"/>
        <v>1.6337280948049956E-12</v>
      </c>
      <c r="DR148" s="22">
        <f t="shared" si="124"/>
        <v>3.036919790734272E-12</v>
      </c>
      <c r="DS148" s="62">
        <f t="shared" si="125"/>
        <v>293.33333333333633</v>
      </c>
      <c r="DT148" s="62">
        <f ca="1">AVERAGE(OFFSET($DS$3,0,0,'Données projet'!$E$14+1,1))-AVERAGE(OFFSET($H$3,0,0,'Données projet'!$E$14+1,1))</f>
        <v>394.8445842828649</v>
      </c>
      <c r="DU148" s="62">
        <f t="shared" si="152"/>
        <v>246.54010105494143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2">
        <f t="shared" si="113"/>
        <v>293.33333333333633</v>
      </c>
      <c r="AN149" s="62">
        <f ca="1">AVERAGE(OFFSET($AM$3,0,0,'Données projet'!$E$10+1,1))-AVERAGE(OFFSET($H$3,0,0,'Données projet'!$E$10+1,1))</f>
        <v>389.12604446638119</v>
      </c>
      <c r="AO149" s="62">
        <f t="shared" si="144"/>
        <v>243.23852967152732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1.223725121235475E-13</v>
      </c>
      <c r="BF149" s="14">
        <f t="shared" si="145"/>
        <v>1.7956824466038182E-12</v>
      </c>
      <c r="BG149" s="22">
        <f t="shared" si="115"/>
        <v>3.3406123864501612E-12</v>
      </c>
      <c r="BH149" s="62">
        <f t="shared" si="116"/>
        <v>293.33333333333667</v>
      </c>
      <c r="BI149" s="62">
        <f ca="1">AVERAGE(OFFSET($BH$3,0,0,'Données projet'!$E$11+1,1))-AVERAGE(OFFSET($H$3,0,0,'Données projet'!$E$11+1,1))</f>
        <v>434.82222444324242</v>
      </c>
      <c r="BJ149" s="62">
        <f t="shared" si="146"/>
        <v>269.61868559913393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1.1527845344971866E-13</v>
      </c>
      <c r="CA149" s="14">
        <f t="shared" si="147"/>
        <v>1.7033846239409443E-12</v>
      </c>
      <c r="CB149" s="22">
        <f t="shared" si="118"/>
        <v>3.1675048597887374E-12</v>
      </c>
      <c r="CC149" s="62">
        <f t="shared" si="119"/>
        <v>293.3333333333365</v>
      </c>
      <c r="CD149" s="62">
        <f ca="1">AVERAGE(OFFSET($CC$3,0,0,'Données projet'!$E$12+1,1))-AVERAGE(OFFSET($H$3,0,0,'Données projet'!$E$12+1,1))</f>
        <v>402.05768757175963</v>
      </c>
      <c r="CE149" s="62">
        <f t="shared" si="148"/>
        <v>256.4377087753457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-2.2737367544323206E-13</v>
      </c>
      <c r="CU149" s="18">
        <f>CT149*VLOOKUP('Données projet'!$B$13,Paramètres!$A$1:$I$89,3,0)*VLOOKUP('Données projet'!$B$13,Paramètres!$A$1:$I$89,5,0)</f>
        <v>-1.9863364286720756E-13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324.64304413235163</v>
      </c>
      <c r="CZ149" s="62">
        <f t="shared" si="150"/>
        <v>318.90379036810742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1.0995790944434703E-13</v>
      </c>
      <c r="DQ149" s="14">
        <f t="shared" si="151"/>
        <v>1.6337280948049956E-12</v>
      </c>
      <c r="DR149" s="22">
        <f t="shared" si="124"/>
        <v>3.036919790734272E-12</v>
      </c>
      <c r="DS149" s="62">
        <f t="shared" si="125"/>
        <v>293.33333333333633</v>
      </c>
      <c r="DT149" s="62">
        <f ca="1">AVERAGE(OFFSET($DS$3,0,0,'Données projet'!$E$14+1,1))-AVERAGE(OFFSET($H$3,0,0,'Données projet'!$E$14+1,1))</f>
        <v>394.8445842828649</v>
      </c>
      <c r="DU149" s="62">
        <f t="shared" si="152"/>
        <v>246.54010105494143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2">
        <f t="shared" si="113"/>
        <v>293.33333333333633</v>
      </c>
      <c r="AN150" s="62">
        <f ca="1">AVERAGE(OFFSET($AM$3,0,0,'Données projet'!$E$10+1,1))-AVERAGE(OFFSET($H$3,0,0,'Données projet'!$E$10+1,1))</f>
        <v>389.12604446638119</v>
      </c>
      <c r="AO150" s="62">
        <f t="shared" si="144"/>
        <v>243.23852967152732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1.223725121235475E-13</v>
      </c>
      <c r="BF150" s="14">
        <f t="shared" si="145"/>
        <v>1.7956824466038182E-12</v>
      </c>
      <c r="BG150" s="22">
        <f t="shared" si="115"/>
        <v>3.3406123864501612E-12</v>
      </c>
      <c r="BH150" s="62">
        <f t="shared" si="116"/>
        <v>293.33333333333667</v>
      </c>
      <c r="BI150" s="62">
        <f ca="1">AVERAGE(OFFSET($BH$3,0,0,'Données projet'!$E$11+1,1))-AVERAGE(OFFSET($H$3,0,0,'Données projet'!$E$11+1,1))</f>
        <v>434.82222444324242</v>
      </c>
      <c r="BJ150" s="62">
        <f t="shared" si="146"/>
        <v>269.61868559913393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1.1527845344971866E-13</v>
      </c>
      <c r="CA150" s="14">
        <f t="shared" si="147"/>
        <v>1.7033846239409443E-12</v>
      </c>
      <c r="CB150" s="22">
        <f t="shared" si="118"/>
        <v>3.1675048597887374E-12</v>
      </c>
      <c r="CC150" s="62">
        <f t="shared" si="119"/>
        <v>293.3333333333365</v>
      </c>
      <c r="CD150" s="62">
        <f ca="1">AVERAGE(OFFSET($CC$3,0,0,'Données projet'!$E$12+1,1))-AVERAGE(OFFSET($H$3,0,0,'Données projet'!$E$12+1,1))</f>
        <v>402.05768757175963</v>
      </c>
      <c r="CE150" s="62">
        <f t="shared" si="148"/>
        <v>256.4377087753457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-2.2737367544323206E-13</v>
      </c>
      <c r="CU150" s="18">
        <f>CT150*VLOOKUP('Données projet'!$B$13,Paramètres!$A$1:$I$89,3,0)*VLOOKUP('Données projet'!$B$13,Paramètres!$A$1:$I$89,5,0)</f>
        <v>-1.9863364286720756E-13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324.64304413235163</v>
      </c>
      <c r="CZ150" s="62">
        <f t="shared" si="150"/>
        <v>318.90379036810742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1.0995790944434703E-13</v>
      </c>
      <c r="DQ150" s="14">
        <f t="shared" si="151"/>
        <v>1.6337280948049956E-12</v>
      </c>
      <c r="DR150" s="22">
        <f t="shared" si="124"/>
        <v>3.036919790734272E-12</v>
      </c>
      <c r="DS150" s="62">
        <f t="shared" si="125"/>
        <v>293.33333333333633</v>
      </c>
      <c r="DT150" s="62">
        <f ca="1">AVERAGE(OFFSET($DS$3,0,0,'Données projet'!$E$14+1,1))-AVERAGE(OFFSET($H$3,0,0,'Données projet'!$E$14+1,1))</f>
        <v>394.8445842828649</v>
      </c>
      <c r="DU150" s="62">
        <f t="shared" si="152"/>
        <v>246.54010105494143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2">
        <f t="shared" si="113"/>
        <v>293.33333333333633</v>
      </c>
      <c r="AN151" s="62">
        <f ca="1">AVERAGE(OFFSET($AM$3,0,0,'Données projet'!$E$10+1,1))-AVERAGE(OFFSET($H$3,0,0,'Données projet'!$E$10+1,1))</f>
        <v>389.12604446638119</v>
      </c>
      <c r="AO151" s="62">
        <f t="shared" si="144"/>
        <v>243.23852967152732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1.223725121235475E-13</v>
      </c>
      <c r="BF151" s="14">
        <f t="shared" si="145"/>
        <v>1.7956824466038182E-12</v>
      </c>
      <c r="BG151" s="22">
        <f t="shared" si="115"/>
        <v>3.3406123864501612E-12</v>
      </c>
      <c r="BH151" s="62">
        <f t="shared" si="116"/>
        <v>293.33333333333667</v>
      </c>
      <c r="BI151" s="62">
        <f ca="1">AVERAGE(OFFSET($BH$3,0,0,'Données projet'!$E$11+1,1))-AVERAGE(OFFSET($H$3,0,0,'Données projet'!$E$11+1,1))</f>
        <v>434.82222444324242</v>
      </c>
      <c r="BJ151" s="62">
        <f t="shared" si="146"/>
        <v>269.61868559913393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1.1527845344971866E-13</v>
      </c>
      <c r="CA151" s="14">
        <f t="shared" si="147"/>
        <v>1.7033846239409443E-12</v>
      </c>
      <c r="CB151" s="22">
        <f t="shared" si="118"/>
        <v>3.1675048597887374E-12</v>
      </c>
      <c r="CC151" s="62">
        <f t="shared" si="119"/>
        <v>293.3333333333365</v>
      </c>
      <c r="CD151" s="62">
        <f ca="1">AVERAGE(OFFSET($CC$3,0,0,'Données projet'!$E$12+1,1))-AVERAGE(OFFSET($H$3,0,0,'Données projet'!$E$12+1,1))</f>
        <v>402.05768757175963</v>
      </c>
      <c r="CE151" s="62">
        <f t="shared" si="148"/>
        <v>256.4377087753457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-2.2737367544323206E-13</v>
      </c>
      <c r="CU151" s="18">
        <f>CT151*VLOOKUP('Données projet'!$B$13,Paramètres!$A$1:$I$89,3,0)*VLOOKUP('Données projet'!$B$13,Paramètres!$A$1:$I$89,5,0)</f>
        <v>-1.9863364286720756E-13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324.64304413235163</v>
      </c>
      <c r="CZ151" s="62">
        <f t="shared" si="150"/>
        <v>318.90379036810742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1.0995790944434703E-13</v>
      </c>
      <c r="DQ151" s="14">
        <f t="shared" si="151"/>
        <v>1.6337280948049956E-12</v>
      </c>
      <c r="DR151" s="22">
        <f t="shared" si="124"/>
        <v>3.036919790734272E-12</v>
      </c>
      <c r="DS151" s="62">
        <f t="shared" si="125"/>
        <v>293.33333333333633</v>
      </c>
      <c r="DT151" s="62">
        <f ca="1">AVERAGE(OFFSET($DS$3,0,0,'Données projet'!$E$14+1,1))-AVERAGE(OFFSET($H$3,0,0,'Données projet'!$E$14+1,1))</f>
        <v>394.8445842828649</v>
      </c>
      <c r="DU151" s="62">
        <f t="shared" si="152"/>
        <v>246.54010105494143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2">
        <f t="shared" si="113"/>
        <v>293.33333333333633</v>
      </c>
      <c r="AN152" s="62">
        <f ca="1">AVERAGE(OFFSET($AM$3,0,0,'Données projet'!$E$10+1,1))-AVERAGE(OFFSET($H$3,0,0,'Données projet'!$E$10+1,1))</f>
        <v>389.12604446638119</v>
      </c>
      <c r="AO152" s="62">
        <f t="shared" si="144"/>
        <v>243.23852967152732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1.223725121235475E-13</v>
      </c>
      <c r="BF152" s="14">
        <f t="shared" si="145"/>
        <v>1.7956824466038182E-12</v>
      </c>
      <c r="BG152" s="22">
        <f t="shared" si="115"/>
        <v>3.3406123864501612E-12</v>
      </c>
      <c r="BH152" s="62">
        <f t="shared" si="116"/>
        <v>293.33333333333667</v>
      </c>
      <c r="BI152" s="62">
        <f ca="1">AVERAGE(OFFSET($BH$3,0,0,'Données projet'!$E$11+1,1))-AVERAGE(OFFSET($H$3,0,0,'Données projet'!$E$11+1,1))</f>
        <v>434.82222444324242</v>
      </c>
      <c r="BJ152" s="62">
        <f t="shared" si="146"/>
        <v>269.61868559913393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1.1527845344971866E-13</v>
      </c>
      <c r="CA152" s="14">
        <f t="shared" si="147"/>
        <v>1.7033846239409443E-12</v>
      </c>
      <c r="CB152" s="22">
        <f t="shared" si="118"/>
        <v>3.1675048597887374E-12</v>
      </c>
      <c r="CC152" s="62">
        <f t="shared" si="119"/>
        <v>293.3333333333365</v>
      </c>
      <c r="CD152" s="62">
        <f ca="1">AVERAGE(OFFSET($CC$3,0,0,'Données projet'!$E$12+1,1))-AVERAGE(OFFSET($H$3,0,0,'Données projet'!$E$12+1,1))</f>
        <v>402.05768757175963</v>
      </c>
      <c r="CE152" s="62">
        <f t="shared" si="148"/>
        <v>256.4377087753457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-2.2737367544323206E-13</v>
      </c>
      <c r="CU152" s="18">
        <f>CT152*VLOOKUP('Données projet'!$B$13,Paramètres!$A$1:$I$89,3,0)*VLOOKUP('Données projet'!$B$13,Paramètres!$A$1:$I$89,5,0)</f>
        <v>-1.9863364286720756E-13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324.64304413235163</v>
      </c>
      <c r="CZ152" s="62">
        <f t="shared" si="150"/>
        <v>318.90379036810742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1.0995790944434703E-13</v>
      </c>
      <c r="DQ152" s="14">
        <f t="shared" si="151"/>
        <v>1.6337280948049956E-12</v>
      </c>
      <c r="DR152" s="22">
        <f t="shared" si="124"/>
        <v>3.036919790734272E-12</v>
      </c>
      <c r="DS152" s="62">
        <f t="shared" si="125"/>
        <v>293.33333333333633</v>
      </c>
      <c r="DT152" s="62">
        <f ca="1">AVERAGE(OFFSET($DS$3,0,0,'Données projet'!$E$14+1,1))-AVERAGE(OFFSET($H$3,0,0,'Données projet'!$E$14+1,1))</f>
        <v>394.8445842828649</v>
      </c>
      <c r="DU152" s="62">
        <f t="shared" si="152"/>
        <v>246.54010105494143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2">
        <f t="shared" si="113"/>
        <v>293.33333333333633</v>
      </c>
      <c r="AN153" s="62">
        <f ca="1">AVERAGE(OFFSET($AM$3,0,0,'Données projet'!$E$10+1,1))-AVERAGE(OFFSET($H$3,0,0,'Données projet'!$E$10+1,1))</f>
        <v>389.12604446638119</v>
      </c>
      <c r="AO153" s="62">
        <f t="shared" si="144"/>
        <v>243.23852967152732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1.223725121235475E-13</v>
      </c>
      <c r="BF153" s="14">
        <f t="shared" si="145"/>
        <v>1.7956824466038182E-12</v>
      </c>
      <c r="BG153" s="22">
        <f t="shared" si="115"/>
        <v>3.3406123864501612E-12</v>
      </c>
      <c r="BH153" s="62">
        <f t="shared" si="116"/>
        <v>293.33333333333667</v>
      </c>
      <c r="BI153" s="62">
        <f ca="1">AVERAGE(OFFSET($BH$3,0,0,'Données projet'!$E$11+1,1))-AVERAGE(OFFSET($H$3,0,0,'Données projet'!$E$11+1,1))</f>
        <v>434.82222444324242</v>
      </c>
      <c r="BJ153" s="62">
        <f t="shared" si="146"/>
        <v>269.61868559913393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1.1527845344971866E-13</v>
      </c>
      <c r="CA153" s="14">
        <f t="shared" si="147"/>
        <v>1.7033846239409443E-12</v>
      </c>
      <c r="CB153" s="22">
        <f t="shared" si="118"/>
        <v>3.1675048597887374E-12</v>
      </c>
      <c r="CC153" s="62">
        <f t="shared" si="119"/>
        <v>293.3333333333365</v>
      </c>
      <c r="CD153" s="62">
        <f ca="1">AVERAGE(OFFSET($CC$3,0,0,'Données projet'!$E$12+1,1))-AVERAGE(OFFSET($H$3,0,0,'Données projet'!$E$12+1,1))</f>
        <v>402.05768757175963</v>
      </c>
      <c r="CE153" s="62">
        <f t="shared" si="148"/>
        <v>256.4377087753457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-2.2737367544323206E-13</v>
      </c>
      <c r="CU153" s="18">
        <f>CT153*VLOOKUP('Données projet'!$B$13,Paramètres!$A$1:$I$89,3,0)*VLOOKUP('Données projet'!$B$13,Paramètres!$A$1:$I$89,5,0)</f>
        <v>-1.9863364286720756E-13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324.64304413235163</v>
      </c>
      <c r="CZ153" s="62">
        <f t="shared" si="150"/>
        <v>318.90379036810742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1.0995790944434703E-13</v>
      </c>
      <c r="DQ153" s="14">
        <f t="shared" si="151"/>
        <v>1.6337280948049956E-12</v>
      </c>
      <c r="DR153" s="22">
        <f t="shared" si="124"/>
        <v>3.036919790734272E-12</v>
      </c>
      <c r="DS153" s="62">
        <f t="shared" si="125"/>
        <v>293.33333333333633</v>
      </c>
      <c r="DT153" s="62">
        <f ca="1">AVERAGE(OFFSET($DS$3,0,0,'Données projet'!$E$14+1,1))-AVERAGE(OFFSET($H$3,0,0,'Données projet'!$E$14+1,1))</f>
        <v>394.8445842828649</v>
      </c>
      <c r="DU153" s="62">
        <f t="shared" si="152"/>
        <v>246.54010105494143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2">
        <f t="shared" si="113"/>
        <v>293.33333333333633</v>
      </c>
      <c r="AN154" s="62">
        <f ca="1">AVERAGE(OFFSET($AM$3,0,0,'Données projet'!$E$10+1,1))-AVERAGE(OFFSET($H$3,0,0,'Données projet'!$E$10+1,1))</f>
        <v>389.12604446638119</v>
      </c>
      <c r="AO154" s="62">
        <f t="shared" si="144"/>
        <v>243.23852967152732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1.223725121235475E-13</v>
      </c>
      <c r="BF154" s="14">
        <f t="shared" ref="BF154:BF203" si="167">EXP(-1.0587+0.8836*LN(BE154)+0.284)</f>
        <v>1.7956824466038182E-12</v>
      </c>
      <c r="BG154" s="22">
        <f t="shared" ref="BG154:BG203" si="168">(BE154+BF154)*0.475*44/12</f>
        <v>3.3406123864501612E-12</v>
      </c>
      <c r="BH154" s="62">
        <f t="shared" si="116"/>
        <v>293.33333333333667</v>
      </c>
      <c r="BI154" s="62">
        <f ca="1">AVERAGE(OFFSET($BH$3,0,0,'Données projet'!$E$11+1,1))-AVERAGE(OFFSET($H$3,0,0,'Données projet'!$E$11+1,1))</f>
        <v>434.82222444324242</v>
      </c>
      <c r="BJ154" s="62">
        <f t="shared" si="146"/>
        <v>269.61868559913393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1.1527845344971866E-13</v>
      </c>
      <c r="CA154" s="14">
        <f t="shared" ref="CA154:CA203" si="170">EXP(-1.0587+0.8836*LN(BZ154)+0.284)</f>
        <v>1.7033846239409443E-12</v>
      </c>
      <c r="CB154" s="22">
        <f t="shared" ref="CB154:CB203" si="171">(BZ154+CA154)*0.475*44/12</f>
        <v>3.1675048597887374E-12</v>
      </c>
      <c r="CC154" s="62">
        <f t="shared" si="119"/>
        <v>293.3333333333365</v>
      </c>
      <c r="CD154" s="62">
        <f ca="1">AVERAGE(OFFSET($CC$3,0,0,'Données projet'!$E$12+1,1))-AVERAGE(OFFSET($H$3,0,0,'Données projet'!$E$12+1,1))</f>
        <v>402.05768757175963</v>
      </c>
      <c r="CE154" s="62">
        <f t="shared" si="148"/>
        <v>256.4377087753457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-2.2737367544323206E-13</v>
      </c>
      <c r="CU154" s="18">
        <f>CT154*VLOOKUP('Données projet'!$B$13,Paramètres!$A$1:$I$89,3,0)*VLOOKUP('Données projet'!$B$13,Paramètres!$A$1:$I$89,5,0)</f>
        <v>-1.9863364286720756E-13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324.64304413235163</v>
      </c>
      <c r="CZ154" s="62">
        <f t="shared" si="150"/>
        <v>318.90379036810742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1.0995790944434703E-13</v>
      </c>
      <c r="DQ154" s="14">
        <f t="shared" ref="DQ154:DQ203" si="176">EXP(-1.0587+0.8836*LN(DP154)+0.284)</f>
        <v>1.6337280948049956E-12</v>
      </c>
      <c r="DR154" s="22">
        <f t="shared" ref="DR154:DR203" si="177">(DP154+DQ154)*0.475*44/12</f>
        <v>3.036919790734272E-12</v>
      </c>
      <c r="DS154" s="62">
        <f t="shared" si="125"/>
        <v>293.33333333333633</v>
      </c>
      <c r="DT154" s="62">
        <f ca="1">AVERAGE(OFFSET($DS$3,0,0,'Données projet'!$E$14+1,1))-AVERAGE(OFFSET($H$3,0,0,'Données projet'!$E$14+1,1))</f>
        <v>394.8445842828649</v>
      </c>
      <c r="DU154" s="62">
        <f t="shared" si="152"/>
        <v>246.54010105494143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2">
        <f t="shared" si="113"/>
        <v>293.33333333333633</v>
      </c>
      <c r="AN155" s="62">
        <f ca="1">AVERAGE(OFFSET($AM$3,0,0,'Données projet'!$E$10+1,1))-AVERAGE(OFFSET($H$3,0,0,'Données projet'!$E$10+1,1))</f>
        <v>389.12604446638119</v>
      </c>
      <c r="AO155" s="62">
        <f t="shared" si="144"/>
        <v>243.23852967152732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1.223725121235475E-13</v>
      </c>
      <c r="BF155" s="14">
        <f t="shared" si="167"/>
        <v>1.7956824466038182E-12</v>
      </c>
      <c r="BG155" s="22">
        <f t="shared" si="168"/>
        <v>3.3406123864501612E-12</v>
      </c>
      <c r="BH155" s="62">
        <f t="shared" si="116"/>
        <v>293.33333333333667</v>
      </c>
      <c r="BI155" s="62">
        <f ca="1">AVERAGE(OFFSET($BH$3,0,0,'Données projet'!$E$11+1,1))-AVERAGE(OFFSET($H$3,0,0,'Données projet'!$E$11+1,1))</f>
        <v>434.82222444324242</v>
      </c>
      <c r="BJ155" s="62">
        <f t="shared" si="146"/>
        <v>269.61868559913393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1.1527845344971866E-13</v>
      </c>
      <c r="CA155" s="14">
        <f t="shared" si="170"/>
        <v>1.7033846239409443E-12</v>
      </c>
      <c r="CB155" s="22">
        <f t="shared" si="171"/>
        <v>3.1675048597887374E-12</v>
      </c>
      <c r="CC155" s="62">
        <f t="shared" si="119"/>
        <v>293.3333333333365</v>
      </c>
      <c r="CD155" s="62">
        <f ca="1">AVERAGE(OFFSET($CC$3,0,0,'Données projet'!$E$12+1,1))-AVERAGE(OFFSET($H$3,0,0,'Données projet'!$E$12+1,1))</f>
        <v>402.05768757175963</v>
      </c>
      <c r="CE155" s="62">
        <f t="shared" si="148"/>
        <v>256.4377087753457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-2.2737367544323206E-13</v>
      </c>
      <c r="CU155" s="18">
        <f>CT155*VLOOKUP('Données projet'!$B$13,Paramètres!$A$1:$I$89,3,0)*VLOOKUP('Données projet'!$B$13,Paramètres!$A$1:$I$89,5,0)</f>
        <v>-1.9863364286720756E-13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324.64304413235163</v>
      </c>
      <c r="CZ155" s="62">
        <f t="shared" si="150"/>
        <v>318.90379036810742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1.0995790944434703E-13</v>
      </c>
      <c r="DQ155" s="14">
        <f t="shared" si="176"/>
        <v>1.6337280948049956E-12</v>
      </c>
      <c r="DR155" s="22">
        <f t="shared" si="177"/>
        <v>3.036919790734272E-12</v>
      </c>
      <c r="DS155" s="62">
        <f t="shared" si="125"/>
        <v>293.33333333333633</v>
      </c>
      <c r="DT155" s="62">
        <f ca="1">AVERAGE(OFFSET($DS$3,0,0,'Données projet'!$E$14+1,1))-AVERAGE(OFFSET($H$3,0,0,'Données projet'!$E$14+1,1))</f>
        <v>394.8445842828649</v>
      </c>
      <c r="DU155" s="62">
        <f t="shared" si="152"/>
        <v>246.54010105494143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2">
        <f t="shared" si="113"/>
        <v>293.33333333333633</v>
      </c>
      <c r="AN156" s="62">
        <f ca="1">AVERAGE(OFFSET($AM$3,0,0,'Données projet'!$E$10+1,1))-AVERAGE(OFFSET($H$3,0,0,'Données projet'!$E$10+1,1))</f>
        <v>389.12604446638119</v>
      </c>
      <c r="AO156" s="62">
        <f t="shared" si="144"/>
        <v>243.23852967152732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1.223725121235475E-13</v>
      </c>
      <c r="BF156" s="14">
        <f t="shared" si="167"/>
        <v>1.7956824466038182E-12</v>
      </c>
      <c r="BG156" s="22">
        <f t="shared" si="168"/>
        <v>3.3406123864501612E-12</v>
      </c>
      <c r="BH156" s="62">
        <f t="shared" si="116"/>
        <v>293.33333333333667</v>
      </c>
      <c r="BI156" s="62">
        <f ca="1">AVERAGE(OFFSET($BH$3,0,0,'Données projet'!$E$11+1,1))-AVERAGE(OFFSET($H$3,0,0,'Données projet'!$E$11+1,1))</f>
        <v>434.82222444324242</v>
      </c>
      <c r="BJ156" s="62">
        <f t="shared" si="146"/>
        <v>269.61868559913393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1.1527845344971866E-13</v>
      </c>
      <c r="CA156" s="14">
        <f t="shared" si="170"/>
        <v>1.7033846239409443E-12</v>
      </c>
      <c r="CB156" s="22">
        <f t="shared" si="171"/>
        <v>3.1675048597887374E-12</v>
      </c>
      <c r="CC156" s="62">
        <f t="shared" si="119"/>
        <v>293.3333333333365</v>
      </c>
      <c r="CD156" s="62">
        <f ca="1">AVERAGE(OFFSET($CC$3,0,0,'Données projet'!$E$12+1,1))-AVERAGE(OFFSET($H$3,0,0,'Données projet'!$E$12+1,1))</f>
        <v>402.05768757175963</v>
      </c>
      <c r="CE156" s="62">
        <f t="shared" si="148"/>
        <v>256.4377087753457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-2.2737367544323206E-13</v>
      </c>
      <c r="CU156" s="18">
        <f>CT156*VLOOKUP('Données projet'!$B$13,Paramètres!$A$1:$I$89,3,0)*VLOOKUP('Données projet'!$B$13,Paramètres!$A$1:$I$89,5,0)</f>
        <v>-1.9863364286720756E-13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324.64304413235163</v>
      </c>
      <c r="CZ156" s="62">
        <f t="shared" si="150"/>
        <v>318.90379036810742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1.0995790944434703E-13</v>
      </c>
      <c r="DQ156" s="14">
        <f t="shared" si="176"/>
        <v>1.6337280948049956E-12</v>
      </c>
      <c r="DR156" s="22">
        <f t="shared" si="177"/>
        <v>3.036919790734272E-12</v>
      </c>
      <c r="DS156" s="62">
        <f t="shared" si="125"/>
        <v>293.33333333333633</v>
      </c>
      <c r="DT156" s="62">
        <f ca="1">AVERAGE(OFFSET($DS$3,0,0,'Données projet'!$E$14+1,1))-AVERAGE(OFFSET($H$3,0,0,'Données projet'!$E$14+1,1))</f>
        <v>394.8445842828649</v>
      </c>
      <c r="DU156" s="62">
        <f t="shared" si="152"/>
        <v>246.54010105494143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2">
        <f t="shared" si="113"/>
        <v>293.33333333333633</v>
      </c>
      <c r="AN157" s="62">
        <f ca="1">AVERAGE(OFFSET($AM$3,0,0,'Données projet'!$E$10+1,1))-AVERAGE(OFFSET($H$3,0,0,'Données projet'!$E$10+1,1))</f>
        <v>389.12604446638119</v>
      </c>
      <c r="AO157" s="62">
        <f t="shared" si="144"/>
        <v>243.23852967152732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1.223725121235475E-13</v>
      </c>
      <c r="BF157" s="14">
        <f t="shared" si="167"/>
        <v>1.7956824466038182E-12</v>
      </c>
      <c r="BG157" s="22">
        <f t="shared" si="168"/>
        <v>3.3406123864501612E-12</v>
      </c>
      <c r="BH157" s="62">
        <f t="shared" si="116"/>
        <v>293.33333333333667</v>
      </c>
      <c r="BI157" s="62">
        <f ca="1">AVERAGE(OFFSET($BH$3,0,0,'Données projet'!$E$11+1,1))-AVERAGE(OFFSET($H$3,0,0,'Données projet'!$E$11+1,1))</f>
        <v>434.82222444324242</v>
      </c>
      <c r="BJ157" s="62">
        <f t="shared" si="146"/>
        <v>269.61868559913393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1.1527845344971866E-13</v>
      </c>
      <c r="CA157" s="14">
        <f t="shared" si="170"/>
        <v>1.7033846239409443E-12</v>
      </c>
      <c r="CB157" s="22">
        <f t="shared" si="171"/>
        <v>3.1675048597887374E-12</v>
      </c>
      <c r="CC157" s="62">
        <f t="shared" si="119"/>
        <v>293.3333333333365</v>
      </c>
      <c r="CD157" s="62">
        <f ca="1">AVERAGE(OFFSET($CC$3,0,0,'Données projet'!$E$12+1,1))-AVERAGE(OFFSET($H$3,0,0,'Données projet'!$E$12+1,1))</f>
        <v>402.05768757175963</v>
      </c>
      <c r="CE157" s="62">
        <f t="shared" si="148"/>
        <v>256.4377087753457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-2.2737367544323206E-13</v>
      </c>
      <c r="CU157" s="18">
        <f>CT157*VLOOKUP('Données projet'!$B$13,Paramètres!$A$1:$I$89,3,0)*VLOOKUP('Données projet'!$B$13,Paramètres!$A$1:$I$89,5,0)</f>
        <v>-1.9863364286720756E-13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324.64304413235163</v>
      </c>
      <c r="CZ157" s="62">
        <f t="shared" si="150"/>
        <v>318.90379036810742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1.0995790944434703E-13</v>
      </c>
      <c r="DQ157" s="14">
        <f t="shared" si="176"/>
        <v>1.6337280948049956E-12</v>
      </c>
      <c r="DR157" s="22">
        <f t="shared" si="177"/>
        <v>3.036919790734272E-12</v>
      </c>
      <c r="DS157" s="62">
        <f t="shared" si="125"/>
        <v>293.33333333333633</v>
      </c>
      <c r="DT157" s="62">
        <f ca="1">AVERAGE(OFFSET($DS$3,0,0,'Données projet'!$E$14+1,1))-AVERAGE(OFFSET($H$3,0,0,'Données projet'!$E$14+1,1))</f>
        <v>394.8445842828649</v>
      </c>
      <c r="DU157" s="62">
        <f t="shared" si="152"/>
        <v>246.54010105494143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2">
        <f t="shared" si="113"/>
        <v>293.33333333333633</v>
      </c>
      <c r="AN158" s="62">
        <f ca="1">AVERAGE(OFFSET($AM$3,0,0,'Données projet'!$E$10+1,1))-AVERAGE(OFFSET($H$3,0,0,'Données projet'!$E$10+1,1))</f>
        <v>389.12604446638119</v>
      </c>
      <c r="AO158" s="62">
        <f t="shared" si="144"/>
        <v>243.23852967152732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1.223725121235475E-13</v>
      </c>
      <c r="BF158" s="14">
        <f t="shared" si="167"/>
        <v>1.7956824466038182E-12</v>
      </c>
      <c r="BG158" s="22">
        <f t="shared" si="168"/>
        <v>3.3406123864501612E-12</v>
      </c>
      <c r="BH158" s="62">
        <f t="shared" si="116"/>
        <v>293.33333333333667</v>
      </c>
      <c r="BI158" s="62">
        <f ca="1">AVERAGE(OFFSET($BH$3,0,0,'Données projet'!$E$11+1,1))-AVERAGE(OFFSET($H$3,0,0,'Données projet'!$E$11+1,1))</f>
        <v>434.82222444324242</v>
      </c>
      <c r="BJ158" s="62">
        <f t="shared" si="146"/>
        <v>269.61868559913393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1.1527845344971866E-13</v>
      </c>
      <c r="CA158" s="14">
        <f t="shared" si="170"/>
        <v>1.7033846239409443E-12</v>
      </c>
      <c r="CB158" s="22">
        <f t="shared" si="171"/>
        <v>3.1675048597887374E-12</v>
      </c>
      <c r="CC158" s="62">
        <f t="shared" si="119"/>
        <v>293.3333333333365</v>
      </c>
      <c r="CD158" s="62">
        <f ca="1">AVERAGE(OFFSET($CC$3,0,0,'Données projet'!$E$12+1,1))-AVERAGE(OFFSET($H$3,0,0,'Données projet'!$E$12+1,1))</f>
        <v>402.05768757175963</v>
      </c>
      <c r="CE158" s="62">
        <f t="shared" si="148"/>
        <v>256.4377087753457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-2.2737367544323206E-13</v>
      </c>
      <c r="CU158" s="18">
        <f>CT158*VLOOKUP('Données projet'!$B$13,Paramètres!$A$1:$I$89,3,0)*VLOOKUP('Données projet'!$B$13,Paramètres!$A$1:$I$89,5,0)</f>
        <v>-1.9863364286720756E-13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324.64304413235163</v>
      </c>
      <c r="CZ158" s="62">
        <f t="shared" si="150"/>
        <v>318.90379036810742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1.0995790944434703E-13</v>
      </c>
      <c r="DQ158" s="14">
        <f t="shared" si="176"/>
        <v>1.6337280948049956E-12</v>
      </c>
      <c r="DR158" s="22">
        <f t="shared" si="177"/>
        <v>3.036919790734272E-12</v>
      </c>
      <c r="DS158" s="62">
        <f t="shared" si="125"/>
        <v>293.33333333333633</v>
      </c>
      <c r="DT158" s="62">
        <f ca="1">AVERAGE(OFFSET($DS$3,0,0,'Données projet'!$E$14+1,1))-AVERAGE(OFFSET($H$3,0,0,'Données projet'!$E$14+1,1))</f>
        <v>394.8445842828649</v>
      </c>
      <c r="DU158" s="62">
        <f t="shared" si="152"/>
        <v>246.54010105494143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2">
        <f t="shared" si="113"/>
        <v>293.33333333333633</v>
      </c>
      <c r="AN159" s="62">
        <f ca="1">AVERAGE(OFFSET($AM$3,0,0,'Données projet'!$E$10+1,1))-AVERAGE(OFFSET($H$3,0,0,'Données projet'!$E$10+1,1))</f>
        <v>389.12604446638119</v>
      </c>
      <c r="AO159" s="62">
        <f t="shared" si="144"/>
        <v>243.23852967152732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1.223725121235475E-13</v>
      </c>
      <c r="BF159" s="14">
        <f t="shared" si="167"/>
        <v>1.7956824466038182E-12</v>
      </c>
      <c r="BG159" s="22">
        <f t="shared" si="168"/>
        <v>3.3406123864501612E-12</v>
      </c>
      <c r="BH159" s="62">
        <f t="shared" si="116"/>
        <v>293.33333333333667</v>
      </c>
      <c r="BI159" s="62">
        <f ca="1">AVERAGE(OFFSET($BH$3,0,0,'Données projet'!$E$11+1,1))-AVERAGE(OFFSET($H$3,0,0,'Données projet'!$E$11+1,1))</f>
        <v>434.82222444324242</v>
      </c>
      <c r="BJ159" s="62">
        <f t="shared" si="146"/>
        <v>269.61868559913393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1.1527845344971866E-13</v>
      </c>
      <c r="CA159" s="14">
        <f t="shared" si="170"/>
        <v>1.7033846239409443E-12</v>
      </c>
      <c r="CB159" s="22">
        <f t="shared" si="171"/>
        <v>3.1675048597887374E-12</v>
      </c>
      <c r="CC159" s="62">
        <f t="shared" si="119"/>
        <v>293.3333333333365</v>
      </c>
      <c r="CD159" s="62">
        <f ca="1">AVERAGE(OFFSET($CC$3,0,0,'Données projet'!$E$12+1,1))-AVERAGE(OFFSET($H$3,0,0,'Données projet'!$E$12+1,1))</f>
        <v>402.05768757175963</v>
      </c>
      <c r="CE159" s="62">
        <f t="shared" si="148"/>
        <v>256.4377087753457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-2.2737367544323206E-13</v>
      </c>
      <c r="CU159" s="18">
        <f>CT159*VLOOKUP('Données projet'!$B$13,Paramètres!$A$1:$I$89,3,0)*VLOOKUP('Données projet'!$B$13,Paramètres!$A$1:$I$89,5,0)</f>
        <v>-1.9863364286720756E-13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324.64304413235163</v>
      </c>
      <c r="CZ159" s="62">
        <f t="shared" si="150"/>
        <v>318.90379036810742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1.0995790944434703E-13</v>
      </c>
      <c r="DQ159" s="14">
        <f t="shared" si="176"/>
        <v>1.6337280948049956E-12</v>
      </c>
      <c r="DR159" s="22">
        <f t="shared" si="177"/>
        <v>3.036919790734272E-12</v>
      </c>
      <c r="DS159" s="62">
        <f t="shared" si="125"/>
        <v>293.33333333333633</v>
      </c>
      <c r="DT159" s="62">
        <f ca="1">AVERAGE(OFFSET($DS$3,0,0,'Données projet'!$E$14+1,1))-AVERAGE(OFFSET($H$3,0,0,'Données projet'!$E$14+1,1))</f>
        <v>394.8445842828649</v>
      </c>
      <c r="DU159" s="62">
        <f t="shared" si="152"/>
        <v>246.54010105494143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2">
        <f t="shared" si="113"/>
        <v>293.33333333333633</v>
      </c>
      <c r="AN160" s="62">
        <f ca="1">AVERAGE(OFFSET($AM$3,0,0,'Données projet'!$E$10+1,1))-AVERAGE(OFFSET($H$3,0,0,'Données projet'!$E$10+1,1))</f>
        <v>389.12604446638119</v>
      </c>
      <c r="AO160" s="62">
        <f t="shared" si="144"/>
        <v>243.23852967152732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1.223725121235475E-13</v>
      </c>
      <c r="BF160" s="14">
        <f t="shared" si="167"/>
        <v>1.7956824466038182E-12</v>
      </c>
      <c r="BG160" s="22">
        <f t="shared" si="168"/>
        <v>3.3406123864501612E-12</v>
      </c>
      <c r="BH160" s="62">
        <f t="shared" si="116"/>
        <v>293.33333333333667</v>
      </c>
      <c r="BI160" s="62">
        <f ca="1">AVERAGE(OFFSET($BH$3,0,0,'Données projet'!$E$11+1,1))-AVERAGE(OFFSET($H$3,0,0,'Données projet'!$E$11+1,1))</f>
        <v>434.82222444324242</v>
      </c>
      <c r="BJ160" s="62">
        <f t="shared" si="146"/>
        <v>269.61868559913393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1.1527845344971866E-13</v>
      </c>
      <c r="CA160" s="14">
        <f t="shared" si="170"/>
        <v>1.7033846239409443E-12</v>
      </c>
      <c r="CB160" s="22">
        <f t="shared" si="171"/>
        <v>3.1675048597887374E-12</v>
      </c>
      <c r="CC160" s="62">
        <f t="shared" si="119"/>
        <v>293.3333333333365</v>
      </c>
      <c r="CD160" s="62">
        <f ca="1">AVERAGE(OFFSET($CC$3,0,0,'Données projet'!$E$12+1,1))-AVERAGE(OFFSET($H$3,0,0,'Données projet'!$E$12+1,1))</f>
        <v>402.05768757175963</v>
      </c>
      <c r="CE160" s="62">
        <f t="shared" si="148"/>
        <v>256.4377087753457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-2.2737367544323206E-13</v>
      </c>
      <c r="CU160" s="18">
        <f>CT160*VLOOKUP('Données projet'!$B$13,Paramètres!$A$1:$I$89,3,0)*VLOOKUP('Données projet'!$B$13,Paramètres!$A$1:$I$89,5,0)</f>
        <v>-1.9863364286720756E-13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324.64304413235163</v>
      </c>
      <c r="CZ160" s="62">
        <f t="shared" si="150"/>
        <v>318.90379036810742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1.0995790944434703E-13</v>
      </c>
      <c r="DQ160" s="14">
        <f t="shared" si="176"/>
        <v>1.6337280948049956E-12</v>
      </c>
      <c r="DR160" s="22">
        <f t="shared" si="177"/>
        <v>3.036919790734272E-12</v>
      </c>
      <c r="DS160" s="62">
        <f t="shared" si="125"/>
        <v>293.33333333333633</v>
      </c>
      <c r="DT160" s="62">
        <f ca="1">AVERAGE(OFFSET($DS$3,0,0,'Données projet'!$E$14+1,1))-AVERAGE(OFFSET($H$3,0,0,'Données projet'!$E$14+1,1))</f>
        <v>394.8445842828649</v>
      </c>
      <c r="DU160" s="62">
        <f t="shared" si="152"/>
        <v>246.54010105494143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2">
        <f t="shared" si="113"/>
        <v>293.33333333333633</v>
      </c>
      <c r="AN161" s="62">
        <f ca="1">AVERAGE(OFFSET($AM$3,0,0,'Données projet'!$E$10+1,1))-AVERAGE(OFFSET($H$3,0,0,'Données projet'!$E$10+1,1))</f>
        <v>389.12604446638119</v>
      </c>
      <c r="AO161" s="62">
        <f t="shared" si="144"/>
        <v>243.23852967152732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1.223725121235475E-13</v>
      </c>
      <c r="BF161" s="14">
        <f t="shared" si="167"/>
        <v>1.7956824466038182E-12</v>
      </c>
      <c r="BG161" s="22">
        <f t="shared" si="168"/>
        <v>3.3406123864501612E-12</v>
      </c>
      <c r="BH161" s="62">
        <f t="shared" si="116"/>
        <v>293.33333333333667</v>
      </c>
      <c r="BI161" s="62">
        <f ca="1">AVERAGE(OFFSET($BH$3,0,0,'Données projet'!$E$11+1,1))-AVERAGE(OFFSET($H$3,0,0,'Données projet'!$E$11+1,1))</f>
        <v>434.82222444324242</v>
      </c>
      <c r="BJ161" s="62">
        <f t="shared" si="146"/>
        <v>269.61868559913393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1.1527845344971866E-13</v>
      </c>
      <c r="CA161" s="14">
        <f t="shared" si="170"/>
        <v>1.7033846239409443E-12</v>
      </c>
      <c r="CB161" s="22">
        <f t="shared" si="171"/>
        <v>3.1675048597887374E-12</v>
      </c>
      <c r="CC161" s="62">
        <f t="shared" si="119"/>
        <v>293.3333333333365</v>
      </c>
      <c r="CD161" s="62">
        <f ca="1">AVERAGE(OFFSET($CC$3,0,0,'Données projet'!$E$12+1,1))-AVERAGE(OFFSET($H$3,0,0,'Données projet'!$E$12+1,1))</f>
        <v>402.05768757175963</v>
      </c>
      <c r="CE161" s="62">
        <f t="shared" si="148"/>
        <v>256.4377087753457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-2.2737367544323206E-13</v>
      </c>
      <c r="CU161" s="18">
        <f>CT161*VLOOKUP('Données projet'!$B$13,Paramètres!$A$1:$I$89,3,0)*VLOOKUP('Données projet'!$B$13,Paramètres!$A$1:$I$89,5,0)</f>
        <v>-1.9863364286720756E-13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324.64304413235163</v>
      </c>
      <c r="CZ161" s="62">
        <f t="shared" si="150"/>
        <v>318.90379036810742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1.0995790944434703E-13</v>
      </c>
      <c r="DQ161" s="14">
        <f t="shared" si="176"/>
        <v>1.6337280948049956E-12</v>
      </c>
      <c r="DR161" s="22">
        <f t="shared" si="177"/>
        <v>3.036919790734272E-12</v>
      </c>
      <c r="DS161" s="62">
        <f t="shared" si="125"/>
        <v>293.33333333333633</v>
      </c>
      <c r="DT161" s="62">
        <f ca="1">AVERAGE(OFFSET($DS$3,0,0,'Données projet'!$E$14+1,1))-AVERAGE(OFFSET($H$3,0,0,'Données projet'!$E$14+1,1))</f>
        <v>394.8445842828649</v>
      </c>
      <c r="DU161" s="62">
        <f t="shared" si="152"/>
        <v>246.54010105494143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2">
        <f t="shared" si="113"/>
        <v>293.33333333333633</v>
      </c>
      <c r="AN162" s="62">
        <f ca="1">AVERAGE(OFFSET($AM$3,0,0,'Données projet'!$E$10+1,1))-AVERAGE(OFFSET($H$3,0,0,'Données projet'!$E$10+1,1))</f>
        <v>389.12604446638119</v>
      </c>
      <c r="AO162" s="62">
        <f t="shared" si="144"/>
        <v>243.23852967152732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1.223725121235475E-13</v>
      </c>
      <c r="BF162" s="14">
        <f t="shared" si="167"/>
        <v>1.7956824466038182E-12</v>
      </c>
      <c r="BG162" s="22">
        <f t="shared" si="168"/>
        <v>3.3406123864501612E-12</v>
      </c>
      <c r="BH162" s="62">
        <f t="shared" si="116"/>
        <v>293.33333333333667</v>
      </c>
      <c r="BI162" s="62">
        <f ca="1">AVERAGE(OFFSET($BH$3,0,0,'Données projet'!$E$11+1,1))-AVERAGE(OFFSET($H$3,0,0,'Données projet'!$E$11+1,1))</f>
        <v>434.82222444324242</v>
      </c>
      <c r="BJ162" s="62">
        <f t="shared" si="146"/>
        <v>269.61868559913393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1.1527845344971866E-13</v>
      </c>
      <c r="CA162" s="14">
        <f t="shared" si="170"/>
        <v>1.7033846239409443E-12</v>
      </c>
      <c r="CB162" s="22">
        <f t="shared" si="171"/>
        <v>3.1675048597887374E-12</v>
      </c>
      <c r="CC162" s="62">
        <f t="shared" si="119"/>
        <v>293.3333333333365</v>
      </c>
      <c r="CD162" s="62">
        <f ca="1">AVERAGE(OFFSET($CC$3,0,0,'Données projet'!$E$12+1,1))-AVERAGE(OFFSET($H$3,0,0,'Données projet'!$E$12+1,1))</f>
        <v>402.05768757175963</v>
      </c>
      <c r="CE162" s="62">
        <f t="shared" si="148"/>
        <v>256.4377087753457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-2.2737367544323206E-13</v>
      </c>
      <c r="CU162" s="18">
        <f>CT162*VLOOKUP('Données projet'!$B$13,Paramètres!$A$1:$I$89,3,0)*VLOOKUP('Données projet'!$B$13,Paramètres!$A$1:$I$89,5,0)</f>
        <v>-1.9863364286720756E-13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324.64304413235163</v>
      </c>
      <c r="CZ162" s="62">
        <f t="shared" si="150"/>
        <v>318.90379036810742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1.0995790944434703E-13</v>
      </c>
      <c r="DQ162" s="14">
        <f t="shared" si="176"/>
        <v>1.6337280948049956E-12</v>
      </c>
      <c r="DR162" s="22">
        <f t="shared" si="177"/>
        <v>3.036919790734272E-12</v>
      </c>
      <c r="DS162" s="62">
        <f t="shared" si="125"/>
        <v>293.33333333333633</v>
      </c>
      <c r="DT162" s="62">
        <f ca="1">AVERAGE(OFFSET($DS$3,0,0,'Données projet'!$E$14+1,1))-AVERAGE(OFFSET($H$3,0,0,'Données projet'!$E$14+1,1))</f>
        <v>394.8445842828649</v>
      </c>
      <c r="DU162" s="62">
        <f t="shared" si="152"/>
        <v>246.54010105494143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2">
        <f t="shared" si="113"/>
        <v>293.33333333333633</v>
      </c>
      <c r="AN163" s="62">
        <f ca="1">AVERAGE(OFFSET($AM$3,0,0,'Données projet'!$E$10+1,1))-AVERAGE(OFFSET($H$3,0,0,'Données projet'!$E$10+1,1))</f>
        <v>389.12604446638119</v>
      </c>
      <c r="AO163" s="62">
        <f t="shared" si="144"/>
        <v>243.23852967152732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1.223725121235475E-13</v>
      </c>
      <c r="BF163" s="14">
        <f t="shared" si="167"/>
        <v>1.7956824466038182E-12</v>
      </c>
      <c r="BG163" s="22">
        <f t="shared" si="168"/>
        <v>3.3406123864501612E-12</v>
      </c>
      <c r="BH163" s="62">
        <f t="shared" si="116"/>
        <v>293.33333333333667</v>
      </c>
      <c r="BI163" s="62">
        <f ca="1">AVERAGE(OFFSET($BH$3,0,0,'Données projet'!$E$11+1,1))-AVERAGE(OFFSET($H$3,0,0,'Données projet'!$E$11+1,1))</f>
        <v>434.82222444324242</v>
      </c>
      <c r="BJ163" s="62">
        <f t="shared" si="146"/>
        <v>269.61868559913393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1.1527845344971866E-13</v>
      </c>
      <c r="CA163" s="14">
        <f t="shared" si="170"/>
        <v>1.7033846239409443E-12</v>
      </c>
      <c r="CB163" s="22">
        <f t="shared" si="171"/>
        <v>3.1675048597887374E-12</v>
      </c>
      <c r="CC163" s="62">
        <f t="shared" si="119"/>
        <v>293.3333333333365</v>
      </c>
      <c r="CD163" s="62">
        <f ca="1">AVERAGE(OFFSET($CC$3,0,0,'Données projet'!$E$12+1,1))-AVERAGE(OFFSET($H$3,0,0,'Données projet'!$E$12+1,1))</f>
        <v>402.05768757175963</v>
      </c>
      <c r="CE163" s="62">
        <f t="shared" si="148"/>
        <v>256.4377087753457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-2.2737367544323206E-13</v>
      </c>
      <c r="CU163" s="18">
        <f>CT163*VLOOKUP('Données projet'!$B$13,Paramètres!$A$1:$I$89,3,0)*VLOOKUP('Données projet'!$B$13,Paramètres!$A$1:$I$89,5,0)</f>
        <v>-1.9863364286720756E-13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324.64304413235163</v>
      </c>
      <c r="CZ163" s="62">
        <f t="shared" si="150"/>
        <v>318.90379036810742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1.0995790944434703E-13</v>
      </c>
      <c r="DQ163" s="14">
        <f t="shared" si="176"/>
        <v>1.6337280948049956E-12</v>
      </c>
      <c r="DR163" s="22">
        <f t="shared" si="177"/>
        <v>3.036919790734272E-12</v>
      </c>
      <c r="DS163" s="62">
        <f t="shared" si="125"/>
        <v>293.33333333333633</v>
      </c>
      <c r="DT163" s="62">
        <f ca="1">AVERAGE(OFFSET($DS$3,0,0,'Données projet'!$E$14+1,1))-AVERAGE(OFFSET($H$3,0,0,'Données projet'!$E$14+1,1))</f>
        <v>394.8445842828649</v>
      </c>
      <c r="DU163" s="62">
        <f t="shared" si="152"/>
        <v>246.54010105494143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2">
        <f t="shared" si="113"/>
        <v>293.33333333333633</v>
      </c>
      <c r="AN164" s="62">
        <f ca="1">AVERAGE(OFFSET($AM$3,0,0,'Données projet'!$E$10+1,1))-AVERAGE(OFFSET($H$3,0,0,'Données projet'!$E$10+1,1))</f>
        <v>389.12604446638119</v>
      </c>
      <c r="AO164" s="62">
        <f t="shared" si="144"/>
        <v>243.23852967152732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1.223725121235475E-13</v>
      </c>
      <c r="BF164" s="14">
        <f t="shared" si="167"/>
        <v>1.7956824466038182E-12</v>
      </c>
      <c r="BG164" s="22">
        <f t="shared" si="168"/>
        <v>3.3406123864501612E-12</v>
      </c>
      <c r="BH164" s="62">
        <f t="shared" si="116"/>
        <v>293.33333333333667</v>
      </c>
      <c r="BI164" s="62">
        <f ca="1">AVERAGE(OFFSET($BH$3,0,0,'Données projet'!$E$11+1,1))-AVERAGE(OFFSET($H$3,0,0,'Données projet'!$E$11+1,1))</f>
        <v>434.82222444324242</v>
      </c>
      <c r="BJ164" s="62">
        <f t="shared" si="146"/>
        <v>269.61868559913393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1.1527845344971866E-13</v>
      </c>
      <c r="CA164" s="14">
        <f t="shared" si="170"/>
        <v>1.7033846239409443E-12</v>
      </c>
      <c r="CB164" s="22">
        <f t="shared" si="171"/>
        <v>3.1675048597887374E-12</v>
      </c>
      <c r="CC164" s="62">
        <f t="shared" si="119"/>
        <v>293.3333333333365</v>
      </c>
      <c r="CD164" s="62">
        <f ca="1">AVERAGE(OFFSET($CC$3,0,0,'Données projet'!$E$12+1,1))-AVERAGE(OFFSET($H$3,0,0,'Données projet'!$E$12+1,1))</f>
        <v>402.05768757175963</v>
      </c>
      <c r="CE164" s="62">
        <f t="shared" si="148"/>
        <v>256.4377087753457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-2.2737367544323206E-13</v>
      </c>
      <c r="CU164" s="18">
        <f>CT164*VLOOKUP('Données projet'!$B$13,Paramètres!$A$1:$I$89,3,0)*VLOOKUP('Données projet'!$B$13,Paramètres!$A$1:$I$89,5,0)</f>
        <v>-1.9863364286720756E-13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324.64304413235163</v>
      </c>
      <c r="CZ164" s="62">
        <f t="shared" si="150"/>
        <v>318.90379036810742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1.0995790944434703E-13</v>
      </c>
      <c r="DQ164" s="14">
        <f t="shared" si="176"/>
        <v>1.6337280948049956E-12</v>
      </c>
      <c r="DR164" s="22">
        <f t="shared" si="177"/>
        <v>3.036919790734272E-12</v>
      </c>
      <c r="DS164" s="62">
        <f t="shared" si="125"/>
        <v>293.33333333333633</v>
      </c>
      <c r="DT164" s="62">
        <f ca="1">AVERAGE(OFFSET($DS$3,0,0,'Données projet'!$E$14+1,1))-AVERAGE(OFFSET($H$3,0,0,'Données projet'!$E$14+1,1))</f>
        <v>394.8445842828649</v>
      </c>
      <c r="DU164" s="62">
        <f t="shared" si="152"/>
        <v>246.54010105494143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2">
        <f t="shared" si="113"/>
        <v>293.33333333333633</v>
      </c>
      <c r="AN165" s="62">
        <f ca="1">AVERAGE(OFFSET($AM$3,0,0,'Données projet'!$E$10+1,1))-AVERAGE(OFFSET($H$3,0,0,'Données projet'!$E$10+1,1))</f>
        <v>389.12604446638119</v>
      </c>
      <c r="AO165" s="62">
        <f t="shared" si="144"/>
        <v>243.23852967152732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1.223725121235475E-13</v>
      </c>
      <c r="BF165" s="14">
        <f t="shared" si="167"/>
        <v>1.7956824466038182E-12</v>
      </c>
      <c r="BG165" s="22">
        <f t="shared" si="168"/>
        <v>3.3406123864501612E-12</v>
      </c>
      <c r="BH165" s="62">
        <f t="shared" si="116"/>
        <v>293.33333333333667</v>
      </c>
      <c r="BI165" s="62">
        <f ca="1">AVERAGE(OFFSET($BH$3,0,0,'Données projet'!$E$11+1,1))-AVERAGE(OFFSET($H$3,0,0,'Données projet'!$E$11+1,1))</f>
        <v>434.82222444324242</v>
      </c>
      <c r="BJ165" s="62">
        <f t="shared" si="146"/>
        <v>269.61868559913393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1.1527845344971866E-13</v>
      </c>
      <c r="CA165" s="14">
        <f t="shared" si="170"/>
        <v>1.7033846239409443E-12</v>
      </c>
      <c r="CB165" s="22">
        <f t="shared" si="171"/>
        <v>3.1675048597887374E-12</v>
      </c>
      <c r="CC165" s="62">
        <f t="shared" si="119"/>
        <v>293.3333333333365</v>
      </c>
      <c r="CD165" s="62">
        <f ca="1">AVERAGE(OFFSET($CC$3,0,0,'Données projet'!$E$12+1,1))-AVERAGE(OFFSET($H$3,0,0,'Données projet'!$E$12+1,1))</f>
        <v>402.05768757175963</v>
      </c>
      <c r="CE165" s="62">
        <f t="shared" si="148"/>
        <v>256.4377087753457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-2.2737367544323206E-13</v>
      </c>
      <c r="CU165" s="18">
        <f>CT165*VLOOKUP('Données projet'!$B$13,Paramètres!$A$1:$I$89,3,0)*VLOOKUP('Données projet'!$B$13,Paramètres!$A$1:$I$89,5,0)</f>
        <v>-1.9863364286720756E-13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324.64304413235163</v>
      </c>
      <c r="CZ165" s="62">
        <f t="shared" si="150"/>
        <v>318.90379036810742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1.0995790944434703E-13</v>
      </c>
      <c r="DQ165" s="14">
        <f t="shared" si="176"/>
        <v>1.6337280948049956E-12</v>
      </c>
      <c r="DR165" s="22">
        <f t="shared" si="177"/>
        <v>3.036919790734272E-12</v>
      </c>
      <c r="DS165" s="62">
        <f t="shared" si="125"/>
        <v>293.33333333333633</v>
      </c>
      <c r="DT165" s="62">
        <f ca="1">AVERAGE(OFFSET($DS$3,0,0,'Données projet'!$E$14+1,1))-AVERAGE(OFFSET($H$3,0,0,'Données projet'!$E$14+1,1))</f>
        <v>394.8445842828649</v>
      </c>
      <c r="DU165" s="62">
        <f t="shared" si="152"/>
        <v>246.54010105494143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2">
        <f t="shared" si="113"/>
        <v>293.33333333333633</v>
      </c>
      <c r="AN166" s="62">
        <f ca="1">AVERAGE(OFFSET($AM$3,0,0,'Données projet'!$E$10+1,1))-AVERAGE(OFFSET($H$3,0,0,'Données projet'!$E$10+1,1))</f>
        <v>389.12604446638119</v>
      </c>
      <c r="AO166" s="62">
        <f t="shared" si="144"/>
        <v>243.23852967152732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1.223725121235475E-13</v>
      </c>
      <c r="BF166" s="14">
        <f t="shared" si="167"/>
        <v>1.7956824466038182E-12</v>
      </c>
      <c r="BG166" s="22">
        <f t="shared" si="168"/>
        <v>3.3406123864501612E-12</v>
      </c>
      <c r="BH166" s="62">
        <f t="shared" si="116"/>
        <v>293.33333333333667</v>
      </c>
      <c r="BI166" s="62">
        <f ca="1">AVERAGE(OFFSET($BH$3,0,0,'Données projet'!$E$11+1,1))-AVERAGE(OFFSET($H$3,0,0,'Données projet'!$E$11+1,1))</f>
        <v>434.82222444324242</v>
      </c>
      <c r="BJ166" s="62">
        <f t="shared" si="146"/>
        <v>269.61868559913393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1.1527845344971866E-13</v>
      </c>
      <c r="CA166" s="14">
        <f t="shared" si="170"/>
        <v>1.7033846239409443E-12</v>
      </c>
      <c r="CB166" s="22">
        <f t="shared" si="171"/>
        <v>3.1675048597887374E-12</v>
      </c>
      <c r="CC166" s="62">
        <f t="shared" si="119"/>
        <v>293.3333333333365</v>
      </c>
      <c r="CD166" s="62">
        <f ca="1">AVERAGE(OFFSET($CC$3,0,0,'Données projet'!$E$12+1,1))-AVERAGE(OFFSET($H$3,0,0,'Données projet'!$E$12+1,1))</f>
        <v>402.05768757175963</v>
      </c>
      <c r="CE166" s="62">
        <f t="shared" si="148"/>
        <v>256.4377087753457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-2.2737367544323206E-13</v>
      </c>
      <c r="CU166" s="18">
        <f>CT166*VLOOKUP('Données projet'!$B$13,Paramètres!$A$1:$I$89,3,0)*VLOOKUP('Données projet'!$B$13,Paramètres!$A$1:$I$89,5,0)</f>
        <v>-1.9863364286720756E-13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324.64304413235163</v>
      </c>
      <c r="CZ166" s="62">
        <f t="shared" si="150"/>
        <v>318.90379036810742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1.0995790944434703E-13</v>
      </c>
      <c r="DQ166" s="14">
        <f t="shared" si="176"/>
        <v>1.6337280948049956E-12</v>
      </c>
      <c r="DR166" s="22">
        <f t="shared" si="177"/>
        <v>3.036919790734272E-12</v>
      </c>
      <c r="DS166" s="62">
        <f t="shared" si="125"/>
        <v>293.33333333333633</v>
      </c>
      <c r="DT166" s="62">
        <f ca="1">AVERAGE(OFFSET($DS$3,0,0,'Données projet'!$E$14+1,1))-AVERAGE(OFFSET($H$3,0,0,'Données projet'!$E$14+1,1))</f>
        <v>394.8445842828649</v>
      </c>
      <c r="DU166" s="62">
        <f t="shared" si="152"/>
        <v>246.54010105494143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2">
        <f t="shared" si="113"/>
        <v>293.33333333333633</v>
      </c>
      <c r="AN167" s="62">
        <f ca="1">AVERAGE(OFFSET($AM$3,0,0,'Données projet'!$E$10+1,1))-AVERAGE(OFFSET($H$3,0,0,'Données projet'!$E$10+1,1))</f>
        <v>389.12604446638119</v>
      </c>
      <c r="AO167" s="62">
        <f t="shared" si="144"/>
        <v>243.23852967152732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1.223725121235475E-13</v>
      </c>
      <c r="BF167" s="14">
        <f t="shared" si="167"/>
        <v>1.7956824466038182E-12</v>
      </c>
      <c r="BG167" s="22">
        <f t="shared" si="168"/>
        <v>3.3406123864501612E-12</v>
      </c>
      <c r="BH167" s="62">
        <f t="shared" si="116"/>
        <v>293.33333333333667</v>
      </c>
      <c r="BI167" s="62">
        <f ca="1">AVERAGE(OFFSET($BH$3,0,0,'Données projet'!$E$11+1,1))-AVERAGE(OFFSET($H$3,0,0,'Données projet'!$E$11+1,1))</f>
        <v>434.82222444324242</v>
      </c>
      <c r="BJ167" s="62">
        <f t="shared" si="146"/>
        <v>269.61868559913393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1.1527845344971866E-13</v>
      </c>
      <c r="CA167" s="14">
        <f t="shared" si="170"/>
        <v>1.7033846239409443E-12</v>
      </c>
      <c r="CB167" s="22">
        <f t="shared" si="171"/>
        <v>3.1675048597887374E-12</v>
      </c>
      <c r="CC167" s="62">
        <f t="shared" si="119"/>
        <v>293.3333333333365</v>
      </c>
      <c r="CD167" s="62">
        <f ca="1">AVERAGE(OFFSET($CC$3,0,0,'Données projet'!$E$12+1,1))-AVERAGE(OFFSET($H$3,0,0,'Données projet'!$E$12+1,1))</f>
        <v>402.05768757175963</v>
      </c>
      <c r="CE167" s="62">
        <f t="shared" si="148"/>
        <v>256.4377087753457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-2.2737367544323206E-13</v>
      </c>
      <c r="CU167" s="18">
        <f>CT167*VLOOKUP('Données projet'!$B$13,Paramètres!$A$1:$I$89,3,0)*VLOOKUP('Données projet'!$B$13,Paramètres!$A$1:$I$89,5,0)</f>
        <v>-1.9863364286720756E-13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324.64304413235163</v>
      </c>
      <c r="CZ167" s="62">
        <f t="shared" si="150"/>
        <v>318.90379036810742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1.0995790944434703E-13</v>
      </c>
      <c r="DQ167" s="14">
        <f t="shared" si="176"/>
        <v>1.6337280948049956E-12</v>
      </c>
      <c r="DR167" s="22">
        <f t="shared" si="177"/>
        <v>3.036919790734272E-12</v>
      </c>
      <c r="DS167" s="62">
        <f t="shared" si="125"/>
        <v>293.33333333333633</v>
      </c>
      <c r="DT167" s="62">
        <f ca="1">AVERAGE(OFFSET($DS$3,0,0,'Données projet'!$E$14+1,1))-AVERAGE(OFFSET($H$3,0,0,'Données projet'!$E$14+1,1))</f>
        <v>394.8445842828649</v>
      </c>
      <c r="DU167" s="62">
        <f t="shared" si="152"/>
        <v>246.54010105494143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2">
        <f t="shared" si="113"/>
        <v>293.33333333333633</v>
      </c>
      <c r="AN168" s="62">
        <f ca="1">AVERAGE(OFFSET($AM$3,0,0,'Données projet'!$E$10+1,1))-AVERAGE(OFFSET($H$3,0,0,'Données projet'!$E$10+1,1))</f>
        <v>389.12604446638119</v>
      </c>
      <c r="AO168" s="62">
        <f t="shared" si="144"/>
        <v>243.23852967152732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1.223725121235475E-13</v>
      </c>
      <c r="BF168" s="14">
        <f t="shared" si="167"/>
        <v>1.7956824466038182E-12</v>
      </c>
      <c r="BG168" s="22">
        <f t="shared" si="168"/>
        <v>3.3406123864501612E-12</v>
      </c>
      <c r="BH168" s="62">
        <f t="shared" si="116"/>
        <v>293.33333333333667</v>
      </c>
      <c r="BI168" s="62">
        <f ca="1">AVERAGE(OFFSET($BH$3,0,0,'Données projet'!$E$11+1,1))-AVERAGE(OFFSET($H$3,0,0,'Données projet'!$E$11+1,1))</f>
        <v>434.82222444324242</v>
      </c>
      <c r="BJ168" s="62">
        <f t="shared" si="146"/>
        <v>269.61868559913393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1.1527845344971866E-13</v>
      </c>
      <c r="CA168" s="14">
        <f t="shared" si="170"/>
        <v>1.7033846239409443E-12</v>
      </c>
      <c r="CB168" s="22">
        <f t="shared" si="171"/>
        <v>3.1675048597887374E-12</v>
      </c>
      <c r="CC168" s="62">
        <f t="shared" si="119"/>
        <v>293.3333333333365</v>
      </c>
      <c r="CD168" s="62">
        <f ca="1">AVERAGE(OFFSET($CC$3,0,0,'Données projet'!$E$12+1,1))-AVERAGE(OFFSET($H$3,0,0,'Données projet'!$E$12+1,1))</f>
        <v>402.05768757175963</v>
      </c>
      <c r="CE168" s="62">
        <f t="shared" si="148"/>
        <v>256.4377087753457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-2.2737367544323206E-13</v>
      </c>
      <c r="CU168" s="18">
        <f>CT168*VLOOKUP('Données projet'!$B$13,Paramètres!$A$1:$I$89,3,0)*VLOOKUP('Données projet'!$B$13,Paramètres!$A$1:$I$89,5,0)</f>
        <v>-1.9863364286720756E-13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324.64304413235163</v>
      </c>
      <c r="CZ168" s="62">
        <f t="shared" si="150"/>
        <v>318.90379036810742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1.0995790944434703E-13</v>
      </c>
      <c r="DQ168" s="14">
        <f t="shared" si="176"/>
        <v>1.6337280948049956E-12</v>
      </c>
      <c r="DR168" s="22">
        <f t="shared" si="177"/>
        <v>3.036919790734272E-12</v>
      </c>
      <c r="DS168" s="62">
        <f t="shared" si="125"/>
        <v>293.33333333333633</v>
      </c>
      <c r="DT168" s="62">
        <f ca="1">AVERAGE(OFFSET($DS$3,0,0,'Données projet'!$E$14+1,1))-AVERAGE(OFFSET($H$3,0,0,'Données projet'!$E$14+1,1))</f>
        <v>394.8445842828649</v>
      </c>
      <c r="DU168" s="62">
        <f t="shared" si="152"/>
        <v>246.54010105494143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2">
        <f t="shared" si="113"/>
        <v>293.33333333333633</v>
      </c>
      <c r="AN169" s="62">
        <f ca="1">AVERAGE(OFFSET($AM$3,0,0,'Données projet'!$E$10+1,1))-AVERAGE(OFFSET($H$3,0,0,'Données projet'!$E$10+1,1))</f>
        <v>389.12604446638119</v>
      </c>
      <c r="AO169" s="62">
        <f t="shared" si="144"/>
        <v>243.23852967152732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1.223725121235475E-13</v>
      </c>
      <c r="BF169" s="14">
        <f t="shared" si="167"/>
        <v>1.7956824466038182E-12</v>
      </c>
      <c r="BG169" s="22">
        <f t="shared" si="168"/>
        <v>3.3406123864501612E-12</v>
      </c>
      <c r="BH169" s="62">
        <f t="shared" si="116"/>
        <v>293.33333333333667</v>
      </c>
      <c r="BI169" s="62">
        <f ca="1">AVERAGE(OFFSET($BH$3,0,0,'Données projet'!$E$11+1,1))-AVERAGE(OFFSET($H$3,0,0,'Données projet'!$E$11+1,1))</f>
        <v>434.82222444324242</v>
      </c>
      <c r="BJ169" s="62">
        <f t="shared" si="146"/>
        <v>269.61868559913393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1.1527845344971866E-13</v>
      </c>
      <c r="CA169" s="14">
        <f t="shared" si="170"/>
        <v>1.7033846239409443E-12</v>
      </c>
      <c r="CB169" s="22">
        <f t="shared" si="171"/>
        <v>3.1675048597887374E-12</v>
      </c>
      <c r="CC169" s="62">
        <f t="shared" si="119"/>
        <v>293.3333333333365</v>
      </c>
      <c r="CD169" s="62">
        <f ca="1">AVERAGE(OFFSET($CC$3,0,0,'Données projet'!$E$12+1,1))-AVERAGE(OFFSET($H$3,0,0,'Données projet'!$E$12+1,1))</f>
        <v>402.05768757175963</v>
      </c>
      <c r="CE169" s="62">
        <f t="shared" si="148"/>
        <v>256.4377087753457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-2.2737367544323206E-13</v>
      </c>
      <c r="CU169" s="18">
        <f>CT169*VLOOKUP('Données projet'!$B$13,Paramètres!$A$1:$I$89,3,0)*VLOOKUP('Données projet'!$B$13,Paramètres!$A$1:$I$89,5,0)</f>
        <v>-1.9863364286720756E-13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324.64304413235163</v>
      </c>
      <c r="CZ169" s="62">
        <f t="shared" si="150"/>
        <v>318.90379036810742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1.0995790944434703E-13</v>
      </c>
      <c r="DQ169" s="14">
        <f t="shared" si="176"/>
        <v>1.6337280948049956E-12</v>
      </c>
      <c r="DR169" s="22">
        <f t="shared" si="177"/>
        <v>3.036919790734272E-12</v>
      </c>
      <c r="DS169" s="62">
        <f t="shared" si="125"/>
        <v>293.33333333333633</v>
      </c>
      <c r="DT169" s="62">
        <f ca="1">AVERAGE(OFFSET($DS$3,0,0,'Données projet'!$E$14+1,1))-AVERAGE(OFFSET($H$3,0,0,'Données projet'!$E$14+1,1))</f>
        <v>394.8445842828649</v>
      </c>
      <c r="DU169" s="62">
        <f t="shared" si="152"/>
        <v>246.54010105494143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2">
        <f t="shared" si="113"/>
        <v>293.33333333333633</v>
      </c>
      <c r="AN170" s="62">
        <f ca="1">AVERAGE(OFFSET($AM$3,0,0,'Données projet'!$E$10+1,1))-AVERAGE(OFFSET($H$3,0,0,'Données projet'!$E$10+1,1))</f>
        <v>389.12604446638119</v>
      </c>
      <c r="AO170" s="62">
        <f t="shared" si="144"/>
        <v>243.23852967152732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1.223725121235475E-13</v>
      </c>
      <c r="BF170" s="14">
        <f t="shared" si="167"/>
        <v>1.7956824466038182E-12</v>
      </c>
      <c r="BG170" s="22">
        <f t="shared" si="168"/>
        <v>3.3406123864501612E-12</v>
      </c>
      <c r="BH170" s="62">
        <f t="shared" si="116"/>
        <v>293.33333333333667</v>
      </c>
      <c r="BI170" s="62">
        <f ca="1">AVERAGE(OFFSET($BH$3,0,0,'Données projet'!$E$11+1,1))-AVERAGE(OFFSET($H$3,0,0,'Données projet'!$E$11+1,1))</f>
        <v>434.82222444324242</v>
      </c>
      <c r="BJ170" s="62">
        <f t="shared" si="146"/>
        <v>269.61868559913393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1.1527845344971866E-13</v>
      </c>
      <c r="CA170" s="14">
        <f t="shared" si="170"/>
        <v>1.7033846239409443E-12</v>
      </c>
      <c r="CB170" s="22">
        <f t="shared" si="171"/>
        <v>3.1675048597887374E-12</v>
      </c>
      <c r="CC170" s="62">
        <f t="shared" si="119"/>
        <v>293.3333333333365</v>
      </c>
      <c r="CD170" s="62">
        <f ca="1">AVERAGE(OFFSET($CC$3,0,0,'Données projet'!$E$12+1,1))-AVERAGE(OFFSET($H$3,0,0,'Données projet'!$E$12+1,1))</f>
        <v>402.05768757175963</v>
      </c>
      <c r="CE170" s="62">
        <f t="shared" si="148"/>
        <v>256.4377087753457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-2.2737367544323206E-13</v>
      </c>
      <c r="CU170" s="18">
        <f>CT170*VLOOKUP('Données projet'!$B$13,Paramètres!$A$1:$I$89,3,0)*VLOOKUP('Données projet'!$B$13,Paramètres!$A$1:$I$89,5,0)</f>
        <v>-1.9863364286720756E-13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324.64304413235163</v>
      </c>
      <c r="CZ170" s="62">
        <f t="shared" si="150"/>
        <v>318.90379036810742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1.0995790944434703E-13</v>
      </c>
      <c r="DQ170" s="14">
        <f t="shared" si="176"/>
        <v>1.6337280948049956E-12</v>
      </c>
      <c r="DR170" s="22">
        <f t="shared" si="177"/>
        <v>3.036919790734272E-12</v>
      </c>
      <c r="DS170" s="62">
        <f t="shared" si="125"/>
        <v>293.33333333333633</v>
      </c>
      <c r="DT170" s="62">
        <f ca="1">AVERAGE(OFFSET($DS$3,0,0,'Données projet'!$E$14+1,1))-AVERAGE(OFFSET($H$3,0,0,'Données projet'!$E$14+1,1))</f>
        <v>394.8445842828649</v>
      </c>
      <c r="DU170" s="62">
        <f t="shared" si="152"/>
        <v>246.54010105494143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2">
        <f t="shared" si="113"/>
        <v>293.33333333333633</v>
      </c>
      <c r="AN171" s="62">
        <f ca="1">AVERAGE(OFFSET($AM$3,0,0,'Données projet'!$E$10+1,1))-AVERAGE(OFFSET($H$3,0,0,'Données projet'!$E$10+1,1))</f>
        <v>389.12604446638119</v>
      </c>
      <c r="AO171" s="62">
        <f t="shared" si="144"/>
        <v>243.23852967152732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1.223725121235475E-13</v>
      </c>
      <c r="BF171" s="14">
        <f t="shared" si="167"/>
        <v>1.7956824466038182E-12</v>
      </c>
      <c r="BG171" s="22">
        <f t="shared" si="168"/>
        <v>3.3406123864501612E-12</v>
      </c>
      <c r="BH171" s="62">
        <f t="shared" si="116"/>
        <v>293.33333333333667</v>
      </c>
      <c r="BI171" s="62">
        <f ca="1">AVERAGE(OFFSET($BH$3,0,0,'Données projet'!$E$11+1,1))-AVERAGE(OFFSET($H$3,0,0,'Données projet'!$E$11+1,1))</f>
        <v>434.82222444324242</v>
      </c>
      <c r="BJ171" s="62">
        <f t="shared" si="146"/>
        <v>269.61868559913393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1.1527845344971866E-13</v>
      </c>
      <c r="CA171" s="14">
        <f t="shared" si="170"/>
        <v>1.7033846239409443E-12</v>
      </c>
      <c r="CB171" s="22">
        <f t="shared" si="171"/>
        <v>3.1675048597887374E-12</v>
      </c>
      <c r="CC171" s="62">
        <f t="shared" si="119"/>
        <v>293.3333333333365</v>
      </c>
      <c r="CD171" s="62">
        <f ca="1">AVERAGE(OFFSET($CC$3,0,0,'Données projet'!$E$12+1,1))-AVERAGE(OFFSET($H$3,0,0,'Données projet'!$E$12+1,1))</f>
        <v>402.05768757175963</v>
      </c>
      <c r="CE171" s="62">
        <f t="shared" si="148"/>
        <v>256.4377087753457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-2.2737367544323206E-13</v>
      </c>
      <c r="CU171" s="18">
        <f>CT171*VLOOKUP('Données projet'!$B$13,Paramètres!$A$1:$I$89,3,0)*VLOOKUP('Données projet'!$B$13,Paramètres!$A$1:$I$89,5,0)</f>
        <v>-1.9863364286720756E-13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324.64304413235163</v>
      </c>
      <c r="CZ171" s="62">
        <f t="shared" si="150"/>
        <v>318.90379036810742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1.0995790944434703E-13</v>
      </c>
      <c r="DQ171" s="14">
        <f t="shared" si="176"/>
        <v>1.6337280948049956E-12</v>
      </c>
      <c r="DR171" s="22">
        <f t="shared" si="177"/>
        <v>3.036919790734272E-12</v>
      </c>
      <c r="DS171" s="62">
        <f t="shared" si="125"/>
        <v>293.33333333333633</v>
      </c>
      <c r="DT171" s="62">
        <f ca="1">AVERAGE(OFFSET($DS$3,0,0,'Données projet'!$E$14+1,1))-AVERAGE(OFFSET($H$3,0,0,'Données projet'!$E$14+1,1))</f>
        <v>394.8445842828649</v>
      </c>
      <c r="DU171" s="62">
        <f t="shared" si="152"/>
        <v>246.54010105494143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2">
        <f t="shared" si="113"/>
        <v>293.33333333333633</v>
      </c>
      <c r="AN172" s="62">
        <f ca="1">AVERAGE(OFFSET($AM$3,0,0,'Données projet'!$E$10+1,1))-AVERAGE(OFFSET($H$3,0,0,'Données projet'!$E$10+1,1))</f>
        <v>389.12604446638119</v>
      </c>
      <c r="AO172" s="62">
        <f t="shared" si="144"/>
        <v>243.23852967152732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1.223725121235475E-13</v>
      </c>
      <c r="BF172" s="14">
        <f t="shared" si="167"/>
        <v>1.7956824466038182E-12</v>
      </c>
      <c r="BG172" s="22">
        <f t="shared" si="168"/>
        <v>3.3406123864501612E-12</v>
      </c>
      <c r="BH172" s="62">
        <f t="shared" si="116"/>
        <v>293.33333333333667</v>
      </c>
      <c r="BI172" s="62">
        <f ca="1">AVERAGE(OFFSET($BH$3,0,0,'Données projet'!$E$11+1,1))-AVERAGE(OFFSET($H$3,0,0,'Données projet'!$E$11+1,1))</f>
        <v>434.82222444324242</v>
      </c>
      <c r="BJ172" s="62">
        <f t="shared" si="146"/>
        <v>269.61868559913393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1.1527845344971866E-13</v>
      </c>
      <c r="CA172" s="14">
        <f t="shared" si="170"/>
        <v>1.7033846239409443E-12</v>
      </c>
      <c r="CB172" s="22">
        <f t="shared" si="171"/>
        <v>3.1675048597887374E-12</v>
      </c>
      <c r="CC172" s="62">
        <f t="shared" si="119"/>
        <v>293.3333333333365</v>
      </c>
      <c r="CD172" s="62">
        <f ca="1">AVERAGE(OFFSET($CC$3,0,0,'Données projet'!$E$12+1,1))-AVERAGE(OFFSET($H$3,0,0,'Données projet'!$E$12+1,1))</f>
        <v>402.05768757175963</v>
      </c>
      <c r="CE172" s="62">
        <f t="shared" si="148"/>
        <v>256.4377087753457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-2.2737367544323206E-13</v>
      </c>
      <c r="CU172" s="18">
        <f>CT172*VLOOKUP('Données projet'!$B$13,Paramètres!$A$1:$I$89,3,0)*VLOOKUP('Données projet'!$B$13,Paramètres!$A$1:$I$89,5,0)</f>
        <v>-1.9863364286720756E-13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324.64304413235163</v>
      </c>
      <c r="CZ172" s="62">
        <f t="shared" si="150"/>
        <v>318.90379036810742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1.0995790944434703E-13</v>
      </c>
      <c r="DQ172" s="14">
        <f t="shared" si="176"/>
        <v>1.6337280948049956E-12</v>
      </c>
      <c r="DR172" s="22">
        <f t="shared" si="177"/>
        <v>3.036919790734272E-12</v>
      </c>
      <c r="DS172" s="62">
        <f t="shared" si="125"/>
        <v>293.33333333333633</v>
      </c>
      <c r="DT172" s="62">
        <f ca="1">AVERAGE(OFFSET($DS$3,0,0,'Données projet'!$E$14+1,1))-AVERAGE(OFFSET($H$3,0,0,'Données projet'!$E$14+1,1))</f>
        <v>394.8445842828649</v>
      </c>
      <c r="DU172" s="62">
        <f t="shared" si="152"/>
        <v>246.54010105494143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2">
        <f t="shared" si="113"/>
        <v>293.33333333333633</v>
      </c>
      <c r="AN173" s="62">
        <f ca="1">AVERAGE(OFFSET($AM$3,0,0,'Données projet'!$E$10+1,1))-AVERAGE(OFFSET($H$3,0,0,'Données projet'!$E$10+1,1))</f>
        <v>389.12604446638119</v>
      </c>
      <c r="AO173" s="62">
        <f t="shared" si="144"/>
        <v>243.23852967152732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1.223725121235475E-13</v>
      </c>
      <c r="BF173" s="14">
        <f t="shared" si="167"/>
        <v>1.7956824466038182E-12</v>
      </c>
      <c r="BG173" s="22">
        <f t="shared" si="168"/>
        <v>3.3406123864501612E-12</v>
      </c>
      <c r="BH173" s="62">
        <f t="shared" si="116"/>
        <v>293.33333333333667</v>
      </c>
      <c r="BI173" s="62">
        <f ca="1">AVERAGE(OFFSET($BH$3,0,0,'Données projet'!$E$11+1,1))-AVERAGE(OFFSET($H$3,0,0,'Données projet'!$E$11+1,1))</f>
        <v>434.82222444324242</v>
      </c>
      <c r="BJ173" s="62">
        <f t="shared" si="146"/>
        <v>269.61868559913393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1.1527845344971866E-13</v>
      </c>
      <c r="CA173" s="14">
        <f t="shared" si="170"/>
        <v>1.7033846239409443E-12</v>
      </c>
      <c r="CB173" s="22">
        <f t="shared" si="171"/>
        <v>3.1675048597887374E-12</v>
      </c>
      <c r="CC173" s="62">
        <f t="shared" si="119"/>
        <v>293.3333333333365</v>
      </c>
      <c r="CD173" s="62">
        <f ca="1">AVERAGE(OFFSET($CC$3,0,0,'Données projet'!$E$12+1,1))-AVERAGE(OFFSET($H$3,0,0,'Données projet'!$E$12+1,1))</f>
        <v>402.05768757175963</v>
      </c>
      <c r="CE173" s="62">
        <f t="shared" si="148"/>
        <v>256.4377087753457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-2.2737367544323206E-13</v>
      </c>
      <c r="CU173" s="18">
        <f>CT173*VLOOKUP('Données projet'!$B$13,Paramètres!$A$1:$I$89,3,0)*VLOOKUP('Données projet'!$B$13,Paramètres!$A$1:$I$89,5,0)</f>
        <v>-1.9863364286720756E-13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324.64304413235163</v>
      </c>
      <c r="CZ173" s="62">
        <f t="shared" si="150"/>
        <v>318.90379036810742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1.0995790944434703E-13</v>
      </c>
      <c r="DQ173" s="14">
        <f t="shared" si="176"/>
        <v>1.6337280948049956E-12</v>
      </c>
      <c r="DR173" s="22">
        <f t="shared" si="177"/>
        <v>3.036919790734272E-12</v>
      </c>
      <c r="DS173" s="62">
        <f t="shared" si="125"/>
        <v>293.33333333333633</v>
      </c>
      <c r="DT173" s="62">
        <f ca="1">AVERAGE(OFFSET($DS$3,0,0,'Données projet'!$E$14+1,1))-AVERAGE(OFFSET($H$3,0,0,'Données projet'!$E$14+1,1))</f>
        <v>394.8445842828649</v>
      </c>
      <c r="DU173" s="62">
        <f t="shared" si="152"/>
        <v>246.54010105494143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2">
        <f t="shared" si="113"/>
        <v>293.33333333333633</v>
      </c>
      <c r="AN174" s="62">
        <f ca="1">AVERAGE(OFFSET($AM$3,0,0,'Données projet'!$E$10+1,1))-AVERAGE(OFFSET($H$3,0,0,'Données projet'!$E$10+1,1))</f>
        <v>389.12604446638119</v>
      </c>
      <c r="AO174" s="62">
        <f t="shared" si="144"/>
        <v>243.23852967152732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1.223725121235475E-13</v>
      </c>
      <c r="BF174" s="14">
        <f t="shared" si="167"/>
        <v>1.7956824466038182E-12</v>
      </c>
      <c r="BG174" s="22">
        <f t="shared" si="168"/>
        <v>3.3406123864501612E-12</v>
      </c>
      <c r="BH174" s="62">
        <f t="shared" si="116"/>
        <v>293.33333333333667</v>
      </c>
      <c r="BI174" s="62">
        <f ca="1">AVERAGE(OFFSET($BH$3,0,0,'Données projet'!$E$11+1,1))-AVERAGE(OFFSET($H$3,0,0,'Données projet'!$E$11+1,1))</f>
        <v>434.82222444324242</v>
      </c>
      <c r="BJ174" s="62">
        <f t="shared" si="146"/>
        <v>269.61868559913393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1.1527845344971866E-13</v>
      </c>
      <c r="CA174" s="14">
        <f t="shared" si="170"/>
        <v>1.7033846239409443E-12</v>
      </c>
      <c r="CB174" s="22">
        <f t="shared" si="171"/>
        <v>3.1675048597887374E-12</v>
      </c>
      <c r="CC174" s="62">
        <f t="shared" si="119"/>
        <v>293.3333333333365</v>
      </c>
      <c r="CD174" s="62">
        <f ca="1">AVERAGE(OFFSET($CC$3,0,0,'Données projet'!$E$12+1,1))-AVERAGE(OFFSET($H$3,0,0,'Données projet'!$E$12+1,1))</f>
        <v>402.05768757175963</v>
      </c>
      <c r="CE174" s="62">
        <f t="shared" si="148"/>
        <v>256.4377087753457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-2.2737367544323206E-13</v>
      </c>
      <c r="CU174" s="18">
        <f>CT174*VLOOKUP('Données projet'!$B$13,Paramètres!$A$1:$I$89,3,0)*VLOOKUP('Données projet'!$B$13,Paramètres!$A$1:$I$89,5,0)</f>
        <v>-1.9863364286720756E-13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324.64304413235163</v>
      </c>
      <c r="CZ174" s="62">
        <f t="shared" si="150"/>
        <v>318.90379036810742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1.0995790944434703E-13</v>
      </c>
      <c r="DQ174" s="14">
        <f t="shared" si="176"/>
        <v>1.6337280948049956E-12</v>
      </c>
      <c r="DR174" s="22">
        <f t="shared" si="177"/>
        <v>3.036919790734272E-12</v>
      </c>
      <c r="DS174" s="62">
        <f t="shared" si="125"/>
        <v>293.33333333333633</v>
      </c>
      <c r="DT174" s="62">
        <f ca="1">AVERAGE(OFFSET($DS$3,0,0,'Données projet'!$E$14+1,1))-AVERAGE(OFFSET($H$3,0,0,'Données projet'!$E$14+1,1))</f>
        <v>394.8445842828649</v>
      </c>
      <c r="DU174" s="62">
        <f t="shared" si="152"/>
        <v>246.54010105494143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2">
        <f t="shared" si="113"/>
        <v>293.33333333333633</v>
      </c>
      <c r="AN175" s="62">
        <f ca="1">AVERAGE(OFFSET($AM$3,0,0,'Données projet'!$E$10+1,1))-AVERAGE(OFFSET($H$3,0,0,'Données projet'!$E$10+1,1))</f>
        <v>389.12604446638119</v>
      </c>
      <c r="AO175" s="62">
        <f t="shared" si="144"/>
        <v>243.23852967152732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1.223725121235475E-13</v>
      </c>
      <c r="BF175" s="14">
        <f t="shared" si="167"/>
        <v>1.7956824466038182E-12</v>
      </c>
      <c r="BG175" s="22">
        <f t="shared" si="168"/>
        <v>3.3406123864501612E-12</v>
      </c>
      <c r="BH175" s="62">
        <f t="shared" si="116"/>
        <v>293.33333333333667</v>
      </c>
      <c r="BI175" s="62">
        <f ca="1">AVERAGE(OFFSET($BH$3,0,0,'Données projet'!$E$11+1,1))-AVERAGE(OFFSET($H$3,0,0,'Données projet'!$E$11+1,1))</f>
        <v>434.82222444324242</v>
      </c>
      <c r="BJ175" s="62">
        <f t="shared" si="146"/>
        <v>269.61868559913393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1.1527845344971866E-13</v>
      </c>
      <c r="CA175" s="14">
        <f t="shared" si="170"/>
        <v>1.7033846239409443E-12</v>
      </c>
      <c r="CB175" s="22">
        <f t="shared" si="171"/>
        <v>3.1675048597887374E-12</v>
      </c>
      <c r="CC175" s="62">
        <f t="shared" si="119"/>
        <v>293.3333333333365</v>
      </c>
      <c r="CD175" s="62">
        <f ca="1">AVERAGE(OFFSET($CC$3,0,0,'Données projet'!$E$12+1,1))-AVERAGE(OFFSET($H$3,0,0,'Données projet'!$E$12+1,1))</f>
        <v>402.05768757175963</v>
      </c>
      <c r="CE175" s="62">
        <f t="shared" si="148"/>
        <v>256.4377087753457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-2.2737367544323206E-13</v>
      </c>
      <c r="CU175" s="18">
        <f>CT175*VLOOKUP('Données projet'!$B$13,Paramètres!$A$1:$I$89,3,0)*VLOOKUP('Données projet'!$B$13,Paramètres!$A$1:$I$89,5,0)</f>
        <v>-1.9863364286720756E-13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324.64304413235163</v>
      </c>
      <c r="CZ175" s="62">
        <f t="shared" si="150"/>
        <v>318.90379036810742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1.0995790944434703E-13</v>
      </c>
      <c r="DQ175" s="14">
        <f t="shared" si="176"/>
        <v>1.6337280948049956E-12</v>
      </c>
      <c r="DR175" s="22">
        <f t="shared" si="177"/>
        <v>3.036919790734272E-12</v>
      </c>
      <c r="DS175" s="62">
        <f t="shared" si="125"/>
        <v>293.33333333333633</v>
      </c>
      <c r="DT175" s="62">
        <f ca="1">AVERAGE(OFFSET($DS$3,0,0,'Données projet'!$E$14+1,1))-AVERAGE(OFFSET($H$3,0,0,'Données projet'!$E$14+1,1))</f>
        <v>394.8445842828649</v>
      </c>
      <c r="DU175" s="62">
        <f t="shared" si="152"/>
        <v>246.54010105494143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2">
        <f t="shared" si="113"/>
        <v>293.33333333333633</v>
      </c>
      <c r="AN176" s="62">
        <f ca="1">AVERAGE(OFFSET($AM$3,0,0,'Données projet'!$E$10+1,1))-AVERAGE(OFFSET($H$3,0,0,'Données projet'!$E$10+1,1))</f>
        <v>389.12604446638119</v>
      </c>
      <c r="AO176" s="62">
        <f t="shared" si="144"/>
        <v>243.23852967152732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1.223725121235475E-13</v>
      </c>
      <c r="BF176" s="14">
        <f t="shared" si="167"/>
        <v>1.7956824466038182E-12</v>
      </c>
      <c r="BG176" s="22">
        <f t="shared" si="168"/>
        <v>3.3406123864501612E-12</v>
      </c>
      <c r="BH176" s="62">
        <f t="shared" si="116"/>
        <v>293.33333333333667</v>
      </c>
      <c r="BI176" s="62">
        <f ca="1">AVERAGE(OFFSET($BH$3,0,0,'Données projet'!$E$11+1,1))-AVERAGE(OFFSET($H$3,0,0,'Données projet'!$E$11+1,1))</f>
        <v>434.82222444324242</v>
      </c>
      <c r="BJ176" s="62">
        <f t="shared" si="146"/>
        <v>269.61868559913393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1.1527845344971866E-13</v>
      </c>
      <c r="CA176" s="14">
        <f t="shared" si="170"/>
        <v>1.7033846239409443E-12</v>
      </c>
      <c r="CB176" s="22">
        <f t="shared" si="171"/>
        <v>3.1675048597887374E-12</v>
      </c>
      <c r="CC176" s="62">
        <f t="shared" si="119"/>
        <v>293.3333333333365</v>
      </c>
      <c r="CD176" s="62">
        <f ca="1">AVERAGE(OFFSET($CC$3,0,0,'Données projet'!$E$12+1,1))-AVERAGE(OFFSET($H$3,0,0,'Données projet'!$E$12+1,1))</f>
        <v>402.05768757175963</v>
      </c>
      <c r="CE176" s="62">
        <f t="shared" si="148"/>
        <v>256.4377087753457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-2.2737367544323206E-13</v>
      </c>
      <c r="CU176" s="18">
        <f>CT176*VLOOKUP('Données projet'!$B$13,Paramètres!$A$1:$I$89,3,0)*VLOOKUP('Données projet'!$B$13,Paramètres!$A$1:$I$89,5,0)</f>
        <v>-1.9863364286720756E-13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324.64304413235163</v>
      </c>
      <c r="CZ176" s="62">
        <f t="shared" si="150"/>
        <v>318.90379036810742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1.0995790944434703E-13</v>
      </c>
      <c r="DQ176" s="14">
        <f t="shared" si="176"/>
        <v>1.6337280948049956E-12</v>
      </c>
      <c r="DR176" s="22">
        <f t="shared" si="177"/>
        <v>3.036919790734272E-12</v>
      </c>
      <c r="DS176" s="62">
        <f t="shared" si="125"/>
        <v>293.33333333333633</v>
      </c>
      <c r="DT176" s="62">
        <f ca="1">AVERAGE(OFFSET($DS$3,0,0,'Données projet'!$E$14+1,1))-AVERAGE(OFFSET($H$3,0,0,'Données projet'!$E$14+1,1))</f>
        <v>394.8445842828649</v>
      </c>
      <c r="DU176" s="62">
        <f t="shared" si="152"/>
        <v>246.54010105494143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2">
        <f t="shared" si="113"/>
        <v>293.33333333333633</v>
      </c>
      <c r="AN177" s="62">
        <f ca="1">AVERAGE(OFFSET($AM$3,0,0,'Données projet'!$E$10+1,1))-AVERAGE(OFFSET($H$3,0,0,'Données projet'!$E$10+1,1))</f>
        <v>389.12604446638119</v>
      </c>
      <c r="AO177" s="62">
        <f t="shared" si="144"/>
        <v>243.23852967152732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1.223725121235475E-13</v>
      </c>
      <c r="BF177" s="14">
        <f t="shared" si="167"/>
        <v>1.7956824466038182E-12</v>
      </c>
      <c r="BG177" s="22">
        <f t="shared" si="168"/>
        <v>3.3406123864501612E-12</v>
      </c>
      <c r="BH177" s="62">
        <f t="shared" si="116"/>
        <v>293.33333333333667</v>
      </c>
      <c r="BI177" s="62">
        <f ca="1">AVERAGE(OFFSET($BH$3,0,0,'Données projet'!$E$11+1,1))-AVERAGE(OFFSET($H$3,0,0,'Données projet'!$E$11+1,1))</f>
        <v>434.82222444324242</v>
      </c>
      <c r="BJ177" s="62">
        <f t="shared" si="146"/>
        <v>269.61868559913393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1.1527845344971866E-13</v>
      </c>
      <c r="CA177" s="14">
        <f t="shared" si="170"/>
        <v>1.7033846239409443E-12</v>
      </c>
      <c r="CB177" s="22">
        <f t="shared" si="171"/>
        <v>3.1675048597887374E-12</v>
      </c>
      <c r="CC177" s="62">
        <f t="shared" si="119"/>
        <v>293.3333333333365</v>
      </c>
      <c r="CD177" s="62">
        <f ca="1">AVERAGE(OFFSET($CC$3,0,0,'Données projet'!$E$12+1,1))-AVERAGE(OFFSET($H$3,0,0,'Données projet'!$E$12+1,1))</f>
        <v>402.05768757175963</v>
      </c>
      <c r="CE177" s="62">
        <f t="shared" si="148"/>
        <v>256.4377087753457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-2.2737367544323206E-13</v>
      </c>
      <c r="CU177" s="18">
        <f>CT177*VLOOKUP('Données projet'!$B$13,Paramètres!$A$1:$I$89,3,0)*VLOOKUP('Données projet'!$B$13,Paramètres!$A$1:$I$89,5,0)</f>
        <v>-1.9863364286720756E-13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324.64304413235163</v>
      </c>
      <c r="CZ177" s="62">
        <f t="shared" si="150"/>
        <v>318.90379036810742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1.0995790944434703E-13</v>
      </c>
      <c r="DQ177" s="14">
        <f t="shared" si="176"/>
        <v>1.6337280948049956E-12</v>
      </c>
      <c r="DR177" s="22">
        <f t="shared" si="177"/>
        <v>3.036919790734272E-12</v>
      </c>
      <c r="DS177" s="62">
        <f t="shared" si="125"/>
        <v>293.33333333333633</v>
      </c>
      <c r="DT177" s="62">
        <f ca="1">AVERAGE(OFFSET($DS$3,0,0,'Données projet'!$E$14+1,1))-AVERAGE(OFFSET($H$3,0,0,'Données projet'!$E$14+1,1))</f>
        <v>394.8445842828649</v>
      </c>
      <c r="DU177" s="62">
        <f t="shared" si="152"/>
        <v>246.54010105494143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2">
        <f t="shared" si="113"/>
        <v>293.33333333333633</v>
      </c>
      <c r="AN178" s="62">
        <f ca="1">AVERAGE(OFFSET($AM$3,0,0,'Données projet'!$E$10+1,1))-AVERAGE(OFFSET($H$3,0,0,'Données projet'!$E$10+1,1))</f>
        <v>389.12604446638119</v>
      </c>
      <c r="AO178" s="62">
        <f t="shared" si="144"/>
        <v>243.23852967152732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1.223725121235475E-13</v>
      </c>
      <c r="BF178" s="14">
        <f t="shared" si="167"/>
        <v>1.7956824466038182E-12</v>
      </c>
      <c r="BG178" s="22">
        <f t="shared" si="168"/>
        <v>3.3406123864501612E-12</v>
      </c>
      <c r="BH178" s="62">
        <f t="shared" si="116"/>
        <v>293.33333333333667</v>
      </c>
      <c r="BI178" s="62">
        <f ca="1">AVERAGE(OFFSET($BH$3,0,0,'Données projet'!$E$11+1,1))-AVERAGE(OFFSET($H$3,0,0,'Données projet'!$E$11+1,1))</f>
        <v>434.82222444324242</v>
      </c>
      <c r="BJ178" s="62">
        <f t="shared" si="146"/>
        <v>269.61868559913393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1.1527845344971866E-13</v>
      </c>
      <c r="CA178" s="14">
        <f t="shared" si="170"/>
        <v>1.7033846239409443E-12</v>
      </c>
      <c r="CB178" s="22">
        <f t="shared" si="171"/>
        <v>3.1675048597887374E-12</v>
      </c>
      <c r="CC178" s="62">
        <f t="shared" si="119"/>
        <v>293.3333333333365</v>
      </c>
      <c r="CD178" s="62">
        <f ca="1">AVERAGE(OFFSET($CC$3,0,0,'Données projet'!$E$12+1,1))-AVERAGE(OFFSET($H$3,0,0,'Données projet'!$E$12+1,1))</f>
        <v>402.05768757175963</v>
      </c>
      <c r="CE178" s="62">
        <f t="shared" si="148"/>
        <v>256.4377087753457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-2.2737367544323206E-13</v>
      </c>
      <c r="CU178" s="18">
        <f>CT178*VLOOKUP('Données projet'!$B$13,Paramètres!$A$1:$I$89,3,0)*VLOOKUP('Données projet'!$B$13,Paramètres!$A$1:$I$89,5,0)</f>
        <v>-1.9863364286720756E-13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324.64304413235163</v>
      </c>
      <c r="CZ178" s="62">
        <f t="shared" si="150"/>
        <v>318.90379036810742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1.0995790944434703E-13</v>
      </c>
      <c r="DQ178" s="14">
        <f t="shared" si="176"/>
        <v>1.6337280948049956E-12</v>
      </c>
      <c r="DR178" s="22">
        <f t="shared" si="177"/>
        <v>3.036919790734272E-12</v>
      </c>
      <c r="DS178" s="62">
        <f t="shared" si="125"/>
        <v>293.33333333333633</v>
      </c>
      <c r="DT178" s="62">
        <f ca="1">AVERAGE(OFFSET($DS$3,0,0,'Données projet'!$E$14+1,1))-AVERAGE(OFFSET($H$3,0,0,'Données projet'!$E$14+1,1))</f>
        <v>394.8445842828649</v>
      </c>
      <c r="DU178" s="62">
        <f t="shared" si="152"/>
        <v>246.54010105494143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2">
        <f t="shared" si="113"/>
        <v>293.33333333333633</v>
      </c>
      <c r="AN179" s="62">
        <f ca="1">AVERAGE(OFFSET($AM$3,0,0,'Données projet'!$E$10+1,1))-AVERAGE(OFFSET($H$3,0,0,'Données projet'!$E$10+1,1))</f>
        <v>389.12604446638119</v>
      </c>
      <c r="AO179" s="62">
        <f t="shared" si="144"/>
        <v>243.23852967152732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1.223725121235475E-13</v>
      </c>
      <c r="BF179" s="14">
        <f t="shared" si="167"/>
        <v>1.7956824466038182E-12</v>
      </c>
      <c r="BG179" s="22">
        <f t="shared" si="168"/>
        <v>3.3406123864501612E-12</v>
      </c>
      <c r="BH179" s="62">
        <f t="shared" si="116"/>
        <v>293.33333333333667</v>
      </c>
      <c r="BI179" s="62">
        <f ca="1">AVERAGE(OFFSET($BH$3,0,0,'Données projet'!$E$11+1,1))-AVERAGE(OFFSET($H$3,0,0,'Données projet'!$E$11+1,1))</f>
        <v>434.82222444324242</v>
      </c>
      <c r="BJ179" s="62">
        <f t="shared" si="146"/>
        <v>269.61868559913393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1.1527845344971866E-13</v>
      </c>
      <c r="CA179" s="14">
        <f t="shared" si="170"/>
        <v>1.7033846239409443E-12</v>
      </c>
      <c r="CB179" s="22">
        <f t="shared" si="171"/>
        <v>3.1675048597887374E-12</v>
      </c>
      <c r="CC179" s="62">
        <f t="shared" si="119"/>
        <v>293.3333333333365</v>
      </c>
      <c r="CD179" s="62">
        <f ca="1">AVERAGE(OFFSET($CC$3,0,0,'Données projet'!$E$12+1,1))-AVERAGE(OFFSET($H$3,0,0,'Données projet'!$E$12+1,1))</f>
        <v>402.05768757175963</v>
      </c>
      <c r="CE179" s="62">
        <f t="shared" si="148"/>
        <v>256.4377087753457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-2.2737367544323206E-13</v>
      </c>
      <c r="CU179" s="18">
        <f>CT179*VLOOKUP('Données projet'!$B$13,Paramètres!$A$1:$I$89,3,0)*VLOOKUP('Données projet'!$B$13,Paramètres!$A$1:$I$89,5,0)</f>
        <v>-1.9863364286720756E-13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324.64304413235163</v>
      </c>
      <c r="CZ179" s="62">
        <f t="shared" si="150"/>
        <v>318.90379036810742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1.0995790944434703E-13</v>
      </c>
      <c r="DQ179" s="14">
        <f t="shared" si="176"/>
        <v>1.6337280948049956E-12</v>
      </c>
      <c r="DR179" s="22">
        <f t="shared" si="177"/>
        <v>3.036919790734272E-12</v>
      </c>
      <c r="DS179" s="62">
        <f t="shared" si="125"/>
        <v>293.33333333333633</v>
      </c>
      <c r="DT179" s="62">
        <f ca="1">AVERAGE(OFFSET($DS$3,0,0,'Données projet'!$E$14+1,1))-AVERAGE(OFFSET($H$3,0,0,'Données projet'!$E$14+1,1))</f>
        <v>394.8445842828649</v>
      </c>
      <c r="DU179" s="62">
        <f t="shared" si="152"/>
        <v>246.54010105494143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2">
        <f t="shared" si="113"/>
        <v>293.33333333333633</v>
      </c>
      <c r="AN180" s="62">
        <f ca="1">AVERAGE(OFFSET($AM$3,0,0,'Données projet'!$E$10+1,1))-AVERAGE(OFFSET($H$3,0,0,'Données projet'!$E$10+1,1))</f>
        <v>389.12604446638119</v>
      </c>
      <c r="AO180" s="62">
        <f t="shared" si="144"/>
        <v>243.23852967152732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1.223725121235475E-13</v>
      </c>
      <c r="BF180" s="14">
        <f t="shared" si="167"/>
        <v>1.7956824466038182E-12</v>
      </c>
      <c r="BG180" s="22">
        <f t="shared" si="168"/>
        <v>3.3406123864501612E-12</v>
      </c>
      <c r="BH180" s="62">
        <f t="shared" si="116"/>
        <v>293.33333333333667</v>
      </c>
      <c r="BI180" s="62">
        <f ca="1">AVERAGE(OFFSET($BH$3,0,0,'Données projet'!$E$11+1,1))-AVERAGE(OFFSET($H$3,0,0,'Données projet'!$E$11+1,1))</f>
        <v>434.82222444324242</v>
      </c>
      <c r="BJ180" s="62">
        <f t="shared" si="146"/>
        <v>269.61868559913393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1.1527845344971866E-13</v>
      </c>
      <c r="CA180" s="14">
        <f t="shared" si="170"/>
        <v>1.7033846239409443E-12</v>
      </c>
      <c r="CB180" s="22">
        <f t="shared" si="171"/>
        <v>3.1675048597887374E-12</v>
      </c>
      <c r="CC180" s="62">
        <f t="shared" si="119"/>
        <v>293.3333333333365</v>
      </c>
      <c r="CD180" s="62">
        <f ca="1">AVERAGE(OFFSET($CC$3,0,0,'Données projet'!$E$12+1,1))-AVERAGE(OFFSET($H$3,0,0,'Données projet'!$E$12+1,1))</f>
        <v>402.05768757175963</v>
      </c>
      <c r="CE180" s="62">
        <f t="shared" si="148"/>
        <v>256.4377087753457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-2.2737367544323206E-13</v>
      </c>
      <c r="CU180" s="18">
        <f>CT180*VLOOKUP('Données projet'!$B$13,Paramètres!$A$1:$I$89,3,0)*VLOOKUP('Données projet'!$B$13,Paramètres!$A$1:$I$89,5,0)</f>
        <v>-1.9863364286720756E-13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324.64304413235163</v>
      </c>
      <c r="CZ180" s="62">
        <f t="shared" si="150"/>
        <v>318.90379036810742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1.0995790944434703E-13</v>
      </c>
      <c r="DQ180" s="14">
        <f t="shared" si="176"/>
        <v>1.6337280948049956E-12</v>
      </c>
      <c r="DR180" s="22">
        <f t="shared" si="177"/>
        <v>3.036919790734272E-12</v>
      </c>
      <c r="DS180" s="62">
        <f t="shared" si="125"/>
        <v>293.33333333333633</v>
      </c>
      <c r="DT180" s="62">
        <f ca="1">AVERAGE(OFFSET($DS$3,0,0,'Données projet'!$E$14+1,1))-AVERAGE(OFFSET($H$3,0,0,'Données projet'!$E$14+1,1))</f>
        <v>394.8445842828649</v>
      </c>
      <c r="DU180" s="62">
        <f t="shared" si="152"/>
        <v>246.54010105494143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2">
        <f t="shared" si="113"/>
        <v>293.33333333333633</v>
      </c>
      <c r="AN181" s="62">
        <f ca="1">AVERAGE(OFFSET($AM$3,0,0,'Données projet'!$E$10+1,1))-AVERAGE(OFFSET($H$3,0,0,'Données projet'!$E$10+1,1))</f>
        <v>389.12604446638119</v>
      </c>
      <c r="AO181" s="62">
        <f t="shared" si="144"/>
        <v>243.23852967152732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1.223725121235475E-13</v>
      </c>
      <c r="BF181" s="14">
        <f t="shared" si="167"/>
        <v>1.7956824466038182E-12</v>
      </c>
      <c r="BG181" s="22">
        <f t="shared" si="168"/>
        <v>3.3406123864501612E-12</v>
      </c>
      <c r="BH181" s="62">
        <f t="shared" si="116"/>
        <v>293.33333333333667</v>
      </c>
      <c r="BI181" s="62">
        <f ca="1">AVERAGE(OFFSET($BH$3,0,0,'Données projet'!$E$11+1,1))-AVERAGE(OFFSET($H$3,0,0,'Données projet'!$E$11+1,1))</f>
        <v>434.82222444324242</v>
      </c>
      <c r="BJ181" s="62">
        <f t="shared" si="146"/>
        <v>269.61868559913393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1.1527845344971866E-13</v>
      </c>
      <c r="CA181" s="14">
        <f t="shared" si="170"/>
        <v>1.7033846239409443E-12</v>
      </c>
      <c r="CB181" s="22">
        <f t="shared" si="171"/>
        <v>3.1675048597887374E-12</v>
      </c>
      <c r="CC181" s="62">
        <f t="shared" si="119"/>
        <v>293.3333333333365</v>
      </c>
      <c r="CD181" s="62">
        <f ca="1">AVERAGE(OFFSET($CC$3,0,0,'Données projet'!$E$12+1,1))-AVERAGE(OFFSET($H$3,0,0,'Données projet'!$E$12+1,1))</f>
        <v>402.05768757175963</v>
      </c>
      <c r="CE181" s="62">
        <f t="shared" si="148"/>
        <v>256.4377087753457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-2.2737367544323206E-13</v>
      </c>
      <c r="CU181" s="18">
        <f>CT181*VLOOKUP('Données projet'!$B$13,Paramètres!$A$1:$I$89,3,0)*VLOOKUP('Données projet'!$B$13,Paramètres!$A$1:$I$89,5,0)</f>
        <v>-1.9863364286720756E-13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324.64304413235163</v>
      </c>
      <c r="CZ181" s="62">
        <f t="shared" si="150"/>
        <v>318.90379036810742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1.0995790944434703E-13</v>
      </c>
      <c r="DQ181" s="14">
        <f t="shared" si="176"/>
        <v>1.6337280948049956E-12</v>
      </c>
      <c r="DR181" s="22">
        <f t="shared" si="177"/>
        <v>3.036919790734272E-12</v>
      </c>
      <c r="DS181" s="62">
        <f t="shared" si="125"/>
        <v>293.33333333333633</v>
      </c>
      <c r="DT181" s="62">
        <f ca="1">AVERAGE(OFFSET($DS$3,0,0,'Données projet'!$E$14+1,1))-AVERAGE(OFFSET($H$3,0,0,'Données projet'!$E$14+1,1))</f>
        <v>394.8445842828649</v>
      </c>
      <c r="DU181" s="62">
        <f t="shared" si="152"/>
        <v>246.54010105494143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2">
        <f t="shared" si="113"/>
        <v>293.33333333333633</v>
      </c>
      <c r="AN182" s="62">
        <f ca="1">AVERAGE(OFFSET($AM$3,0,0,'Données projet'!$E$10+1,1))-AVERAGE(OFFSET($H$3,0,0,'Données projet'!$E$10+1,1))</f>
        <v>389.12604446638119</v>
      </c>
      <c r="AO182" s="62">
        <f t="shared" si="144"/>
        <v>243.23852967152732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1.223725121235475E-13</v>
      </c>
      <c r="BF182" s="14">
        <f t="shared" si="167"/>
        <v>1.7956824466038182E-12</v>
      </c>
      <c r="BG182" s="22">
        <f t="shared" si="168"/>
        <v>3.3406123864501612E-12</v>
      </c>
      <c r="BH182" s="62">
        <f t="shared" si="116"/>
        <v>293.33333333333667</v>
      </c>
      <c r="BI182" s="62">
        <f ca="1">AVERAGE(OFFSET($BH$3,0,0,'Données projet'!$E$11+1,1))-AVERAGE(OFFSET($H$3,0,0,'Données projet'!$E$11+1,1))</f>
        <v>434.82222444324242</v>
      </c>
      <c r="BJ182" s="62">
        <f t="shared" si="146"/>
        <v>269.61868559913393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1.1527845344971866E-13</v>
      </c>
      <c r="CA182" s="14">
        <f t="shared" si="170"/>
        <v>1.7033846239409443E-12</v>
      </c>
      <c r="CB182" s="22">
        <f t="shared" si="171"/>
        <v>3.1675048597887374E-12</v>
      </c>
      <c r="CC182" s="62">
        <f t="shared" si="119"/>
        <v>293.3333333333365</v>
      </c>
      <c r="CD182" s="62">
        <f ca="1">AVERAGE(OFFSET($CC$3,0,0,'Données projet'!$E$12+1,1))-AVERAGE(OFFSET($H$3,0,0,'Données projet'!$E$12+1,1))</f>
        <v>402.05768757175963</v>
      </c>
      <c r="CE182" s="62">
        <f t="shared" si="148"/>
        <v>256.4377087753457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-2.2737367544323206E-13</v>
      </c>
      <c r="CU182" s="18">
        <f>CT182*VLOOKUP('Données projet'!$B$13,Paramètres!$A$1:$I$89,3,0)*VLOOKUP('Données projet'!$B$13,Paramètres!$A$1:$I$89,5,0)</f>
        <v>-1.9863364286720756E-13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324.64304413235163</v>
      </c>
      <c r="CZ182" s="62">
        <f t="shared" si="150"/>
        <v>318.90379036810742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1.0995790944434703E-13</v>
      </c>
      <c r="DQ182" s="14">
        <f t="shared" si="176"/>
        <v>1.6337280948049956E-12</v>
      </c>
      <c r="DR182" s="22">
        <f t="shared" si="177"/>
        <v>3.036919790734272E-12</v>
      </c>
      <c r="DS182" s="62">
        <f t="shared" si="125"/>
        <v>293.33333333333633</v>
      </c>
      <c r="DT182" s="62">
        <f ca="1">AVERAGE(OFFSET($DS$3,0,0,'Données projet'!$E$14+1,1))-AVERAGE(OFFSET($H$3,0,0,'Données projet'!$E$14+1,1))</f>
        <v>394.8445842828649</v>
      </c>
      <c r="DU182" s="62">
        <f t="shared" si="152"/>
        <v>246.54010105494143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2">
        <f t="shared" si="113"/>
        <v>293.33333333333633</v>
      </c>
      <c r="AN183" s="62">
        <f ca="1">AVERAGE(OFFSET($AM$3,0,0,'Données projet'!$E$10+1,1))-AVERAGE(OFFSET($H$3,0,0,'Données projet'!$E$10+1,1))</f>
        <v>389.12604446638119</v>
      </c>
      <c r="AO183" s="62">
        <f t="shared" si="144"/>
        <v>243.23852967152732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1.223725121235475E-13</v>
      </c>
      <c r="BF183" s="14">
        <f t="shared" si="167"/>
        <v>1.7956824466038182E-12</v>
      </c>
      <c r="BG183" s="22">
        <f t="shared" si="168"/>
        <v>3.3406123864501612E-12</v>
      </c>
      <c r="BH183" s="62">
        <f t="shared" si="116"/>
        <v>293.33333333333667</v>
      </c>
      <c r="BI183" s="62">
        <f ca="1">AVERAGE(OFFSET($BH$3,0,0,'Données projet'!$E$11+1,1))-AVERAGE(OFFSET($H$3,0,0,'Données projet'!$E$11+1,1))</f>
        <v>434.82222444324242</v>
      </c>
      <c r="BJ183" s="62">
        <f t="shared" si="146"/>
        <v>269.61868559913393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1.1527845344971866E-13</v>
      </c>
      <c r="CA183" s="14">
        <f t="shared" si="170"/>
        <v>1.7033846239409443E-12</v>
      </c>
      <c r="CB183" s="22">
        <f t="shared" si="171"/>
        <v>3.1675048597887374E-12</v>
      </c>
      <c r="CC183" s="62">
        <f t="shared" si="119"/>
        <v>293.3333333333365</v>
      </c>
      <c r="CD183" s="62">
        <f ca="1">AVERAGE(OFFSET($CC$3,0,0,'Données projet'!$E$12+1,1))-AVERAGE(OFFSET($H$3,0,0,'Données projet'!$E$12+1,1))</f>
        <v>402.05768757175963</v>
      </c>
      <c r="CE183" s="62">
        <f t="shared" si="148"/>
        <v>256.4377087753457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-2.2737367544323206E-13</v>
      </c>
      <c r="CU183" s="18">
        <f>CT183*VLOOKUP('Données projet'!$B$13,Paramètres!$A$1:$I$89,3,0)*VLOOKUP('Données projet'!$B$13,Paramètres!$A$1:$I$89,5,0)</f>
        <v>-1.9863364286720756E-13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324.64304413235163</v>
      </c>
      <c r="CZ183" s="62">
        <f t="shared" si="150"/>
        <v>318.90379036810742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1.0995790944434703E-13</v>
      </c>
      <c r="DQ183" s="14">
        <f t="shared" si="176"/>
        <v>1.6337280948049956E-12</v>
      </c>
      <c r="DR183" s="22">
        <f t="shared" si="177"/>
        <v>3.036919790734272E-12</v>
      </c>
      <c r="DS183" s="62">
        <f t="shared" si="125"/>
        <v>293.33333333333633</v>
      </c>
      <c r="DT183" s="62">
        <f ca="1">AVERAGE(OFFSET($DS$3,0,0,'Données projet'!$E$14+1,1))-AVERAGE(OFFSET($H$3,0,0,'Données projet'!$E$14+1,1))</f>
        <v>394.8445842828649</v>
      </c>
      <c r="DU183" s="62">
        <f t="shared" si="152"/>
        <v>246.54010105494143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2">
        <f t="shared" si="113"/>
        <v>293.33333333333633</v>
      </c>
      <c r="AN184" s="62">
        <f ca="1">AVERAGE(OFFSET($AM$3,0,0,'Données projet'!$E$10+1,1))-AVERAGE(OFFSET($H$3,0,0,'Données projet'!$E$10+1,1))</f>
        <v>389.12604446638119</v>
      </c>
      <c r="AO184" s="62">
        <f t="shared" si="144"/>
        <v>243.23852967152732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1.223725121235475E-13</v>
      </c>
      <c r="BF184" s="14">
        <f t="shared" si="167"/>
        <v>1.7956824466038182E-12</v>
      </c>
      <c r="BG184" s="22">
        <f t="shared" si="168"/>
        <v>3.3406123864501612E-12</v>
      </c>
      <c r="BH184" s="62">
        <f t="shared" si="116"/>
        <v>293.33333333333667</v>
      </c>
      <c r="BI184" s="62">
        <f ca="1">AVERAGE(OFFSET($BH$3,0,0,'Données projet'!$E$11+1,1))-AVERAGE(OFFSET($H$3,0,0,'Données projet'!$E$11+1,1))</f>
        <v>434.82222444324242</v>
      </c>
      <c r="BJ184" s="62">
        <f t="shared" si="146"/>
        <v>269.61868559913393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1.1527845344971866E-13</v>
      </c>
      <c r="CA184" s="14">
        <f t="shared" si="170"/>
        <v>1.7033846239409443E-12</v>
      </c>
      <c r="CB184" s="22">
        <f t="shared" si="171"/>
        <v>3.1675048597887374E-12</v>
      </c>
      <c r="CC184" s="62">
        <f t="shared" si="119"/>
        <v>293.3333333333365</v>
      </c>
      <c r="CD184" s="62">
        <f ca="1">AVERAGE(OFFSET($CC$3,0,0,'Données projet'!$E$12+1,1))-AVERAGE(OFFSET($H$3,0,0,'Données projet'!$E$12+1,1))</f>
        <v>402.05768757175963</v>
      </c>
      <c r="CE184" s="62">
        <f t="shared" si="148"/>
        <v>256.4377087753457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-2.2737367544323206E-13</v>
      </c>
      <c r="CU184" s="18">
        <f>CT184*VLOOKUP('Données projet'!$B$13,Paramètres!$A$1:$I$89,3,0)*VLOOKUP('Données projet'!$B$13,Paramètres!$A$1:$I$89,5,0)</f>
        <v>-1.9863364286720756E-13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324.64304413235163</v>
      </c>
      <c r="CZ184" s="62">
        <f t="shared" si="150"/>
        <v>318.90379036810742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1.0995790944434703E-13</v>
      </c>
      <c r="DQ184" s="14">
        <f t="shared" si="176"/>
        <v>1.6337280948049956E-12</v>
      </c>
      <c r="DR184" s="22">
        <f t="shared" si="177"/>
        <v>3.036919790734272E-12</v>
      </c>
      <c r="DS184" s="62">
        <f t="shared" si="125"/>
        <v>293.33333333333633</v>
      </c>
      <c r="DT184" s="62">
        <f ca="1">AVERAGE(OFFSET($DS$3,0,0,'Données projet'!$E$14+1,1))-AVERAGE(OFFSET($H$3,0,0,'Données projet'!$E$14+1,1))</f>
        <v>394.8445842828649</v>
      </c>
      <c r="DU184" s="62">
        <f t="shared" si="152"/>
        <v>246.54010105494143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2">
        <f t="shared" si="113"/>
        <v>293.33333333333633</v>
      </c>
      <c r="AN185" s="62">
        <f ca="1">AVERAGE(OFFSET($AM$3,0,0,'Données projet'!$E$10+1,1))-AVERAGE(OFFSET($H$3,0,0,'Données projet'!$E$10+1,1))</f>
        <v>389.12604446638119</v>
      </c>
      <c r="AO185" s="62">
        <f t="shared" si="144"/>
        <v>243.23852967152732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1.223725121235475E-13</v>
      </c>
      <c r="BF185" s="14">
        <f t="shared" si="167"/>
        <v>1.7956824466038182E-12</v>
      </c>
      <c r="BG185" s="22">
        <f t="shared" si="168"/>
        <v>3.3406123864501612E-12</v>
      </c>
      <c r="BH185" s="62">
        <f t="shared" si="116"/>
        <v>293.33333333333667</v>
      </c>
      <c r="BI185" s="62">
        <f ca="1">AVERAGE(OFFSET($BH$3,0,0,'Données projet'!$E$11+1,1))-AVERAGE(OFFSET($H$3,0,0,'Données projet'!$E$11+1,1))</f>
        <v>434.82222444324242</v>
      </c>
      <c r="BJ185" s="62">
        <f t="shared" si="146"/>
        <v>269.61868559913393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1.1527845344971866E-13</v>
      </c>
      <c r="CA185" s="14">
        <f t="shared" si="170"/>
        <v>1.7033846239409443E-12</v>
      </c>
      <c r="CB185" s="22">
        <f t="shared" si="171"/>
        <v>3.1675048597887374E-12</v>
      </c>
      <c r="CC185" s="62">
        <f t="shared" si="119"/>
        <v>293.3333333333365</v>
      </c>
      <c r="CD185" s="62">
        <f ca="1">AVERAGE(OFFSET($CC$3,0,0,'Données projet'!$E$12+1,1))-AVERAGE(OFFSET($H$3,0,0,'Données projet'!$E$12+1,1))</f>
        <v>402.05768757175963</v>
      </c>
      <c r="CE185" s="62">
        <f t="shared" si="148"/>
        <v>256.4377087753457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-2.2737367544323206E-13</v>
      </c>
      <c r="CU185" s="18">
        <f>CT185*VLOOKUP('Données projet'!$B$13,Paramètres!$A$1:$I$89,3,0)*VLOOKUP('Données projet'!$B$13,Paramètres!$A$1:$I$89,5,0)</f>
        <v>-1.9863364286720756E-13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324.64304413235163</v>
      </c>
      <c r="CZ185" s="62">
        <f t="shared" si="150"/>
        <v>318.90379036810742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1.0995790944434703E-13</v>
      </c>
      <c r="DQ185" s="14">
        <f t="shared" si="176"/>
        <v>1.6337280948049956E-12</v>
      </c>
      <c r="DR185" s="22">
        <f t="shared" si="177"/>
        <v>3.036919790734272E-12</v>
      </c>
      <c r="DS185" s="62">
        <f t="shared" si="125"/>
        <v>293.33333333333633</v>
      </c>
      <c r="DT185" s="62">
        <f ca="1">AVERAGE(OFFSET($DS$3,0,0,'Données projet'!$E$14+1,1))-AVERAGE(OFFSET($H$3,0,0,'Données projet'!$E$14+1,1))</f>
        <v>394.8445842828649</v>
      </c>
      <c r="DU185" s="62">
        <f t="shared" si="152"/>
        <v>246.54010105494143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2">
        <f t="shared" si="113"/>
        <v>293.33333333333633</v>
      </c>
      <c r="AN186" s="62">
        <f ca="1">AVERAGE(OFFSET($AM$3,0,0,'Données projet'!$E$10+1,1))-AVERAGE(OFFSET($H$3,0,0,'Données projet'!$E$10+1,1))</f>
        <v>389.12604446638119</v>
      </c>
      <c r="AO186" s="62">
        <f t="shared" si="144"/>
        <v>243.23852967152732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1.223725121235475E-13</v>
      </c>
      <c r="BF186" s="14">
        <f t="shared" si="167"/>
        <v>1.7956824466038182E-12</v>
      </c>
      <c r="BG186" s="22">
        <f t="shared" si="168"/>
        <v>3.3406123864501612E-12</v>
      </c>
      <c r="BH186" s="62">
        <f t="shared" si="116"/>
        <v>293.33333333333667</v>
      </c>
      <c r="BI186" s="62">
        <f ca="1">AVERAGE(OFFSET($BH$3,0,0,'Données projet'!$E$11+1,1))-AVERAGE(OFFSET($H$3,0,0,'Données projet'!$E$11+1,1))</f>
        <v>434.82222444324242</v>
      </c>
      <c r="BJ186" s="62">
        <f t="shared" si="146"/>
        <v>269.61868559913393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1.1527845344971866E-13</v>
      </c>
      <c r="CA186" s="14">
        <f t="shared" si="170"/>
        <v>1.7033846239409443E-12</v>
      </c>
      <c r="CB186" s="22">
        <f t="shared" si="171"/>
        <v>3.1675048597887374E-12</v>
      </c>
      <c r="CC186" s="62">
        <f t="shared" si="119"/>
        <v>293.3333333333365</v>
      </c>
      <c r="CD186" s="62">
        <f ca="1">AVERAGE(OFFSET($CC$3,0,0,'Données projet'!$E$12+1,1))-AVERAGE(OFFSET($H$3,0,0,'Données projet'!$E$12+1,1))</f>
        <v>402.05768757175963</v>
      </c>
      <c r="CE186" s="62">
        <f t="shared" si="148"/>
        <v>256.4377087753457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-2.2737367544323206E-13</v>
      </c>
      <c r="CU186" s="18">
        <f>CT186*VLOOKUP('Données projet'!$B$13,Paramètres!$A$1:$I$89,3,0)*VLOOKUP('Données projet'!$B$13,Paramètres!$A$1:$I$89,5,0)</f>
        <v>-1.9863364286720756E-13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324.64304413235163</v>
      </c>
      <c r="CZ186" s="62">
        <f t="shared" si="150"/>
        <v>318.90379036810742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1.0995790944434703E-13</v>
      </c>
      <c r="DQ186" s="14">
        <f t="shared" si="176"/>
        <v>1.6337280948049956E-12</v>
      </c>
      <c r="DR186" s="22">
        <f t="shared" si="177"/>
        <v>3.036919790734272E-12</v>
      </c>
      <c r="DS186" s="62">
        <f t="shared" si="125"/>
        <v>293.33333333333633</v>
      </c>
      <c r="DT186" s="62">
        <f ca="1">AVERAGE(OFFSET($DS$3,0,0,'Données projet'!$E$14+1,1))-AVERAGE(OFFSET($H$3,0,0,'Données projet'!$E$14+1,1))</f>
        <v>394.8445842828649</v>
      </c>
      <c r="DU186" s="62">
        <f t="shared" si="152"/>
        <v>246.54010105494143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2">
        <f t="shared" si="113"/>
        <v>293.33333333333633</v>
      </c>
      <c r="AN187" s="62">
        <f ca="1">AVERAGE(OFFSET($AM$3,0,0,'Données projet'!$E$10+1,1))-AVERAGE(OFFSET($H$3,0,0,'Données projet'!$E$10+1,1))</f>
        <v>389.12604446638119</v>
      </c>
      <c r="AO187" s="62">
        <f t="shared" si="144"/>
        <v>243.23852967152732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1.223725121235475E-13</v>
      </c>
      <c r="BF187" s="14">
        <f t="shared" si="167"/>
        <v>1.7956824466038182E-12</v>
      </c>
      <c r="BG187" s="22">
        <f t="shared" si="168"/>
        <v>3.3406123864501612E-12</v>
      </c>
      <c r="BH187" s="62">
        <f t="shared" si="116"/>
        <v>293.33333333333667</v>
      </c>
      <c r="BI187" s="62">
        <f ca="1">AVERAGE(OFFSET($BH$3,0,0,'Données projet'!$E$11+1,1))-AVERAGE(OFFSET($H$3,0,0,'Données projet'!$E$11+1,1))</f>
        <v>434.82222444324242</v>
      </c>
      <c r="BJ187" s="62">
        <f t="shared" si="146"/>
        <v>269.61868559913393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1.1527845344971866E-13</v>
      </c>
      <c r="CA187" s="14">
        <f t="shared" si="170"/>
        <v>1.7033846239409443E-12</v>
      </c>
      <c r="CB187" s="22">
        <f t="shared" si="171"/>
        <v>3.1675048597887374E-12</v>
      </c>
      <c r="CC187" s="62">
        <f t="shared" si="119"/>
        <v>293.3333333333365</v>
      </c>
      <c r="CD187" s="62">
        <f ca="1">AVERAGE(OFFSET($CC$3,0,0,'Données projet'!$E$12+1,1))-AVERAGE(OFFSET($H$3,0,0,'Données projet'!$E$12+1,1))</f>
        <v>402.05768757175963</v>
      </c>
      <c r="CE187" s="62">
        <f t="shared" si="148"/>
        <v>256.4377087753457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-2.2737367544323206E-13</v>
      </c>
      <c r="CU187" s="18">
        <f>CT187*VLOOKUP('Données projet'!$B$13,Paramètres!$A$1:$I$89,3,0)*VLOOKUP('Données projet'!$B$13,Paramètres!$A$1:$I$89,5,0)</f>
        <v>-1.9863364286720756E-13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324.64304413235163</v>
      </c>
      <c r="CZ187" s="62">
        <f t="shared" si="150"/>
        <v>318.90379036810742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1.0995790944434703E-13</v>
      </c>
      <c r="DQ187" s="14">
        <f t="shared" si="176"/>
        <v>1.6337280948049956E-12</v>
      </c>
      <c r="DR187" s="22">
        <f t="shared" si="177"/>
        <v>3.036919790734272E-12</v>
      </c>
      <c r="DS187" s="62">
        <f t="shared" si="125"/>
        <v>293.33333333333633</v>
      </c>
      <c r="DT187" s="62">
        <f ca="1">AVERAGE(OFFSET($DS$3,0,0,'Données projet'!$E$14+1,1))-AVERAGE(OFFSET($H$3,0,0,'Données projet'!$E$14+1,1))</f>
        <v>394.8445842828649</v>
      </c>
      <c r="DU187" s="62">
        <f t="shared" si="152"/>
        <v>246.54010105494143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2">
        <f t="shared" si="113"/>
        <v>293.33333333333633</v>
      </c>
      <c r="AN188" s="62">
        <f ca="1">AVERAGE(OFFSET($AM$3,0,0,'Données projet'!$E$10+1,1))-AVERAGE(OFFSET($H$3,0,0,'Données projet'!$E$10+1,1))</f>
        <v>389.12604446638119</v>
      </c>
      <c r="AO188" s="62">
        <f t="shared" si="144"/>
        <v>243.23852967152732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1.223725121235475E-13</v>
      </c>
      <c r="BF188" s="14">
        <f t="shared" si="167"/>
        <v>1.7956824466038182E-12</v>
      </c>
      <c r="BG188" s="22">
        <f t="shared" si="168"/>
        <v>3.3406123864501612E-12</v>
      </c>
      <c r="BH188" s="62">
        <f t="shared" si="116"/>
        <v>293.33333333333667</v>
      </c>
      <c r="BI188" s="62">
        <f ca="1">AVERAGE(OFFSET($BH$3,0,0,'Données projet'!$E$11+1,1))-AVERAGE(OFFSET($H$3,0,0,'Données projet'!$E$11+1,1))</f>
        <v>434.82222444324242</v>
      </c>
      <c r="BJ188" s="62">
        <f t="shared" si="146"/>
        <v>269.61868559913393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1.1527845344971866E-13</v>
      </c>
      <c r="CA188" s="14">
        <f t="shared" si="170"/>
        <v>1.7033846239409443E-12</v>
      </c>
      <c r="CB188" s="22">
        <f t="shared" si="171"/>
        <v>3.1675048597887374E-12</v>
      </c>
      <c r="CC188" s="62">
        <f t="shared" si="119"/>
        <v>293.3333333333365</v>
      </c>
      <c r="CD188" s="62">
        <f ca="1">AVERAGE(OFFSET($CC$3,0,0,'Données projet'!$E$12+1,1))-AVERAGE(OFFSET($H$3,0,0,'Données projet'!$E$12+1,1))</f>
        <v>402.05768757175963</v>
      </c>
      <c r="CE188" s="62">
        <f t="shared" si="148"/>
        <v>256.4377087753457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-2.2737367544323206E-13</v>
      </c>
      <c r="CU188" s="18">
        <f>CT188*VLOOKUP('Données projet'!$B$13,Paramètres!$A$1:$I$89,3,0)*VLOOKUP('Données projet'!$B$13,Paramètres!$A$1:$I$89,5,0)</f>
        <v>-1.9863364286720756E-13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324.64304413235163</v>
      </c>
      <c r="CZ188" s="62">
        <f t="shared" si="150"/>
        <v>318.90379036810742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1.0995790944434703E-13</v>
      </c>
      <c r="DQ188" s="14">
        <f t="shared" si="176"/>
        <v>1.6337280948049956E-12</v>
      </c>
      <c r="DR188" s="22">
        <f t="shared" si="177"/>
        <v>3.036919790734272E-12</v>
      </c>
      <c r="DS188" s="62">
        <f t="shared" si="125"/>
        <v>293.33333333333633</v>
      </c>
      <c r="DT188" s="62">
        <f ca="1">AVERAGE(OFFSET($DS$3,0,0,'Données projet'!$E$14+1,1))-AVERAGE(OFFSET($H$3,0,0,'Données projet'!$E$14+1,1))</f>
        <v>394.8445842828649</v>
      </c>
      <c r="DU188" s="62">
        <f t="shared" si="152"/>
        <v>246.54010105494143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2">
        <f t="shared" si="113"/>
        <v>293.33333333333633</v>
      </c>
      <c r="AN189" s="62">
        <f ca="1">AVERAGE(OFFSET($AM$3,0,0,'Données projet'!$E$10+1,1))-AVERAGE(OFFSET($H$3,0,0,'Données projet'!$E$10+1,1))</f>
        <v>389.12604446638119</v>
      </c>
      <c r="AO189" s="62">
        <f t="shared" si="144"/>
        <v>243.23852967152732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1.223725121235475E-13</v>
      </c>
      <c r="BF189" s="14">
        <f t="shared" si="167"/>
        <v>1.7956824466038182E-12</v>
      </c>
      <c r="BG189" s="22">
        <f t="shared" si="168"/>
        <v>3.3406123864501612E-12</v>
      </c>
      <c r="BH189" s="62">
        <f t="shared" si="116"/>
        <v>293.33333333333667</v>
      </c>
      <c r="BI189" s="62">
        <f ca="1">AVERAGE(OFFSET($BH$3,0,0,'Données projet'!$E$11+1,1))-AVERAGE(OFFSET($H$3,0,0,'Données projet'!$E$11+1,1))</f>
        <v>434.82222444324242</v>
      </c>
      <c r="BJ189" s="62">
        <f t="shared" si="146"/>
        <v>269.61868559913393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1.1527845344971866E-13</v>
      </c>
      <c r="CA189" s="14">
        <f t="shared" si="170"/>
        <v>1.7033846239409443E-12</v>
      </c>
      <c r="CB189" s="22">
        <f t="shared" si="171"/>
        <v>3.1675048597887374E-12</v>
      </c>
      <c r="CC189" s="62">
        <f t="shared" si="119"/>
        <v>293.3333333333365</v>
      </c>
      <c r="CD189" s="62">
        <f ca="1">AVERAGE(OFFSET($CC$3,0,0,'Données projet'!$E$12+1,1))-AVERAGE(OFFSET($H$3,0,0,'Données projet'!$E$12+1,1))</f>
        <v>402.05768757175963</v>
      </c>
      <c r="CE189" s="62">
        <f t="shared" si="148"/>
        <v>256.4377087753457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-2.2737367544323206E-13</v>
      </c>
      <c r="CU189" s="18">
        <f>CT189*VLOOKUP('Données projet'!$B$13,Paramètres!$A$1:$I$89,3,0)*VLOOKUP('Données projet'!$B$13,Paramètres!$A$1:$I$89,5,0)</f>
        <v>-1.9863364286720756E-13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324.64304413235163</v>
      </c>
      <c r="CZ189" s="62">
        <f t="shared" si="150"/>
        <v>318.90379036810742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1.0995790944434703E-13</v>
      </c>
      <c r="DQ189" s="14">
        <f t="shared" si="176"/>
        <v>1.6337280948049956E-12</v>
      </c>
      <c r="DR189" s="22">
        <f t="shared" si="177"/>
        <v>3.036919790734272E-12</v>
      </c>
      <c r="DS189" s="62">
        <f t="shared" si="125"/>
        <v>293.33333333333633</v>
      </c>
      <c r="DT189" s="62">
        <f ca="1">AVERAGE(OFFSET($DS$3,0,0,'Données projet'!$E$14+1,1))-AVERAGE(OFFSET($H$3,0,0,'Données projet'!$E$14+1,1))</f>
        <v>394.8445842828649</v>
      </c>
      <c r="DU189" s="62">
        <f t="shared" si="152"/>
        <v>246.54010105494143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2">
        <f t="shared" si="113"/>
        <v>293.33333333333633</v>
      </c>
      <c r="AN190" s="62">
        <f ca="1">AVERAGE(OFFSET($AM$3,0,0,'Données projet'!$E$10+1,1))-AVERAGE(OFFSET($H$3,0,0,'Données projet'!$E$10+1,1))</f>
        <v>389.12604446638119</v>
      </c>
      <c r="AO190" s="62">
        <f t="shared" si="144"/>
        <v>243.23852967152732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1.223725121235475E-13</v>
      </c>
      <c r="BF190" s="14">
        <f t="shared" si="167"/>
        <v>1.7956824466038182E-12</v>
      </c>
      <c r="BG190" s="22">
        <f t="shared" si="168"/>
        <v>3.3406123864501612E-12</v>
      </c>
      <c r="BH190" s="62">
        <f t="shared" si="116"/>
        <v>293.33333333333667</v>
      </c>
      <c r="BI190" s="62">
        <f ca="1">AVERAGE(OFFSET($BH$3,0,0,'Données projet'!$E$11+1,1))-AVERAGE(OFFSET($H$3,0,0,'Données projet'!$E$11+1,1))</f>
        <v>434.82222444324242</v>
      </c>
      <c r="BJ190" s="62">
        <f t="shared" si="146"/>
        <v>269.61868559913393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1.1527845344971866E-13</v>
      </c>
      <c r="CA190" s="14">
        <f t="shared" si="170"/>
        <v>1.7033846239409443E-12</v>
      </c>
      <c r="CB190" s="22">
        <f t="shared" si="171"/>
        <v>3.1675048597887374E-12</v>
      </c>
      <c r="CC190" s="62">
        <f t="shared" si="119"/>
        <v>293.3333333333365</v>
      </c>
      <c r="CD190" s="62">
        <f ca="1">AVERAGE(OFFSET($CC$3,0,0,'Données projet'!$E$12+1,1))-AVERAGE(OFFSET($H$3,0,0,'Données projet'!$E$12+1,1))</f>
        <v>402.05768757175963</v>
      </c>
      <c r="CE190" s="62">
        <f t="shared" si="148"/>
        <v>256.4377087753457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-2.2737367544323206E-13</v>
      </c>
      <c r="CU190" s="18">
        <f>CT190*VLOOKUP('Données projet'!$B$13,Paramètres!$A$1:$I$89,3,0)*VLOOKUP('Données projet'!$B$13,Paramètres!$A$1:$I$89,5,0)</f>
        <v>-1.9863364286720756E-13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324.64304413235163</v>
      </c>
      <c r="CZ190" s="62">
        <f t="shared" si="150"/>
        <v>318.90379036810742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1.0995790944434703E-13</v>
      </c>
      <c r="DQ190" s="14">
        <f t="shared" si="176"/>
        <v>1.6337280948049956E-12</v>
      </c>
      <c r="DR190" s="22">
        <f t="shared" si="177"/>
        <v>3.036919790734272E-12</v>
      </c>
      <c r="DS190" s="62">
        <f t="shared" si="125"/>
        <v>293.33333333333633</v>
      </c>
      <c r="DT190" s="62">
        <f ca="1">AVERAGE(OFFSET($DS$3,0,0,'Données projet'!$E$14+1,1))-AVERAGE(OFFSET($H$3,0,0,'Données projet'!$E$14+1,1))</f>
        <v>394.8445842828649</v>
      </c>
      <c r="DU190" s="62">
        <f t="shared" si="152"/>
        <v>246.54010105494143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2">
        <f t="shared" si="113"/>
        <v>293.33333333333633</v>
      </c>
      <c r="AN191" s="62">
        <f ca="1">AVERAGE(OFFSET($AM$3,0,0,'Données projet'!$E$10+1,1))-AVERAGE(OFFSET($H$3,0,0,'Données projet'!$E$10+1,1))</f>
        <v>389.12604446638119</v>
      </c>
      <c r="AO191" s="62">
        <f t="shared" si="144"/>
        <v>243.23852967152732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1.223725121235475E-13</v>
      </c>
      <c r="BF191" s="14">
        <f t="shared" si="167"/>
        <v>1.7956824466038182E-12</v>
      </c>
      <c r="BG191" s="22">
        <f t="shared" si="168"/>
        <v>3.3406123864501612E-12</v>
      </c>
      <c r="BH191" s="62">
        <f t="shared" si="116"/>
        <v>293.33333333333667</v>
      </c>
      <c r="BI191" s="62">
        <f ca="1">AVERAGE(OFFSET($BH$3,0,0,'Données projet'!$E$11+1,1))-AVERAGE(OFFSET($H$3,0,0,'Données projet'!$E$11+1,1))</f>
        <v>434.82222444324242</v>
      </c>
      <c r="BJ191" s="62">
        <f t="shared" si="146"/>
        <v>269.61868559913393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1.1527845344971866E-13</v>
      </c>
      <c r="CA191" s="14">
        <f t="shared" si="170"/>
        <v>1.7033846239409443E-12</v>
      </c>
      <c r="CB191" s="22">
        <f t="shared" si="171"/>
        <v>3.1675048597887374E-12</v>
      </c>
      <c r="CC191" s="62">
        <f t="shared" si="119"/>
        <v>293.3333333333365</v>
      </c>
      <c r="CD191" s="62">
        <f ca="1">AVERAGE(OFFSET($CC$3,0,0,'Données projet'!$E$12+1,1))-AVERAGE(OFFSET($H$3,0,0,'Données projet'!$E$12+1,1))</f>
        <v>402.05768757175963</v>
      </c>
      <c r="CE191" s="62">
        <f t="shared" si="148"/>
        <v>256.4377087753457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-2.2737367544323206E-13</v>
      </c>
      <c r="CU191" s="18">
        <f>CT191*VLOOKUP('Données projet'!$B$13,Paramètres!$A$1:$I$89,3,0)*VLOOKUP('Données projet'!$B$13,Paramètres!$A$1:$I$89,5,0)</f>
        <v>-1.9863364286720756E-13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324.64304413235163</v>
      </c>
      <c r="CZ191" s="62">
        <f t="shared" si="150"/>
        <v>318.90379036810742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1.0995790944434703E-13</v>
      </c>
      <c r="DQ191" s="14">
        <f t="shared" si="176"/>
        <v>1.6337280948049956E-12</v>
      </c>
      <c r="DR191" s="22">
        <f t="shared" si="177"/>
        <v>3.036919790734272E-12</v>
      </c>
      <c r="DS191" s="62">
        <f t="shared" si="125"/>
        <v>293.33333333333633</v>
      </c>
      <c r="DT191" s="62">
        <f ca="1">AVERAGE(OFFSET($DS$3,0,0,'Données projet'!$E$14+1,1))-AVERAGE(OFFSET($H$3,0,0,'Données projet'!$E$14+1,1))</f>
        <v>394.8445842828649</v>
      </c>
      <c r="DU191" s="62">
        <f t="shared" si="152"/>
        <v>246.54010105494143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2">
        <f t="shared" si="113"/>
        <v>293.33333333333633</v>
      </c>
      <c r="AN192" s="62">
        <f ca="1">AVERAGE(OFFSET($AM$3,0,0,'Données projet'!$E$10+1,1))-AVERAGE(OFFSET($H$3,0,0,'Données projet'!$E$10+1,1))</f>
        <v>389.12604446638119</v>
      </c>
      <c r="AO192" s="62">
        <f t="shared" si="144"/>
        <v>243.23852967152732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1.223725121235475E-13</v>
      </c>
      <c r="BF192" s="14">
        <f t="shared" si="167"/>
        <v>1.7956824466038182E-12</v>
      </c>
      <c r="BG192" s="22">
        <f t="shared" si="168"/>
        <v>3.3406123864501612E-12</v>
      </c>
      <c r="BH192" s="62">
        <f t="shared" si="116"/>
        <v>293.33333333333667</v>
      </c>
      <c r="BI192" s="62">
        <f ca="1">AVERAGE(OFFSET($BH$3,0,0,'Données projet'!$E$11+1,1))-AVERAGE(OFFSET($H$3,0,0,'Données projet'!$E$11+1,1))</f>
        <v>434.82222444324242</v>
      </c>
      <c r="BJ192" s="62">
        <f t="shared" si="146"/>
        <v>269.61868559913393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1.1527845344971866E-13</v>
      </c>
      <c r="CA192" s="14">
        <f t="shared" si="170"/>
        <v>1.7033846239409443E-12</v>
      </c>
      <c r="CB192" s="22">
        <f t="shared" si="171"/>
        <v>3.1675048597887374E-12</v>
      </c>
      <c r="CC192" s="62">
        <f t="shared" si="119"/>
        <v>293.3333333333365</v>
      </c>
      <c r="CD192" s="62">
        <f ca="1">AVERAGE(OFFSET($CC$3,0,0,'Données projet'!$E$12+1,1))-AVERAGE(OFFSET($H$3,0,0,'Données projet'!$E$12+1,1))</f>
        <v>402.05768757175963</v>
      </c>
      <c r="CE192" s="62">
        <f t="shared" si="148"/>
        <v>256.4377087753457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-2.2737367544323206E-13</v>
      </c>
      <c r="CU192" s="18">
        <f>CT192*VLOOKUP('Données projet'!$B$13,Paramètres!$A$1:$I$89,3,0)*VLOOKUP('Données projet'!$B$13,Paramètres!$A$1:$I$89,5,0)</f>
        <v>-1.9863364286720756E-13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324.64304413235163</v>
      </c>
      <c r="CZ192" s="62">
        <f t="shared" si="150"/>
        <v>318.90379036810742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1.0995790944434703E-13</v>
      </c>
      <c r="DQ192" s="14">
        <f t="shared" si="176"/>
        <v>1.6337280948049956E-12</v>
      </c>
      <c r="DR192" s="22">
        <f t="shared" si="177"/>
        <v>3.036919790734272E-12</v>
      </c>
      <c r="DS192" s="62">
        <f t="shared" si="125"/>
        <v>293.33333333333633</v>
      </c>
      <c r="DT192" s="62">
        <f ca="1">AVERAGE(OFFSET($DS$3,0,0,'Données projet'!$E$14+1,1))-AVERAGE(OFFSET($H$3,0,0,'Données projet'!$E$14+1,1))</f>
        <v>394.8445842828649</v>
      </c>
      <c r="DU192" s="62">
        <f t="shared" si="152"/>
        <v>246.54010105494143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2">
        <f t="shared" si="113"/>
        <v>293.33333333333633</v>
      </c>
      <c r="AN193" s="62">
        <f ca="1">AVERAGE(OFFSET($AM$3,0,0,'Données projet'!$E$10+1,1))-AVERAGE(OFFSET($H$3,0,0,'Données projet'!$E$10+1,1))</f>
        <v>389.12604446638119</v>
      </c>
      <c r="AO193" s="62">
        <f t="shared" si="144"/>
        <v>243.23852967152732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1.223725121235475E-13</v>
      </c>
      <c r="BF193" s="14">
        <f t="shared" si="167"/>
        <v>1.7956824466038182E-12</v>
      </c>
      <c r="BG193" s="22">
        <f t="shared" si="168"/>
        <v>3.3406123864501612E-12</v>
      </c>
      <c r="BH193" s="62">
        <f t="shared" si="116"/>
        <v>293.33333333333667</v>
      </c>
      <c r="BI193" s="62">
        <f ca="1">AVERAGE(OFFSET($BH$3,0,0,'Données projet'!$E$11+1,1))-AVERAGE(OFFSET($H$3,0,0,'Données projet'!$E$11+1,1))</f>
        <v>434.82222444324242</v>
      </c>
      <c r="BJ193" s="62">
        <f t="shared" si="146"/>
        <v>269.61868559913393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1.1527845344971866E-13</v>
      </c>
      <c r="CA193" s="14">
        <f t="shared" si="170"/>
        <v>1.7033846239409443E-12</v>
      </c>
      <c r="CB193" s="22">
        <f t="shared" si="171"/>
        <v>3.1675048597887374E-12</v>
      </c>
      <c r="CC193" s="62">
        <f t="shared" si="119"/>
        <v>293.3333333333365</v>
      </c>
      <c r="CD193" s="62">
        <f ca="1">AVERAGE(OFFSET($CC$3,0,0,'Données projet'!$E$12+1,1))-AVERAGE(OFFSET($H$3,0,0,'Données projet'!$E$12+1,1))</f>
        <v>402.05768757175963</v>
      </c>
      <c r="CE193" s="62">
        <f t="shared" si="148"/>
        <v>256.4377087753457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-2.2737367544323206E-13</v>
      </c>
      <c r="CU193" s="18">
        <f>CT193*VLOOKUP('Données projet'!$B$13,Paramètres!$A$1:$I$89,3,0)*VLOOKUP('Données projet'!$B$13,Paramètres!$A$1:$I$89,5,0)</f>
        <v>-1.9863364286720756E-13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324.64304413235163</v>
      </c>
      <c r="CZ193" s="62">
        <f t="shared" si="150"/>
        <v>318.90379036810742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1.0995790944434703E-13</v>
      </c>
      <c r="DQ193" s="14">
        <f t="shared" si="176"/>
        <v>1.6337280948049956E-12</v>
      </c>
      <c r="DR193" s="22">
        <f t="shared" si="177"/>
        <v>3.036919790734272E-12</v>
      </c>
      <c r="DS193" s="62">
        <f t="shared" si="125"/>
        <v>293.33333333333633</v>
      </c>
      <c r="DT193" s="62">
        <f ca="1">AVERAGE(OFFSET($DS$3,0,0,'Données projet'!$E$14+1,1))-AVERAGE(OFFSET($H$3,0,0,'Données projet'!$E$14+1,1))</f>
        <v>394.8445842828649</v>
      </c>
      <c r="DU193" s="62">
        <f t="shared" si="152"/>
        <v>246.54010105494143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2">
        <f t="shared" si="113"/>
        <v>293.33333333333633</v>
      </c>
      <c r="AN194" s="62">
        <f ca="1">AVERAGE(OFFSET($AM$3,0,0,'Données projet'!$E$10+1,1))-AVERAGE(OFFSET($H$3,0,0,'Données projet'!$E$10+1,1))</f>
        <v>389.12604446638119</v>
      </c>
      <c r="AO194" s="62">
        <f t="shared" si="144"/>
        <v>243.23852967152732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1.223725121235475E-13</v>
      </c>
      <c r="BF194" s="14">
        <f t="shared" si="167"/>
        <v>1.7956824466038182E-12</v>
      </c>
      <c r="BG194" s="22">
        <f t="shared" si="168"/>
        <v>3.3406123864501612E-12</v>
      </c>
      <c r="BH194" s="62">
        <f t="shared" si="116"/>
        <v>293.33333333333667</v>
      </c>
      <c r="BI194" s="62">
        <f ca="1">AVERAGE(OFFSET($BH$3,0,0,'Données projet'!$E$11+1,1))-AVERAGE(OFFSET($H$3,0,0,'Données projet'!$E$11+1,1))</f>
        <v>434.82222444324242</v>
      </c>
      <c r="BJ194" s="62">
        <f t="shared" si="146"/>
        <v>269.61868559913393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1.1527845344971866E-13</v>
      </c>
      <c r="CA194" s="14">
        <f t="shared" si="170"/>
        <v>1.7033846239409443E-12</v>
      </c>
      <c r="CB194" s="22">
        <f t="shared" si="171"/>
        <v>3.1675048597887374E-12</v>
      </c>
      <c r="CC194" s="62">
        <f t="shared" si="119"/>
        <v>293.3333333333365</v>
      </c>
      <c r="CD194" s="62">
        <f ca="1">AVERAGE(OFFSET($CC$3,0,0,'Données projet'!$E$12+1,1))-AVERAGE(OFFSET($H$3,0,0,'Données projet'!$E$12+1,1))</f>
        <v>402.05768757175963</v>
      </c>
      <c r="CE194" s="62">
        <f t="shared" si="148"/>
        <v>256.4377087753457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-2.2737367544323206E-13</v>
      </c>
      <c r="CU194" s="18">
        <f>CT194*VLOOKUP('Données projet'!$B$13,Paramètres!$A$1:$I$89,3,0)*VLOOKUP('Données projet'!$B$13,Paramètres!$A$1:$I$89,5,0)</f>
        <v>-1.9863364286720756E-13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324.64304413235163</v>
      </c>
      <c r="CZ194" s="62">
        <f t="shared" si="150"/>
        <v>318.90379036810742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1.0995790944434703E-13</v>
      </c>
      <c r="DQ194" s="14">
        <f t="shared" si="176"/>
        <v>1.6337280948049956E-12</v>
      </c>
      <c r="DR194" s="22">
        <f t="shared" si="177"/>
        <v>3.036919790734272E-12</v>
      </c>
      <c r="DS194" s="62">
        <f t="shared" si="125"/>
        <v>293.33333333333633</v>
      </c>
      <c r="DT194" s="62">
        <f ca="1">AVERAGE(OFFSET($DS$3,0,0,'Données projet'!$E$14+1,1))-AVERAGE(OFFSET($H$3,0,0,'Données projet'!$E$14+1,1))</f>
        <v>394.8445842828649</v>
      </c>
      <c r="DU194" s="62">
        <f t="shared" si="152"/>
        <v>246.54010105494143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2">
        <f t="shared" si="113"/>
        <v>293.33333333333633</v>
      </c>
      <c r="AN195" s="62">
        <f ca="1">AVERAGE(OFFSET($AM$3,0,0,'Données projet'!$E$10+1,1))-AVERAGE(OFFSET($H$3,0,0,'Données projet'!$E$10+1,1))</f>
        <v>389.12604446638119</v>
      </c>
      <c r="AO195" s="62">
        <f t="shared" si="144"/>
        <v>243.23852967152732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1.223725121235475E-13</v>
      </c>
      <c r="BF195" s="14">
        <f t="shared" si="167"/>
        <v>1.7956824466038182E-12</v>
      </c>
      <c r="BG195" s="22">
        <f t="shared" si="168"/>
        <v>3.3406123864501612E-12</v>
      </c>
      <c r="BH195" s="62">
        <f t="shared" si="116"/>
        <v>293.33333333333667</v>
      </c>
      <c r="BI195" s="62">
        <f ca="1">AVERAGE(OFFSET($BH$3,0,0,'Données projet'!$E$11+1,1))-AVERAGE(OFFSET($H$3,0,0,'Données projet'!$E$11+1,1))</f>
        <v>434.82222444324242</v>
      </c>
      <c r="BJ195" s="62">
        <f t="shared" si="146"/>
        <v>269.61868559913393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1.1527845344971866E-13</v>
      </c>
      <c r="CA195" s="14">
        <f t="shared" si="170"/>
        <v>1.7033846239409443E-12</v>
      </c>
      <c r="CB195" s="22">
        <f t="shared" si="171"/>
        <v>3.1675048597887374E-12</v>
      </c>
      <c r="CC195" s="62">
        <f t="shared" si="119"/>
        <v>293.3333333333365</v>
      </c>
      <c r="CD195" s="62">
        <f ca="1">AVERAGE(OFFSET($CC$3,0,0,'Données projet'!$E$12+1,1))-AVERAGE(OFFSET($H$3,0,0,'Données projet'!$E$12+1,1))</f>
        <v>402.05768757175963</v>
      </c>
      <c r="CE195" s="62">
        <f t="shared" si="148"/>
        <v>256.4377087753457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-2.2737367544323206E-13</v>
      </c>
      <c r="CU195" s="18">
        <f>CT195*VLOOKUP('Données projet'!$B$13,Paramètres!$A$1:$I$89,3,0)*VLOOKUP('Données projet'!$B$13,Paramètres!$A$1:$I$89,5,0)</f>
        <v>-1.9863364286720756E-13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324.64304413235163</v>
      </c>
      <c r="CZ195" s="62">
        <f t="shared" si="150"/>
        <v>318.90379036810742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1.0995790944434703E-13</v>
      </c>
      <c r="DQ195" s="14">
        <f t="shared" si="176"/>
        <v>1.6337280948049956E-12</v>
      </c>
      <c r="DR195" s="22">
        <f t="shared" si="177"/>
        <v>3.036919790734272E-12</v>
      </c>
      <c r="DS195" s="62">
        <f t="shared" si="125"/>
        <v>293.33333333333633</v>
      </c>
      <c r="DT195" s="62">
        <f ca="1">AVERAGE(OFFSET($DS$3,0,0,'Données projet'!$E$14+1,1))-AVERAGE(OFFSET($H$3,0,0,'Données projet'!$E$14+1,1))</f>
        <v>394.8445842828649</v>
      </c>
      <c r="DU195" s="62">
        <f t="shared" si="152"/>
        <v>246.54010105494143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2">
        <f t="shared" ref="AM196:AM203" si="193">AL196+(AD196+AE196)*44/12</f>
        <v>293.33333333333633</v>
      </c>
      <c r="AN196" s="62">
        <f ca="1">AVERAGE(OFFSET($AM$3,0,0,'Données projet'!$E$10+1,1))-AVERAGE(OFFSET($H$3,0,0,'Données projet'!$E$10+1,1))</f>
        <v>389.12604446638119</v>
      </c>
      <c r="AO196" s="62">
        <f t="shared" si="144"/>
        <v>243.23852967152732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1.223725121235475E-13</v>
      </c>
      <c r="BF196" s="14">
        <f t="shared" si="167"/>
        <v>1.7956824466038182E-12</v>
      </c>
      <c r="BG196" s="22">
        <f t="shared" si="168"/>
        <v>3.3406123864501612E-12</v>
      </c>
      <c r="BH196" s="62">
        <f t="shared" ref="BH196:BH203" si="194">BG196+(AY196+AZ196)*44/12</f>
        <v>293.33333333333667</v>
      </c>
      <c r="BI196" s="62">
        <f ca="1">AVERAGE(OFFSET($BH$3,0,0,'Données projet'!$E$11+1,1))-AVERAGE(OFFSET($H$3,0,0,'Données projet'!$E$11+1,1))</f>
        <v>434.82222444324242</v>
      </c>
      <c r="BJ196" s="62">
        <f t="shared" si="146"/>
        <v>269.61868559913393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1.1527845344971866E-13</v>
      </c>
      <c r="CA196" s="14">
        <f t="shared" si="170"/>
        <v>1.7033846239409443E-12</v>
      </c>
      <c r="CB196" s="22">
        <f t="shared" si="171"/>
        <v>3.1675048597887374E-12</v>
      </c>
      <c r="CC196" s="62">
        <f t="shared" ref="CC196:CC203" si="195">CB196+(BT196+BU196)*44/12</f>
        <v>293.3333333333365</v>
      </c>
      <c r="CD196" s="62">
        <f ca="1">AVERAGE(OFFSET($CC$3,0,0,'Données projet'!$E$12+1,1))-AVERAGE(OFFSET($H$3,0,0,'Données projet'!$E$12+1,1))</f>
        <v>402.05768757175963</v>
      </c>
      <c r="CE196" s="62">
        <f t="shared" si="148"/>
        <v>256.4377087753457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-2.2737367544323206E-13</v>
      </c>
      <c r="CU196" s="18">
        <f>CT196*VLOOKUP('Données projet'!$B$13,Paramètres!$A$1:$I$89,3,0)*VLOOKUP('Données projet'!$B$13,Paramètres!$A$1:$I$89,5,0)</f>
        <v>-1.9863364286720756E-13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324.64304413235163</v>
      </c>
      <c r="CZ196" s="62">
        <f t="shared" si="150"/>
        <v>318.90379036810742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1.0995790944434703E-13</v>
      </c>
      <c r="DQ196" s="14">
        <f t="shared" si="176"/>
        <v>1.6337280948049956E-12</v>
      </c>
      <c r="DR196" s="22">
        <f t="shared" si="177"/>
        <v>3.036919790734272E-12</v>
      </c>
      <c r="DS196" s="62">
        <f t="shared" ref="DS196:DS203" si="197">DR196+(DJ196+DK196)*44/12</f>
        <v>293.33333333333633</v>
      </c>
      <c r="DT196" s="62">
        <f ca="1">AVERAGE(OFFSET($DS$3,0,0,'Données projet'!$E$14+1,1))-AVERAGE(OFFSET($H$3,0,0,'Données projet'!$E$14+1,1))</f>
        <v>394.8445842828649</v>
      </c>
      <c r="DU196" s="62">
        <f t="shared" si="152"/>
        <v>246.54010105494143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2">
        <f t="shared" si="193"/>
        <v>293.33333333333633</v>
      </c>
      <c r="AN197" s="62">
        <f ca="1">AVERAGE(OFFSET($AM$3,0,0,'Données projet'!$E$10+1,1))-AVERAGE(OFFSET($H$3,0,0,'Données projet'!$E$10+1,1))</f>
        <v>389.12604446638119</v>
      </c>
      <c r="AO197" s="62">
        <f t="shared" ref="AO197:AO203" si="205">$AO$3</f>
        <v>243.23852967152732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1.223725121235475E-13</v>
      </c>
      <c r="BF197" s="14">
        <f t="shared" si="167"/>
        <v>1.7956824466038182E-12</v>
      </c>
      <c r="BG197" s="22">
        <f t="shared" si="168"/>
        <v>3.3406123864501612E-12</v>
      </c>
      <c r="BH197" s="62">
        <f t="shared" si="194"/>
        <v>293.33333333333667</v>
      </c>
      <c r="BI197" s="62">
        <f ca="1">AVERAGE(OFFSET($BH$3,0,0,'Données projet'!$E$11+1,1))-AVERAGE(OFFSET($H$3,0,0,'Données projet'!$E$11+1,1))</f>
        <v>434.82222444324242</v>
      </c>
      <c r="BJ197" s="62">
        <f t="shared" ref="BJ197:BJ203" si="206">$BJ$3</f>
        <v>269.61868559913393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1.1527845344971866E-13</v>
      </c>
      <c r="CA197" s="14">
        <f t="shared" si="170"/>
        <v>1.7033846239409443E-12</v>
      </c>
      <c r="CB197" s="22">
        <f t="shared" si="171"/>
        <v>3.1675048597887374E-12</v>
      </c>
      <c r="CC197" s="62">
        <f t="shared" si="195"/>
        <v>293.3333333333365</v>
      </c>
      <c r="CD197" s="62">
        <f ca="1">AVERAGE(OFFSET($CC$3,0,0,'Données projet'!$E$12+1,1))-AVERAGE(OFFSET($H$3,0,0,'Données projet'!$E$12+1,1))</f>
        <v>402.05768757175963</v>
      </c>
      <c r="CE197" s="62">
        <f t="shared" ref="CE197:CE203" si="207">$CE$3</f>
        <v>256.4377087753457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-2.2737367544323206E-13</v>
      </c>
      <c r="CU197" s="18">
        <f>CT197*VLOOKUP('Données projet'!$B$13,Paramètres!$A$1:$I$89,3,0)*VLOOKUP('Données projet'!$B$13,Paramètres!$A$1:$I$89,5,0)</f>
        <v>-1.9863364286720756E-13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324.64304413235163</v>
      </c>
      <c r="CZ197" s="62">
        <f t="shared" ref="CZ197:CZ203" si="208">$CZ$3</f>
        <v>318.90379036810742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1.0995790944434703E-13</v>
      </c>
      <c r="DQ197" s="14">
        <f t="shared" si="176"/>
        <v>1.6337280948049956E-12</v>
      </c>
      <c r="DR197" s="22">
        <f t="shared" si="177"/>
        <v>3.036919790734272E-12</v>
      </c>
      <c r="DS197" s="62">
        <f t="shared" si="197"/>
        <v>293.33333333333633</v>
      </c>
      <c r="DT197" s="62">
        <f ca="1">AVERAGE(OFFSET($DS$3,0,0,'Données projet'!$E$14+1,1))-AVERAGE(OFFSET($H$3,0,0,'Données projet'!$E$14+1,1))</f>
        <v>394.8445842828649</v>
      </c>
      <c r="DU197" s="62">
        <f t="shared" ref="DU197:DU203" si="209">$DU$3</f>
        <v>246.54010105494143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2">
        <f t="shared" si="193"/>
        <v>293.33333333333633</v>
      </c>
      <c r="AN198" s="62">
        <f ca="1">AVERAGE(OFFSET($AM$3,0,0,'Données projet'!$E$10+1,1))-AVERAGE(OFFSET($H$3,0,0,'Données projet'!$E$10+1,1))</f>
        <v>389.12604446638119</v>
      </c>
      <c r="AO198" s="62">
        <f t="shared" si="205"/>
        <v>243.23852967152732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1.223725121235475E-13</v>
      </c>
      <c r="BF198" s="14">
        <f t="shared" si="167"/>
        <v>1.7956824466038182E-12</v>
      </c>
      <c r="BG198" s="22">
        <f t="shared" si="168"/>
        <v>3.3406123864501612E-12</v>
      </c>
      <c r="BH198" s="62">
        <f t="shared" si="194"/>
        <v>293.33333333333667</v>
      </c>
      <c r="BI198" s="62">
        <f ca="1">AVERAGE(OFFSET($BH$3,0,0,'Données projet'!$E$11+1,1))-AVERAGE(OFFSET($H$3,0,0,'Données projet'!$E$11+1,1))</f>
        <v>434.82222444324242</v>
      </c>
      <c r="BJ198" s="62">
        <f t="shared" si="206"/>
        <v>269.61868559913393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1.1527845344971866E-13</v>
      </c>
      <c r="CA198" s="14">
        <f t="shared" si="170"/>
        <v>1.7033846239409443E-12</v>
      </c>
      <c r="CB198" s="22">
        <f t="shared" si="171"/>
        <v>3.1675048597887374E-12</v>
      </c>
      <c r="CC198" s="62">
        <f t="shared" si="195"/>
        <v>293.3333333333365</v>
      </c>
      <c r="CD198" s="62">
        <f ca="1">AVERAGE(OFFSET($CC$3,0,0,'Données projet'!$E$12+1,1))-AVERAGE(OFFSET($H$3,0,0,'Données projet'!$E$12+1,1))</f>
        <v>402.05768757175963</v>
      </c>
      <c r="CE198" s="62">
        <f t="shared" si="207"/>
        <v>256.4377087753457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-2.2737367544323206E-13</v>
      </c>
      <c r="CU198" s="18">
        <f>CT198*VLOOKUP('Données projet'!$B$13,Paramètres!$A$1:$I$89,3,0)*VLOOKUP('Données projet'!$B$13,Paramètres!$A$1:$I$89,5,0)</f>
        <v>-1.9863364286720756E-13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324.64304413235163</v>
      </c>
      <c r="CZ198" s="62">
        <f t="shared" si="208"/>
        <v>318.90379036810742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1.0995790944434703E-13</v>
      </c>
      <c r="DQ198" s="14">
        <f t="shared" si="176"/>
        <v>1.6337280948049956E-12</v>
      </c>
      <c r="DR198" s="22">
        <f t="shared" si="177"/>
        <v>3.036919790734272E-12</v>
      </c>
      <c r="DS198" s="62">
        <f t="shared" si="197"/>
        <v>293.33333333333633</v>
      </c>
      <c r="DT198" s="62">
        <f ca="1">AVERAGE(OFFSET($DS$3,0,0,'Données projet'!$E$14+1,1))-AVERAGE(OFFSET($H$3,0,0,'Données projet'!$E$14+1,1))</f>
        <v>394.8445842828649</v>
      </c>
      <c r="DU198" s="62">
        <f t="shared" si="209"/>
        <v>246.54010105494143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2">
        <f t="shared" si="193"/>
        <v>293.33333333333633</v>
      </c>
      <c r="AN199" s="62">
        <f ca="1">AVERAGE(OFFSET($AM$3,0,0,'Données projet'!$E$10+1,1))-AVERAGE(OFFSET($H$3,0,0,'Données projet'!$E$10+1,1))</f>
        <v>389.12604446638119</v>
      </c>
      <c r="AO199" s="62">
        <f t="shared" si="205"/>
        <v>243.23852967152732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1.223725121235475E-13</v>
      </c>
      <c r="BF199" s="14">
        <f t="shared" si="167"/>
        <v>1.7956824466038182E-12</v>
      </c>
      <c r="BG199" s="22">
        <f t="shared" si="168"/>
        <v>3.3406123864501612E-12</v>
      </c>
      <c r="BH199" s="62">
        <f t="shared" si="194"/>
        <v>293.33333333333667</v>
      </c>
      <c r="BI199" s="62">
        <f ca="1">AVERAGE(OFFSET($BH$3,0,0,'Données projet'!$E$11+1,1))-AVERAGE(OFFSET($H$3,0,0,'Données projet'!$E$11+1,1))</f>
        <v>434.82222444324242</v>
      </c>
      <c r="BJ199" s="62">
        <f t="shared" si="206"/>
        <v>269.61868559913393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1.1527845344971866E-13</v>
      </c>
      <c r="CA199" s="14">
        <f t="shared" si="170"/>
        <v>1.7033846239409443E-12</v>
      </c>
      <c r="CB199" s="22">
        <f t="shared" si="171"/>
        <v>3.1675048597887374E-12</v>
      </c>
      <c r="CC199" s="62">
        <f t="shared" si="195"/>
        <v>293.3333333333365</v>
      </c>
      <c r="CD199" s="62">
        <f ca="1">AVERAGE(OFFSET($CC$3,0,0,'Données projet'!$E$12+1,1))-AVERAGE(OFFSET($H$3,0,0,'Données projet'!$E$12+1,1))</f>
        <v>402.05768757175963</v>
      </c>
      <c r="CE199" s="62">
        <f t="shared" si="207"/>
        <v>256.4377087753457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-2.2737367544323206E-13</v>
      </c>
      <c r="CU199" s="18">
        <f>CT199*VLOOKUP('Données projet'!$B$13,Paramètres!$A$1:$I$89,3,0)*VLOOKUP('Données projet'!$B$13,Paramètres!$A$1:$I$89,5,0)</f>
        <v>-1.9863364286720756E-13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324.64304413235163</v>
      </c>
      <c r="CZ199" s="62">
        <f t="shared" si="208"/>
        <v>318.90379036810742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1.0995790944434703E-13</v>
      </c>
      <c r="DQ199" s="14">
        <f t="shared" si="176"/>
        <v>1.6337280948049956E-12</v>
      </c>
      <c r="DR199" s="22">
        <f t="shared" si="177"/>
        <v>3.036919790734272E-12</v>
      </c>
      <c r="DS199" s="62">
        <f t="shared" si="197"/>
        <v>293.33333333333633</v>
      </c>
      <c r="DT199" s="62">
        <f ca="1">AVERAGE(OFFSET($DS$3,0,0,'Données projet'!$E$14+1,1))-AVERAGE(OFFSET($H$3,0,0,'Données projet'!$E$14+1,1))</f>
        <v>394.8445842828649</v>
      </c>
      <c r="DU199" s="62">
        <f t="shared" si="209"/>
        <v>246.54010105494143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2">
        <f t="shared" si="193"/>
        <v>293.33333333333633</v>
      </c>
      <c r="AN200" s="62">
        <f ca="1">AVERAGE(OFFSET($AM$3,0,0,'Données projet'!$E$10+1,1))-AVERAGE(OFFSET($H$3,0,0,'Données projet'!$E$10+1,1))</f>
        <v>389.12604446638119</v>
      </c>
      <c r="AO200" s="62">
        <f t="shared" si="205"/>
        <v>243.23852967152732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1.223725121235475E-13</v>
      </c>
      <c r="BF200" s="14">
        <f t="shared" si="167"/>
        <v>1.7956824466038182E-12</v>
      </c>
      <c r="BG200" s="22">
        <f t="shared" si="168"/>
        <v>3.3406123864501612E-12</v>
      </c>
      <c r="BH200" s="62">
        <f t="shared" si="194"/>
        <v>293.33333333333667</v>
      </c>
      <c r="BI200" s="62">
        <f ca="1">AVERAGE(OFFSET($BH$3,0,0,'Données projet'!$E$11+1,1))-AVERAGE(OFFSET($H$3,0,0,'Données projet'!$E$11+1,1))</f>
        <v>434.82222444324242</v>
      </c>
      <c r="BJ200" s="62">
        <f t="shared" si="206"/>
        <v>269.61868559913393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1.1527845344971866E-13</v>
      </c>
      <c r="CA200" s="14">
        <f t="shared" si="170"/>
        <v>1.7033846239409443E-12</v>
      </c>
      <c r="CB200" s="22">
        <f t="shared" si="171"/>
        <v>3.1675048597887374E-12</v>
      </c>
      <c r="CC200" s="62">
        <f t="shared" si="195"/>
        <v>293.3333333333365</v>
      </c>
      <c r="CD200" s="62">
        <f ca="1">AVERAGE(OFFSET($CC$3,0,0,'Données projet'!$E$12+1,1))-AVERAGE(OFFSET($H$3,0,0,'Données projet'!$E$12+1,1))</f>
        <v>402.05768757175963</v>
      </c>
      <c r="CE200" s="62">
        <f t="shared" si="207"/>
        <v>256.4377087753457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-2.2737367544323206E-13</v>
      </c>
      <c r="CU200" s="18">
        <f>CT200*VLOOKUP('Données projet'!$B$13,Paramètres!$A$1:$I$89,3,0)*VLOOKUP('Données projet'!$B$13,Paramètres!$A$1:$I$89,5,0)</f>
        <v>-1.9863364286720756E-13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324.64304413235163</v>
      </c>
      <c r="CZ200" s="62">
        <f t="shared" si="208"/>
        <v>318.90379036810742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1.0995790944434703E-13</v>
      </c>
      <c r="DQ200" s="14">
        <f t="shared" si="176"/>
        <v>1.6337280948049956E-12</v>
      </c>
      <c r="DR200" s="22">
        <f t="shared" si="177"/>
        <v>3.036919790734272E-12</v>
      </c>
      <c r="DS200" s="62">
        <f t="shared" si="197"/>
        <v>293.33333333333633</v>
      </c>
      <c r="DT200" s="62">
        <f ca="1">AVERAGE(OFFSET($DS$3,0,0,'Données projet'!$E$14+1,1))-AVERAGE(OFFSET($H$3,0,0,'Données projet'!$E$14+1,1))</f>
        <v>394.8445842828649</v>
      </c>
      <c r="DU200" s="62">
        <f t="shared" si="209"/>
        <v>246.54010105494143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2">
        <f t="shared" si="193"/>
        <v>293.33333333333633</v>
      </c>
      <c r="AN201" s="62">
        <f ca="1">AVERAGE(OFFSET($AM$3,0,0,'Données projet'!$E$10+1,1))-AVERAGE(OFFSET($H$3,0,0,'Données projet'!$E$10+1,1))</f>
        <v>389.12604446638119</v>
      </c>
      <c r="AO201" s="62">
        <f t="shared" si="205"/>
        <v>243.23852967152732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1.223725121235475E-13</v>
      </c>
      <c r="BF201" s="14">
        <f t="shared" si="167"/>
        <v>1.7956824466038182E-12</v>
      </c>
      <c r="BG201" s="22">
        <f t="shared" si="168"/>
        <v>3.3406123864501612E-12</v>
      </c>
      <c r="BH201" s="62">
        <f t="shared" si="194"/>
        <v>293.33333333333667</v>
      </c>
      <c r="BI201" s="62">
        <f ca="1">AVERAGE(OFFSET($BH$3,0,0,'Données projet'!$E$11+1,1))-AVERAGE(OFFSET($H$3,0,0,'Données projet'!$E$11+1,1))</f>
        <v>434.82222444324242</v>
      </c>
      <c r="BJ201" s="62">
        <f t="shared" si="206"/>
        <v>269.61868559913393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1.1527845344971866E-13</v>
      </c>
      <c r="CA201" s="14">
        <f t="shared" si="170"/>
        <v>1.7033846239409443E-12</v>
      </c>
      <c r="CB201" s="22">
        <f t="shared" si="171"/>
        <v>3.1675048597887374E-12</v>
      </c>
      <c r="CC201" s="62">
        <f t="shared" si="195"/>
        <v>293.3333333333365</v>
      </c>
      <c r="CD201" s="62">
        <f ca="1">AVERAGE(OFFSET($CC$3,0,0,'Données projet'!$E$12+1,1))-AVERAGE(OFFSET($H$3,0,0,'Données projet'!$E$12+1,1))</f>
        <v>402.05768757175963</v>
      </c>
      <c r="CE201" s="62">
        <f t="shared" si="207"/>
        <v>256.4377087753457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-2.2737367544323206E-13</v>
      </c>
      <c r="CU201" s="18">
        <f>CT201*VLOOKUP('Données projet'!$B$13,Paramètres!$A$1:$I$89,3,0)*VLOOKUP('Données projet'!$B$13,Paramètres!$A$1:$I$89,5,0)</f>
        <v>-1.9863364286720756E-13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324.64304413235163</v>
      </c>
      <c r="CZ201" s="62">
        <f t="shared" si="208"/>
        <v>318.90379036810742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1.0995790944434703E-13</v>
      </c>
      <c r="DQ201" s="14">
        <f t="shared" si="176"/>
        <v>1.6337280948049956E-12</v>
      </c>
      <c r="DR201" s="22">
        <f t="shared" si="177"/>
        <v>3.036919790734272E-12</v>
      </c>
      <c r="DS201" s="62">
        <f t="shared" si="197"/>
        <v>293.33333333333633</v>
      </c>
      <c r="DT201" s="62">
        <f ca="1">AVERAGE(OFFSET($DS$3,0,0,'Données projet'!$E$14+1,1))-AVERAGE(OFFSET($H$3,0,0,'Données projet'!$E$14+1,1))</f>
        <v>394.8445842828649</v>
      </c>
      <c r="DU201" s="62">
        <f t="shared" si="209"/>
        <v>246.54010105494143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2">
        <f t="shared" si="193"/>
        <v>293.33333333333633</v>
      </c>
      <c r="AN202" s="62">
        <f ca="1">AVERAGE(OFFSET($AM$3,0,0,'Données projet'!$E$10+1,1))-AVERAGE(OFFSET($H$3,0,0,'Données projet'!$E$10+1,1))</f>
        <v>389.12604446638119</v>
      </c>
      <c r="AO202" s="62">
        <f t="shared" si="205"/>
        <v>243.23852967152732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1.223725121235475E-13</v>
      </c>
      <c r="BF202" s="14">
        <f t="shared" si="167"/>
        <v>1.7956824466038182E-12</v>
      </c>
      <c r="BG202" s="22">
        <f t="shared" si="168"/>
        <v>3.3406123864501612E-12</v>
      </c>
      <c r="BH202" s="62">
        <f t="shared" si="194"/>
        <v>293.33333333333667</v>
      </c>
      <c r="BI202" s="62">
        <f ca="1">AVERAGE(OFFSET($BH$3,0,0,'Données projet'!$E$11+1,1))-AVERAGE(OFFSET($H$3,0,0,'Données projet'!$E$11+1,1))</f>
        <v>434.82222444324242</v>
      </c>
      <c r="BJ202" s="62">
        <f t="shared" si="206"/>
        <v>269.61868559913393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1.1527845344971866E-13</v>
      </c>
      <c r="CA202" s="14">
        <f t="shared" si="170"/>
        <v>1.7033846239409443E-12</v>
      </c>
      <c r="CB202" s="22">
        <f t="shared" si="171"/>
        <v>3.1675048597887374E-12</v>
      </c>
      <c r="CC202" s="62">
        <f t="shared" si="195"/>
        <v>293.3333333333365</v>
      </c>
      <c r="CD202" s="62">
        <f ca="1">AVERAGE(OFFSET($CC$3,0,0,'Données projet'!$E$12+1,1))-AVERAGE(OFFSET($H$3,0,0,'Données projet'!$E$12+1,1))</f>
        <v>402.05768757175963</v>
      </c>
      <c r="CE202" s="62">
        <f t="shared" si="207"/>
        <v>256.4377087753457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-2.2737367544323206E-13</v>
      </c>
      <c r="CU202" s="18">
        <f>CT202*VLOOKUP('Données projet'!$B$13,Paramètres!$A$1:$I$89,3,0)*VLOOKUP('Données projet'!$B$13,Paramètres!$A$1:$I$89,5,0)</f>
        <v>-1.9863364286720756E-13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324.64304413235163</v>
      </c>
      <c r="CZ202" s="62">
        <f t="shared" si="208"/>
        <v>318.90379036810742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1.0995790944434703E-13</v>
      </c>
      <c r="DQ202" s="14">
        <f t="shared" si="176"/>
        <v>1.6337280948049956E-12</v>
      </c>
      <c r="DR202" s="22">
        <f t="shared" si="177"/>
        <v>3.036919790734272E-12</v>
      </c>
      <c r="DS202" s="62">
        <f t="shared" si="197"/>
        <v>293.33333333333633</v>
      </c>
      <c r="DT202" s="62">
        <f ca="1">AVERAGE(OFFSET($DS$3,0,0,'Données projet'!$E$14+1,1))-AVERAGE(OFFSET($H$3,0,0,'Données projet'!$E$14+1,1))</f>
        <v>394.8445842828649</v>
      </c>
      <c r="DU202" s="62">
        <f t="shared" si="209"/>
        <v>246.54010105494143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2">
        <f t="shared" si="193"/>
        <v>293.33333333333633</v>
      </c>
      <c r="AN203" s="62">
        <f ca="1">AVERAGE(OFFSET($AM$3,0,0,'Données projet'!$E$10+1,1))-AVERAGE(OFFSET($H$3,0,0,'Données projet'!$E$10+1,1))</f>
        <v>389.12604446638119</v>
      </c>
      <c r="AO203" s="62">
        <f t="shared" si="205"/>
        <v>243.23852967152732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1.223725121235475E-13</v>
      </c>
      <c r="BF203" s="14">
        <f t="shared" si="167"/>
        <v>1.7956824466038182E-12</v>
      </c>
      <c r="BG203" s="22">
        <f t="shared" si="168"/>
        <v>3.3406123864501612E-12</v>
      </c>
      <c r="BH203" s="62">
        <f t="shared" si="194"/>
        <v>293.33333333333667</v>
      </c>
      <c r="BI203" s="62">
        <f ca="1">AVERAGE(OFFSET($BH$3,0,0,'Données projet'!$E$11+1,1))-AVERAGE(OFFSET($H$3,0,0,'Données projet'!$E$11+1,1))</f>
        <v>434.82222444324242</v>
      </c>
      <c r="BJ203" s="62">
        <f t="shared" si="206"/>
        <v>269.61868559913393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1.1527845344971866E-13</v>
      </c>
      <c r="CA203" s="14">
        <f t="shared" si="170"/>
        <v>1.7033846239409443E-12</v>
      </c>
      <c r="CB203" s="22">
        <f t="shared" si="171"/>
        <v>3.1675048597887374E-12</v>
      </c>
      <c r="CC203" s="62">
        <f t="shared" si="195"/>
        <v>293.3333333333365</v>
      </c>
      <c r="CD203" s="62">
        <f ca="1">AVERAGE(OFFSET($CC$3,0,0,'Données projet'!$E$12+1,1))-AVERAGE(OFFSET($H$3,0,0,'Données projet'!$E$12+1,1))</f>
        <v>402.05768757175963</v>
      </c>
      <c r="CE203" s="62">
        <f t="shared" si="207"/>
        <v>256.4377087753457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-2.2737367544323206E-13</v>
      </c>
      <c r="CU203" s="18">
        <f>CT203*VLOOKUP('Données projet'!$B$13,Paramètres!$A$1:$I$89,3,0)*VLOOKUP('Données projet'!$B$13,Paramètres!$A$1:$I$89,5,0)</f>
        <v>-1.9863364286720756E-13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324.64304413235163</v>
      </c>
      <c r="CZ203" s="62">
        <f t="shared" si="208"/>
        <v>318.90379036810742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1.0995790944434703E-13</v>
      </c>
      <c r="DQ203" s="14">
        <f t="shared" si="176"/>
        <v>1.6337280948049956E-12</v>
      </c>
      <c r="DR203" s="22">
        <f t="shared" si="177"/>
        <v>3.036919790734272E-12</v>
      </c>
      <c r="DS203" s="62">
        <f t="shared" si="197"/>
        <v>293.33333333333633</v>
      </c>
      <c r="DT203" s="62">
        <f ca="1">AVERAGE(OFFSET($DS$3,0,0,'Données projet'!$E$14+1,1))-AVERAGE(OFFSET($H$3,0,0,'Données projet'!$E$14+1,1))</f>
        <v>394.8445842828649</v>
      </c>
      <c r="DU203" s="62">
        <f t="shared" si="209"/>
        <v>246.54010105494143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1.185906184594963</v>
      </c>
      <c r="CQ205" s="88">
        <f>EXP(LN('Données projet'!B140)/'Données projet'!A140)</f>
        <v>1.2721747796233518</v>
      </c>
      <c r="DL205" s="88">
        <f>EXP(LN('Données projet'!B166)/'Données projet'!A166)</f>
        <v>1.185906184594963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7" sqref="J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0.90067125000000003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210.15038163945891</v>
      </c>
      <c r="G6" s="156">
        <f ca="1">F6*(100%-'Données projet'!$C$24)*(100%-'Données projet'!$C$25)*(100%-'Données projet'!$C$26)*(100%-'Données projet'!$C$27)</f>
        <v>179.67857630173737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6.5298665625000005</v>
      </c>
      <c r="K6" s="160">
        <f>J6*(100%-'Données projet'!$C$24)*(100%-'Données projet'!$C$25)*(100%-'Données projet'!$C$26)*(100%-'Données projet'!$C$27)</f>
        <v>5.5830359109375003</v>
      </c>
      <c r="L6" s="161">
        <f ca="1">G6+I6+K6</f>
        <v>185.26161221267486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0.15042789999999998</v>
      </c>
      <c r="C7" s="156">
        <f ca="1">IF(OR('Données projet'!B10="",'Données projet'!C10="",'Données projet'!C10=0%),0,Calculateur!AN3)</f>
        <v>389.12604446638119</v>
      </c>
      <c r="D7" s="156">
        <f>IF(OR('Données projet'!B10="",'Données projet'!C10="",'Données projet'!C10=0%),0,Calculateur!AO3)</f>
        <v>243.23852967152732</v>
      </c>
      <c r="E7" s="156">
        <f t="shared" ref="E7:E15" ca="1" si="0">MIN(C7,D7)</f>
        <v>243.23852967152732</v>
      </c>
      <c r="F7" s="156">
        <f t="shared" ref="F7:F15" ca="1" si="1">E7*B7</f>
        <v>36.589861217575539</v>
      </c>
      <c r="G7" s="156">
        <f ca="1">F7*(100%-'Données projet'!$C$24)*(100%-'Données projet'!$C$25)*(100%-'Données projet'!$C$26)*(100%-'Données projet'!$C$27)</f>
        <v>31.284331341027087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1.0906022749999997</v>
      </c>
      <c r="K7" s="160">
        <f>J7*(100%-'Données projet'!$C$24)*(100%-'Données projet'!$C$25)*(100%-'Données projet'!$C$26)*(100%-'Données projet'!$C$27)</f>
        <v>0.93246494512499967</v>
      </c>
      <c r="L7" s="161">
        <f t="shared" ref="L7:L15" ca="1" si="2">G7+I7+K7</f>
        <v>32.216796286152089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0.14979584999999998</v>
      </c>
      <c r="C8" s="156">
        <f ca="1">IF(OR('Données projet'!B11="",'Données projet'!C11="",'Données projet'!C11=0%),0,Calculateur!BI3)</f>
        <v>434.82222444324242</v>
      </c>
      <c r="D8" s="156">
        <f>IF(OR('Données projet'!B11="",'Données projet'!C11="",'Données projet'!C11=0%),0,Calculateur!BJ3)</f>
        <v>269.61868559913393</v>
      </c>
      <c r="E8" s="156">
        <f t="shared" ca="1" si="0"/>
        <v>269.61868559913393</v>
      </c>
      <c r="F8" s="156">
        <f t="shared" ca="1" si="1"/>
        <v>40.387760185205018</v>
      </c>
      <c r="G8" s="156">
        <f ca="1">F8*(100%-'Données projet'!$C$24)*(100%-'Données projet'!$C$25)*(100%-'Données projet'!$C$26)*(100%-'Données projet'!$C$27)</f>
        <v>34.531534958350292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1.0860199124999999</v>
      </c>
      <c r="K8" s="160">
        <f>J8*(100%-'Données projet'!$C$24)*(100%-'Données projet'!$C$25)*(100%-'Données projet'!$C$26)*(100%-'Données projet'!$C$27)</f>
        <v>0.92854702518749987</v>
      </c>
      <c r="L8" s="161">
        <f t="shared" ca="1" si="2"/>
        <v>35.460081983537791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0.95755574999999993</v>
      </c>
      <c r="C9" s="156">
        <f ca="1">IF(OR('Données projet'!B12="",'Données projet'!C12="",'Données projet'!C12=0%),0,Calculateur!CD3)</f>
        <v>402.05768757175963</v>
      </c>
      <c r="D9" s="156">
        <f>IF(OR('Données projet'!B12="",'Données projet'!C12="",'Données projet'!C12=0%),0,Calculateur!CE3)</f>
        <v>256.4377087753457</v>
      </c>
      <c r="E9" s="156">
        <f t="shared" ca="1" si="0"/>
        <v>256.4377087753457</v>
      </c>
      <c r="F9" s="156">
        <f t="shared" ca="1" si="1"/>
        <v>245.55340255465771</v>
      </c>
      <c r="G9" s="156">
        <f ca="1">F9*(100%-'Données projet'!$C$24)*(100%-'Données projet'!$C$25)*(100%-'Données projet'!$C$26)*(100%-'Données projet'!$C$27)</f>
        <v>209.94815918423231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6.9422791874999996</v>
      </c>
      <c r="K9" s="160">
        <f>J9*(100%-'Données projet'!$C$24)*(100%-'Données projet'!$C$25)*(100%-'Données projet'!$C$26)*(100%-'Données projet'!$C$27)</f>
        <v>5.9356487053124996</v>
      </c>
      <c r="L9" s="161">
        <f t="shared" ca="1" si="2"/>
        <v>215.88380788954481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champêtre</v>
      </c>
      <c r="B10" s="163">
        <f>'Données projet'!D13</f>
        <v>0.11060874999999999</v>
      </c>
      <c r="C10" s="156">
        <f ca="1">IF(OR('Données projet'!B13="",'Données projet'!C13="",'Données projet'!C13=0%),0,Calculateur!CY3)</f>
        <v>324.64304413235163</v>
      </c>
      <c r="D10" s="156">
        <f>IF(OR('Données projet'!B13="",'Données projet'!C13="",'Données projet'!C13=0%),0,Calculateur!CZ3)</f>
        <v>318.90379036810742</v>
      </c>
      <c r="E10" s="156">
        <f t="shared" ca="1" si="0"/>
        <v>318.90379036810742</v>
      </c>
      <c r="F10" s="156">
        <f t="shared" ca="1" si="1"/>
        <v>35.273549622878399</v>
      </c>
      <c r="G10" s="156">
        <f ca="1">F10*(100%-'Données projet'!$C$24)*(100%-'Données projet'!$C$25)*(100%-'Données projet'!$C$26)*(100%-'Données projet'!$C$27)</f>
        <v>30.158884927561033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2.7375665624999996</v>
      </c>
      <c r="K10" s="160">
        <f>J10*(100%-'Données projet'!$C$24)*(100%-'Données projet'!$C$25)*(100%-'Données projet'!$C$26)*(100%-'Données projet'!$C$27)</f>
        <v>2.3406194109374998</v>
      </c>
      <c r="L10" s="161">
        <f t="shared" ca="1" si="2"/>
        <v>32.499504338498532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0.11060874999999999</v>
      </c>
      <c r="C11" s="156">
        <f ca="1">IF(OR('Données projet'!B14="",'Données projet'!C14="",'Données projet'!C14=0%),0,Calculateur!DT3)</f>
        <v>394.8445842828649</v>
      </c>
      <c r="D11" s="156">
        <f>IF(OR('Données projet'!B14="",'Données projet'!C14="",'Données projet'!C14=0%),0,Calculateur!DU3)</f>
        <v>246.54010105494143</v>
      </c>
      <c r="E11" s="156">
        <f t="shared" ca="1" si="0"/>
        <v>246.54010105494143</v>
      </c>
      <c r="F11" s="156">
        <f t="shared" ca="1" si="1"/>
        <v>27.269492402560751</v>
      </c>
      <c r="G11" s="156">
        <f ca="1">F11*(100%-'Données projet'!$C$24)*(100%-'Données projet'!$C$25)*(100%-'Données projet'!$C$26)*(100%-'Données projet'!$C$27)</f>
        <v>23.315416004189441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0.80191343749999999</v>
      </c>
      <c r="K11" s="160">
        <f>J11*(100%-'Données projet'!$C$24)*(100%-'Données projet'!$C$25)*(100%-'Données projet'!$C$26)*(100%-'Données projet'!$C$27)</f>
        <v>0.6856359890624999</v>
      </c>
      <c r="L11" s="161">
        <f t="shared" ca="1" si="2"/>
        <v>24.001051993251941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595.22444762233636</v>
      </c>
      <c r="G16" s="175">
        <f t="shared" ca="1" si="3"/>
        <v>508.91690271709751</v>
      </c>
      <c r="H16" s="176">
        <f t="shared" si="3"/>
        <v>0</v>
      </c>
      <c r="I16" s="176">
        <f t="shared" si="3"/>
        <v>0</v>
      </c>
      <c r="J16" s="177">
        <f t="shared" si="3"/>
        <v>19.188247937500002</v>
      </c>
      <c r="K16" s="177">
        <f t="shared" si="3"/>
        <v>16.405951986562499</v>
      </c>
      <c r="L16" s="178">
        <f t="shared" ca="1" si="3"/>
        <v>525.32285470366003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champêtre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G43" sqref="G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0.90067125000000003</v>
      </c>
      <c r="V10" s="189">
        <f>U10*T10</f>
        <v>517.68366044222341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529.91937791487828</v>
      </c>
      <c r="U11" s="190">
        <f>'Données projet'!D10</f>
        <v>0.15042789999999998</v>
      </c>
      <c r="V11" s="189">
        <f t="shared" ref="V11" si="0">U11*T11</f>
        <v>79.714659189041512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574.7753805200548</v>
      </c>
      <c r="U12" s="190">
        <f>'Données projet'!D11</f>
        <v>0.14979584999999998</v>
      </c>
      <c r="V12" s="189">
        <f t="shared" ref="V12:V19" si="1">U12*T12</f>
        <v>86.098966684075037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574.7753805200548</v>
      </c>
      <c r="U13" s="190">
        <f>'Données projet'!D12</f>
        <v>0.95755574999999993</v>
      </c>
      <c r="V13" s="189">
        <f t="shared" si="1"/>
        <v>550.37947057541646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champêtre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1813.1190441642802</v>
      </c>
      <c r="U14" s="190">
        <f>'Données projet'!D13</f>
        <v>0.11060874999999999</v>
      </c>
      <c r="V14" s="189">
        <f t="shared" si="1"/>
        <v>200.54683107620582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574.7753805200548</v>
      </c>
      <c r="U15" s="190">
        <f>'Données projet'!D14</f>
        <v>0.11060874999999999</v>
      </c>
      <c r="V15" s="189">
        <f t="shared" si="1"/>
        <v>63.575186370097605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6451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1168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212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212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-17842.804627216479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212</v>
      </c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-17842.804627216479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04">
        <v>150</v>
      </c>
      <c r="D104" s="191">
        <f t="shared" si="6"/>
        <v>42600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04">
        <v>4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04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04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04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04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04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04">
        <v>15</v>
      </c>
      <c r="D122" s="191">
        <f t="shared" si="8"/>
        <v>315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04">
        <v>15</v>
      </c>
      <c r="D123" s="191">
        <f t="shared" si="8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04">
        <v>15</v>
      </c>
      <c r="D124" s="191">
        <f t="shared" si="8"/>
        <v>315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04">
        <v>15</v>
      </c>
      <c r="D125" s="191">
        <f t="shared" si="8"/>
        <v>315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04">
        <v>20</v>
      </c>
      <c r="D126" s="191">
        <f t="shared" si="8"/>
        <v>420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04">
        <v>20</v>
      </c>
      <c r="D127" s="191">
        <f t="shared" si="8"/>
        <v>420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04">
        <v>20</v>
      </c>
      <c r="D128" s="191">
        <f t="shared" si="8"/>
        <v>420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04">
        <v>20</v>
      </c>
      <c r="D129" s="191">
        <f t="shared" si="8"/>
        <v>420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04">
        <v>30</v>
      </c>
      <c r="D130" s="191">
        <f t="shared" si="8"/>
        <v>630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04">
        <v>30</v>
      </c>
      <c r="D131" s="191">
        <f t="shared" si="8"/>
        <v>630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04">
        <v>40</v>
      </c>
      <c r="D132" s="191">
        <f t="shared" si="8"/>
        <v>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04">
        <v>50</v>
      </c>
      <c r="D133" s="191">
        <f t="shared" si="8"/>
        <v>950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04">
        <v>70</v>
      </c>
      <c r="D134" s="191">
        <f t="shared" si="8"/>
        <v>1260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284</v>
      </c>
      <c r="C135" s="204">
        <v>150</v>
      </c>
      <c r="D135" s="191">
        <f t="shared" si="8"/>
        <v>42600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champêtre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15</v>
      </c>
      <c r="C147" s="204">
        <v>4</v>
      </c>
      <c r="D147" s="194">
        <f>B147*C147</f>
        <v>60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28</v>
      </c>
      <c r="C148" s="204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28</v>
      </c>
      <c r="C149" s="204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28</v>
      </c>
      <c r="C150" s="204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28</v>
      </c>
      <c r="C151" s="204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28</v>
      </c>
      <c r="C152" s="204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22</v>
      </c>
      <c r="C153" s="204">
        <v>15</v>
      </c>
      <c r="D153" s="194">
        <f t="shared" si="10"/>
        <v>330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17</v>
      </c>
      <c r="C154" s="204">
        <v>15</v>
      </c>
      <c r="D154" s="194">
        <f t="shared" si="10"/>
        <v>255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13</v>
      </c>
      <c r="C155" s="204">
        <v>20</v>
      </c>
      <c r="D155" s="194">
        <f t="shared" si="10"/>
        <v>260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12</v>
      </c>
      <c r="C156" s="204">
        <v>30</v>
      </c>
      <c r="D156" s="194">
        <f t="shared" si="10"/>
        <v>360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11</v>
      </c>
      <c r="C157" s="204">
        <v>40</v>
      </c>
      <c r="D157" s="194">
        <f t="shared" si="10"/>
        <v>440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10</v>
      </c>
      <c r="C158" s="204">
        <v>50</v>
      </c>
      <c r="D158" s="194">
        <f t="shared" si="10"/>
        <v>500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9</v>
      </c>
      <c r="C159" s="204">
        <v>70</v>
      </c>
      <c r="D159" s="194">
        <f t="shared" si="10"/>
        <v>630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275</v>
      </c>
      <c r="C160" s="204">
        <v>150</v>
      </c>
      <c r="D160" s="194">
        <f t="shared" si="10"/>
        <v>41250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8</v>
      </c>
      <c r="C178" s="206">
        <v>4</v>
      </c>
      <c r="D178" s="191">
        <f>B178*C178</f>
        <v>32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21</v>
      </c>
      <c r="C179" s="206">
        <v>8</v>
      </c>
      <c r="D179" s="191">
        <f t="shared" ref="D179:D197" si="11">B179*C179</f>
        <v>168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21</v>
      </c>
      <c r="C180" s="206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21</v>
      </c>
      <c r="C181" s="206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21</v>
      </c>
      <c r="C182" s="206">
        <v>10</v>
      </c>
      <c r="D182" s="191">
        <f t="shared" si="11"/>
        <v>210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21</v>
      </c>
      <c r="C183" s="206">
        <v>10</v>
      </c>
      <c r="D183" s="191">
        <f t="shared" si="11"/>
        <v>210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21</v>
      </c>
      <c r="C184" s="206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21</v>
      </c>
      <c r="C185" s="206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21</v>
      </c>
      <c r="C186" s="206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21</v>
      </c>
      <c r="C187" s="206">
        <v>15</v>
      </c>
      <c r="D187" s="191">
        <f t="shared" si="11"/>
        <v>315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21</v>
      </c>
      <c r="C188" s="206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21</v>
      </c>
      <c r="C189" s="206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21</v>
      </c>
      <c r="C190" s="206">
        <v>20</v>
      </c>
      <c r="D190" s="191">
        <f t="shared" si="11"/>
        <v>420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21</v>
      </c>
      <c r="C191" s="206">
        <v>20</v>
      </c>
      <c r="D191" s="191">
        <f t="shared" si="11"/>
        <v>420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21</v>
      </c>
      <c r="C192" s="206">
        <v>30</v>
      </c>
      <c r="D192" s="191">
        <f t="shared" si="11"/>
        <v>630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21</v>
      </c>
      <c r="C193" s="206">
        <v>30</v>
      </c>
      <c r="D193" s="191">
        <f t="shared" si="11"/>
        <v>630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20</v>
      </c>
      <c r="C194" s="206">
        <v>40</v>
      </c>
      <c r="D194" s="191">
        <f t="shared" si="11"/>
        <v>800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19</v>
      </c>
      <c r="C195" s="206">
        <v>50</v>
      </c>
      <c r="D195" s="191">
        <f t="shared" si="11"/>
        <v>950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18</v>
      </c>
      <c r="C196" s="206">
        <v>70</v>
      </c>
      <c r="D196" s="191">
        <f t="shared" si="11"/>
        <v>1260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284</v>
      </c>
      <c r="C197" s="206">
        <v>150</v>
      </c>
      <c r="D197" s="191">
        <f t="shared" si="11"/>
        <v>42600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sessile</v>
      </c>
      <c r="D3" s="292" t="str">
        <f>'Données projet'!B10</f>
        <v>Charme</v>
      </c>
      <c r="E3" s="292" t="str">
        <f>'Données projet'!B11</f>
        <v>Cormier</v>
      </c>
      <c r="F3" s="292" t="str">
        <f>'Données projet'!B12</f>
        <v>Chêne pubescent</v>
      </c>
      <c r="G3" s="292" t="str">
        <f>'Données projet'!B13</f>
        <v>Erable champêtre</v>
      </c>
      <c r="H3" s="292" t="str">
        <f>'Données projet'!B14</f>
        <v>Alisier torminal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0.90067125000000003</v>
      </c>
      <c r="D4" s="300">
        <f>'Données projet'!$D$10</f>
        <v>0.15042789999999998</v>
      </c>
      <c r="E4" s="300">
        <f>'Données projet'!$D$11</f>
        <v>0.14979584999999998</v>
      </c>
      <c r="F4" s="300">
        <f>'Données projet'!$D$12</f>
        <v>0.95755574999999993</v>
      </c>
      <c r="G4" s="300">
        <f>'Données projet'!$D$13</f>
        <v>0.11060874999999999</v>
      </c>
      <c r="H4" s="300">
        <f>'Données projet'!$D$14</f>
        <v>0.11060874999999999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2.3796682499999999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2025-01-08T08:40:18Z</dcterms:modified>
</cp:coreProperties>
</file>