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T IZAIRE 2 (12) - GF de la vallée de Len\Dossier déposé 10092024\"/>
    </mc:Choice>
  </mc:AlternateContent>
  <xr:revisionPtr revIDLastSave="0" documentId="13_ncr:1_{D96D26B9-BBEA-4EFC-A6C1-53D2CB46F536}" xr6:coauthVersionLast="36" xr6:coauthVersionMax="36" xr10:uidLastSave="{00000000-0000-0000-0000-000000000000}"/>
  <bookViews>
    <workbookView xWindow="0" yWindow="0" windowWidth="28800" windowHeight="12615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<sst xmlns="http://schemas.openxmlformats.org/spreadsheetml/2006/main" count="1170" uniqueCount="324">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</sst>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4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0.66600000000000004</v>
      </c>
      <c r="D9" s="36">
        <f t="shared" ref="D9:D18" si="0">C9*$C$5</f>
        <v>2.6640000000000001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0.33300000000000002</v>
      </c>
      <c r="D10" s="36">
        <f t="shared" si="0"/>
        <v>1.3320000000000001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0.99900000000000011</v>
      </c>
      <c r="D19" s="41">
        <f>SUM(D9:D18)</f>
        <v>3.9960000000000004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/>
      <c r="F37" s="54">
        <v>0.2</v>
      </c>
      <c r="G37" s="54">
        <v>0.8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>
        <v>0.2</v>
      </c>
      <c r="F38" s="54">
        <v>0.4</v>
      </c>
      <c r="G38" s="54">
        <v>0.4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306</v>
      </c>
      <c r="C41" s="63">
        <v>6</v>
      </c>
      <c r="D41" s="63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340</v>
      </c>
      <c r="C42" s="63">
        <v>7</v>
      </c>
      <c r="D42" s="63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428</v>
      </c>
      <c r="C43" s="63">
        <v>8</v>
      </c>
      <c r="D43" s="63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483</v>
      </c>
      <c r="C44" s="63">
        <v>9</v>
      </c>
      <c r="D44" s="63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521</v>
      </c>
      <c r="C45" s="63">
        <v>10</v>
      </c>
      <c r="D45" s="63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laricio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281.75737460977331</v>
      </c>
      <c r="T3" s="62">
        <f>IF('Données projet'!E9&gt;30,$R$33-$H$33,LOOKUP('Données projet'!$E$9,$A$3:$A$203,R3:R203)-LOOKUP('Données projet'!$E$9,$A$3:$A$203,$H$3:$H$203))</f>
        <v>217.57508587672368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166.56104122015353</v>
      </c>
      <c r="AO3" s="62">
        <f>IF('Données projet'!E10&gt;30,$AM$33-$H$33,LOOKUP('Données projet'!$E$10,$A$3:$A$203,AM3:AM203)-LOOKUP('Données projet'!$E$10,$A$3:$A$203,$H$3:$H$203))</f>
        <v>149.05044333608868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295.24773087079586</v>
      </c>
      <c r="S4" s="62">
        <f ca="1">AVERAGE(OFFSET($R$3,0,0,'Données projet'!$E$9+1,1))-AVERAGE(OFFSET($H$3,0,0,'Données projet'!$E$9+1,1))</f>
        <v>281.75737460977331</v>
      </c>
      <c r="T4" s="62">
        <f>$T$3</f>
        <v>217.57508587672368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166.56104122015353</v>
      </c>
      <c r="AO4" s="62">
        <f>$AO$3</f>
        <v>149.05044333608868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295.69646345569345</v>
      </c>
      <c r="S5" s="62">
        <f ca="1">AVERAGE(OFFSET($R$3,0,0,'Données projet'!$E$9+1,1))-AVERAGE(OFFSET($H$3,0,0,'Données projet'!$E$9+1,1))</f>
        <v>281.75737460977331</v>
      </c>
      <c r="T5" s="62">
        <f t="shared" ref="T5:T68" si="34">$T$3</f>
        <v>217.57508587672368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166.56104122015353</v>
      </c>
      <c r="AO5" s="62">
        <f t="shared" ref="AO5:AO68" si="36">$AO$3</f>
        <v>149.05044333608868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296.25078815720536</v>
      </c>
      <c r="S6" s="62">
        <f ca="1">AVERAGE(OFFSET($R$3,0,0,'Données projet'!$E$9+1,1))-AVERAGE(OFFSET($H$3,0,0,'Données projet'!$E$9+1,1))</f>
        <v>281.75737460977331</v>
      </c>
      <c r="T6" s="62">
        <f t="shared" si="34"/>
        <v>217.57508587672368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166.56104122015353</v>
      </c>
      <c r="AO6" s="62">
        <f t="shared" si="36"/>
        <v>149.05044333608868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296.93564317983407</v>
      </c>
      <c r="S7" s="62">
        <f ca="1">AVERAGE(OFFSET($R$3,0,0,'Données projet'!$E$9+1,1))-AVERAGE(OFFSET($H$3,0,0,'Données projet'!$E$9+1,1))</f>
        <v>281.75737460977331</v>
      </c>
      <c r="T7" s="62">
        <f t="shared" si="34"/>
        <v>217.57508587672368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166.56104122015353</v>
      </c>
      <c r="AO7" s="62">
        <f t="shared" si="36"/>
        <v>149.05044333608868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297.78187669303162</v>
      </c>
      <c r="S8" s="62">
        <f ca="1">AVERAGE(OFFSET($R$3,0,0,'Données projet'!$E$9+1,1))-AVERAGE(OFFSET($H$3,0,0,'Données projet'!$E$9+1,1))</f>
        <v>281.75737460977331</v>
      </c>
      <c r="T8" s="62">
        <f t="shared" si="34"/>
        <v>217.57508587672368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166.56104122015353</v>
      </c>
      <c r="AO8" s="62">
        <f t="shared" si="36"/>
        <v>149.05044333608868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298.82765185669996</v>
      </c>
      <c r="S9" s="62">
        <f ca="1">AVERAGE(OFFSET($R$3,0,0,'Données projet'!$E$9+1,1))-AVERAGE(OFFSET($H$3,0,0,'Données projet'!$E$9+1,1))</f>
        <v>281.75737460977331</v>
      </c>
      <c r="T9" s="62">
        <f t="shared" si="34"/>
        <v>217.57508587672368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166.56104122015353</v>
      </c>
      <c r="AO9" s="62">
        <f t="shared" si="36"/>
        <v>149.05044333608868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300.12018685543694</v>
      </c>
      <c r="S10" s="62">
        <f ca="1">AVERAGE(OFFSET($R$3,0,0,'Données projet'!$E$9+1,1))-AVERAGE(OFFSET($H$3,0,0,'Données projet'!$E$9+1,1))</f>
        <v>281.75737460977331</v>
      </c>
      <c r="T10" s="62">
        <f t="shared" si="34"/>
        <v>217.57508587672368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166.56104122015353</v>
      </c>
      <c r="AO10" s="62">
        <f t="shared" si="36"/>
        <v>149.05044333608868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301.71791003464585</v>
      </c>
      <c r="S11" s="62">
        <f ca="1">AVERAGE(OFFSET($R$3,0,0,'Données projet'!$E$9+1,1))-AVERAGE(OFFSET($H$3,0,0,'Données projet'!$E$9+1,1))</f>
        <v>281.75737460977331</v>
      </c>
      <c r="T11" s="62">
        <f t="shared" si="34"/>
        <v>217.57508587672368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166.56104122015353</v>
      </c>
      <c r="AO11" s="62">
        <f t="shared" si="36"/>
        <v>149.05044333608868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303.69312942710241</v>
      </c>
      <c r="S12" s="62">
        <f ca="1">AVERAGE(OFFSET($R$3,0,0,'Données projet'!$E$9+1,1))-AVERAGE(OFFSET($H$3,0,0,'Données projet'!$E$9+1,1))</f>
        <v>281.75737460977331</v>
      </c>
      <c r="T12" s="62">
        <f t="shared" si="34"/>
        <v>217.57508587672368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166.56104122015353</v>
      </c>
      <c r="AO12" s="62">
        <f t="shared" si="36"/>
        <v>149.05044333608868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306.13533976477066</v>
      </c>
      <c r="S13" s="62">
        <f ca="1">AVERAGE(OFFSET($R$3,0,0,'Données projet'!$E$9+1,1))-AVERAGE(OFFSET($H$3,0,0,'Données projet'!$E$9+1,1))</f>
        <v>281.75737460977331</v>
      </c>
      <c r="T13" s="62">
        <f t="shared" si="34"/>
        <v>217.57508587672368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166.56104122015353</v>
      </c>
      <c r="AO13" s="62">
        <f t="shared" si="36"/>
        <v>149.05044333608868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309.15531959729486</v>
      </c>
      <c r="S14" s="62">
        <f ca="1">AVERAGE(OFFSET($R$3,0,0,'Données projet'!$E$9+1,1))-AVERAGE(OFFSET($H$3,0,0,'Données projet'!$E$9+1,1))</f>
        <v>281.75737460977331</v>
      </c>
      <c r="T14" s="62">
        <f t="shared" si="34"/>
        <v>217.57508587672368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166.56104122015353</v>
      </c>
      <c r="AO14" s="62">
        <f t="shared" si="36"/>
        <v>149.05044333608868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312.8902077629582</v>
      </c>
      <c r="S15" s="62">
        <f ca="1">AVERAGE(OFFSET($R$3,0,0,'Données projet'!$E$9+1,1))-AVERAGE(OFFSET($H$3,0,0,'Données projet'!$E$9+1,1))</f>
        <v>281.75737460977331</v>
      </c>
      <c r="T15" s="62">
        <f t="shared" si="34"/>
        <v>217.57508587672368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166.56104122015353</v>
      </c>
      <c r="AO15" s="62">
        <f t="shared" si="36"/>
        <v>149.05044333608868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317.50979388947383</v>
      </c>
      <c r="S16" s="62">
        <f ca="1">AVERAGE(OFFSET($R$3,0,0,'Données projet'!$E$9+1,1))-AVERAGE(OFFSET($H$3,0,0,'Données projet'!$E$9+1,1))</f>
        <v>281.75737460977331</v>
      </c>
      <c r="T16" s="62">
        <f t="shared" si="34"/>
        <v>217.57508587672368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166.56104122015353</v>
      </c>
      <c r="AO16" s="62">
        <f t="shared" si="36"/>
        <v>149.05044333608868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323.2243139626886</v>
      </c>
      <c r="S17" s="62">
        <f ca="1">AVERAGE(OFFSET($R$3,0,0,'Données projet'!$E$9+1,1))-AVERAGE(OFFSET($H$3,0,0,'Données projet'!$E$9+1,1))</f>
        <v>281.75737460977331</v>
      </c>
      <c r="T17" s="62">
        <f t="shared" si="34"/>
        <v>217.57508587672368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166.56104122015353</v>
      </c>
      <c r="AO17" s="62">
        <f t="shared" si="36"/>
        <v>149.05044333608868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330.29411192516659</v>
      </c>
      <c r="S18" s="62">
        <f ca="1">AVERAGE(OFFSET($R$3,0,0,'Données projet'!$E$9+1,1))-AVERAGE(OFFSET($H$3,0,0,'Données projet'!$E$9+1,1))</f>
        <v>281.75737460977331</v>
      </c>
      <c r="T18" s="62">
        <f t="shared" si="34"/>
        <v>217.57508587672368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166.56104122015353</v>
      </c>
      <c r="AO18" s="62">
        <f t="shared" si="36"/>
        <v>149.05044333608868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339.04161502361472</v>
      </c>
      <c r="S19" s="62">
        <f ca="1">AVERAGE(OFFSET($R$3,0,0,'Données projet'!$E$9+1,1))-AVERAGE(OFFSET($H$3,0,0,'Données projet'!$E$9+1,1))</f>
        <v>281.75737460977331</v>
      </c>
      <c r="T19" s="62">
        <f t="shared" si="34"/>
        <v>217.57508587672368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166.56104122015353</v>
      </c>
      <c r="AO19" s="62">
        <f t="shared" si="36"/>
        <v>149.05044333608868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349.8661782737675</v>
      </c>
      <c r="S20" s="62">
        <f ca="1">AVERAGE(OFFSET($R$3,0,0,'Données projet'!$E$9+1,1))-AVERAGE(OFFSET($H$3,0,0,'Données projet'!$E$9+1,1))</f>
        <v>281.75737460977331</v>
      </c>
      <c r="T20" s="62">
        <f t="shared" si="34"/>
        <v>217.57508587672368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166.56104122015353</v>
      </c>
      <c r="AO20" s="62">
        <f t="shared" si="36"/>
        <v>149.05044333608868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363.26248699382734</v>
      </c>
      <c r="S21" s="62">
        <f ca="1">AVERAGE(OFFSET($R$3,0,0,'Données projet'!$E$9+1,1))-AVERAGE(OFFSET($H$3,0,0,'Données projet'!$E$9+1,1))</f>
        <v>281.75737460977331</v>
      </c>
      <c r="T21" s="62">
        <f t="shared" si="34"/>
        <v>217.57508587672368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166.56104122015353</v>
      </c>
      <c r="AO21" s="62">
        <f t="shared" si="36"/>
        <v>149.05044333608868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379.84337213080869</v>
      </c>
      <c r="S22" s="62">
        <f ca="1">AVERAGE(OFFSET($R$3,0,0,'Données projet'!$E$9+1,1))-AVERAGE(OFFSET($H$3,0,0,'Données projet'!$E$9+1,1))</f>
        <v>281.75737460977331</v>
      </c>
      <c r="T22" s="62">
        <f t="shared" si="34"/>
        <v>217.57508587672368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166.56104122015353</v>
      </c>
      <c r="AO22" s="62">
        <f t="shared" si="36"/>
        <v>149.05044333608868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400.36809883857921</v>
      </c>
      <c r="S23" s="62">
        <f ca="1">AVERAGE(OFFSET($R$3,0,0,'Données projet'!$E$9+1,1))-AVERAGE(OFFSET($H$3,0,0,'Données projet'!$E$9+1,1))</f>
        <v>281.75737460977331</v>
      </c>
      <c r="T23" s="62">
        <f t="shared" si="34"/>
        <v>217.57508587672368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166.56104122015353</v>
      </c>
      <c r="AO23" s="62">
        <f t="shared" si="36"/>
        <v>149.05044333608868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425.77744411092726</v>
      </c>
      <c r="S24" s="62">
        <f ca="1">AVERAGE(OFFSET($R$3,0,0,'Données projet'!$E$9+1,1))-AVERAGE(OFFSET($H$3,0,0,'Données projet'!$E$9+1,1))</f>
        <v>281.75737460977331</v>
      </c>
      <c r="T24" s="62">
        <f t="shared" si="34"/>
        <v>217.57508587672368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420.88328299708735</v>
      </c>
      <c r="AN24" s="62">
        <f ca="1">AVERAGE(OFFSET($AM$3,0,0,'Données projet'!$E$10+1,1))-AVERAGE(OFFSET($H$3,0,0,'Données projet'!$E$10+1,1))</f>
        <v>166.56104122015353</v>
      </c>
      <c r="AO24" s="62">
        <f t="shared" si="36"/>
        <v>149.05044333608868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457.23719620976442</v>
      </c>
      <c r="S25" s="62">
        <f ca="1">AVERAGE(OFFSET($R$3,0,0,'Données projet'!$E$9+1,1))-AVERAGE(OFFSET($H$3,0,0,'Données projet'!$E$9+1,1))</f>
        <v>281.75737460977331</v>
      </c>
      <c r="T25" s="62">
        <f t="shared" si="34"/>
        <v>217.57508587672368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427.52525785202226</v>
      </c>
      <c r="AN25" s="62">
        <f ca="1">AVERAGE(OFFSET($AM$3,0,0,'Données projet'!$E$10+1,1))-AVERAGE(OFFSET($H$3,0,0,'Données projet'!$E$10+1,1))</f>
        <v>166.56104122015353</v>
      </c>
      <c r="AO25" s="62">
        <f t="shared" si="36"/>
        <v>149.05044333608868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452.47373260408426</v>
      </c>
      <c r="S26" s="62">
        <f ca="1">AVERAGE(OFFSET($R$3,0,0,'Données projet'!$E$9+1,1))-AVERAGE(OFFSET($H$3,0,0,'Données projet'!$E$9+1,1))</f>
        <v>281.75737460977331</v>
      </c>
      <c r="T26" s="62">
        <f t="shared" si="34"/>
        <v>217.57508587672368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434.15930927690442</v>
      </c>
      <c r="AN26" s="62">
        <f ca="1">AVERAGE(OFFSET($AM$3,0,0,'Données projet'!$E$10+1,1))-AVERAGE(OFFSET($H$3,0,0,'Données projet'!$E$10+1,1))</f>
        <v>166.56104122015353</v>
      </c>
      <c r="AO26" s="62">
        <f t="shared" si="36"/>
        <v>149.05044333608868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468.48347327497567</v>
      </c>
      <c r="S27" s="62">
        <f ca="1">AVERAGE(OFFSET($R$3,0,0,'Données projet'!$E$9+1,1))-AVERAGE(OFFSET($H$3,0,0,'Données projet'!$E$9+1,1))</f>
        <v>281.75737460977331</v>
      </c>
      <c r="T27" s="62">
        <f t="shared" si="34"/>
        <v>217.57508587672368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440.785863899655</v>
      </c>
      <c r="AN27" s="62">
        <f ca="1">AVERAGE(OFFSET($AM$3,0,0,'Données projet'!$E$10+1,1))-AVERAGE(OFFSET($H$3,0,0,'Données projet'!$E$10+1,1))</f>
        <v>166.56104122015353</v>
      </c>
      <c r="AO27" s="62">
        <f t="shared" si="36"/>
        <v>149.05044333608868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484.4588463196344</v>
      </c>
      <c r="S28" s="62">
        <f ca="1">AVERAGE(OFFSET($R$3,0,0,'Données projet'!$E$9+1,1))-AVERAGE(OFFSET($H$3,0,0,'Données projet'!$E$9+1,1))</f>
        <v>281.75737460977331</v>
      </c>
      <c r="T28" s="62">
        <f t="shared" si="34"/>
        <v>217.57508587672368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1.2089479776558347</v>
      </c>
      <c r="AB28" s="23">
        <f>EXP(-LN(2)/2)*AB27+(1-EXP(-LN(2)/2))/(LN(2)/2)*V28*Y28*VLOOKUP('Données projet'!$B$9,Paramètres!$A$1:$I$89,3,0)*0.475*44/12</f>
        <v>13.038332933360959</v>
      </c>
      <c r="AC28" s="24">
        <f t="shared" si="3"/>
        <v>14.247280911016794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447.40530679053904</v>
      </c>
      <c r="AN28" s="62">
        <f ca="1">AVERAGE(OFFSET($AM$3,0,0,'Données projet'!$E$10+1,1))-AVERAGE(OFFSET($H$3,0,0,'Données projet'!$E$10+1,1))</f>
        <v>166.56104122015353</v>
      </c>
      <c r="AO28" s="62">
        <f t="shared" si="36"/>
        <v>149.05044333608868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479.79911161741188</v>
      </c>
      <c r="S29" s="62">
        <f ca="1">AVERAGE(OFFSET($R$3,0,0,'Données projet'!$E$9+1,1))-AVERAGE(OFFSET($H$3,0,0,'Données projet'!$E$9+1,1))</f>
        <v>281.75737460977331</v>
      </c>
      <c r="T29" s="62">
        <f t="shared" si="34"/>
        <v>217.57508587672368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1.1758892316310248</v>
      </c>
      <c r="AB29" s="23">
        <f>EXP(-LN(2)/2)*AB28+(1-EXP(-LN(2)/2))/(LN(2)/2)*V29*Y29*VLOOKUP('Données projet'!$B$9,Paramètres!$A$1:$I$89,3,0)*0.475*44/12</f>
        <v>9.2194936325474242</v>
      </c>
      <c r="AC29" s="24">
        <f t="shared" si="3"/>
        <v>10.395382864178449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454.01798716246481</v>
      </c>
      <c r="AN29" s="62">
        <f ca="1">AVERAGE(OFFSET($AM$3,0,0,'Données projet'!$E$10+1,1))-AVERAGE(OFFSET($H$3,0,0,'Données projet'!$E$10+1,1))</f>
        <v>166.56104122015353</v>
      </c>
      <c r="AO29" s="62">
        <f t="shared" si="36"/>
        <v>149.05044333608868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497.13048476928668</v>
      </c>
      <c r="S30" s="62">
        <f ca="1">AVERAGE(OFFSET($R$3,0,0,'Données projet'!$E$9+1,1))-AVERAGE(OFFSET($H$3,0,0,'Données projet'!$E$9+1,1))</f>
        <v>281.75737460977331</v>
      </c>
      <c r="T30" s="62">
        <f t="shared" si="34"/>
        <v>217.57508587672368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1.1437344787547472</v>
      </c>
      <c r="AB30" s="23">
        <f>EXP(-LN(2)/2)*AB29+(1-EXP(-LN(2)/2))/(LN(2)/2)*V30*Y30*VLOOKUP('Données projet'!$B$9,Paramètres!$A$1:$I$89,3,0)*0.475*44/12</f>
        <v>6.5191664666804803</v>
      </c>
      <c r="AC30" s="24">
        <f t="shared" si="3"/>
        <v>7.6629009454352275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460.62422308176644</v>
      </c>
      <c r="AN30" s="62">
        <f ca="1">AVERAGE(OFFSET($AM$3,0,0,'Données projet'!$E$10+1,1))-AVERAGE(OFFSET($H$3,0,0,'Données projet'!$E$10+1,1))</f>
        <v>166.56104122015353</v>
      </c>
      <c r="AO30" s="62">
        <f t="shared" si="36"/>
        <v>149.05044333608868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514.42775738247849</v>
      </c>
      <c r="S31" s="62">
        <f ca="1">AVERAGE(OFFSET($R$3,0,0,'Données projet'!$E$9+1,1))-AVERAGE(OFFSET($H$3,0,0,'Données projet'!$E$9+1,1))</f>
        <v>281.75737460977331</v>
      </c>
      <c r="T31" s="62">
        <f t="shared" si="34"/>
        <v>217.57508587672368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1.1124589992868164</v>
      </c>
      <c r="AB31" s="23">
        <f>EXP(-LN(2)/2)*AB30+(1-EXP(-LN(2)/2))/(LN(2)/2)*V31*Y31*VLOOKUP('Données projet'!$B$9,Paramètres!$A$1:$I$89,3,0)*0.475*44/12</f>
        <v>4.609746816273713</v>
      </c>
      <c r="AC31" s="24">
        <f t="shared" si="3"/>
        <v>5.7222058155605291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467.22430539438142</v>
      </c>
      <c r="AN31" s="62">
        <f ca="1">AVERAGE(OFFSET($AM$3,0,0,'Données projet'!$E$10+1,1))-AVERAGE(OFFSET($H$3,0,0,'Données projet'!$E$10+1,1))</f>
        <v>166.56104122015353</v>
      </c>
      <c r="AO31" s="62">
        <f t="shared" si="36"/>
        <v>149.05044333608868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531.69397310455531</v>
      </c>
      <c r="S32" s="62">
        <f ca="1">AVERAGE(OFFSET($R$3,0,0,'Données projet'!$E$9+1,1))-AVERAGE(OFFSET($H$3,0,0,'Données projet'!$E$9+1,1))</f>
        <v>281.75737460977331</v>
      </c>
      <c r="T32" s="62">
        <f t="shared" si="34"/>
        <v>217.57508587672368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1.0820387494496422</v>
      </c>
      <c r="AB32" s="23">
        <f>EXP(-LN(2)/2)*AB31+(1-EXP(-LN(2)/2))/(LN(2)/2)*V32*Y32*VLOOKUP('Données projet'!$B$9,Paramètres!$A$1:$I$89,3,0)*0.475*44/12</f>
        <v>3.2595832333402406</v>
      </c>
      <c r="AC32" s="24">
        <f t="shared" si="3"/>
        <v>4.3416219827898832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473.81850102357112</v>
      </c>
      <c r="AN32" s="62">
        <f ca="1">AVERAGE(OFFSET($AM$3,0,0,'Données projet'!$E$10+1,1))-AVERAGE(OFFSET($H$3,0,0,'Données projet'!$E$10+1,1))</f>
        <v>166.56104122015353</v>
      </c>
      <c r="AO32" s="62">
        <f t="shared" si="36"/>
        <v>149.05044333608868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281.75737460977331</v>
      </c>
      <c r="T33" s="62">
        <f t="shared" si="34"/>
        <v>217.57508587672368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9.0000000000000011E-2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2.4274537657197062</v>
      </c>
      <c r="AA33" s="23">
        <f>EXP(-LN(2)/25)*AA32+(1-EXP(-LN(2)/25))/(LN(2)/25)*Calculateur!V33*Calculateur!X33*VLOOKUP('Données projet'!$B$9,Paramètres!$A$1:$I$89,3,0)*0.475*44/12</f>
        <v>5.888242253567336</v>
      </c>
      <c r="AB33" s="23">
        <f>EXP(-LN(2)/2)*AB32+(1-EXP(-LN(2)/2))/(LN(2)/2)*V33*Y33*VLOOKUP('Données projet'!$B$9,Paramètres!$A$1:$I$89,3,0)*0.475*44/12</f>
        <v>11.513092237460098</v>
      </c>
      <c r="AC33" s="24">
        <f t="shared" si="3"/>
        <v>19.828788256747139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166.56104122015353</v>
      </c>
      <c r="AO33" s="62">
        <f t="shared" si="36"/>
        <v>149.05044333608868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281.75737460977331</v>
      </c>
      <c r="T34" s="62">
        <f t="shared" si="34"/>
        <v>217.57508587672368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2.3798528779745425</v>
      </c>
      <c r="AA34" s="23">
        <f>EXP(-LN(2)/25)*AA33+(1-EXP(-LN(2)/25))/(LN(2)/25)*Calculateur!V34*Calculateur!X34*VLOOKUP('Données projet'!$B$9,Paramètres!$A$1:$I$89,3,0)*0.475*44/12</f>
        <v>5.7272279594943347</v>
      </c>
      <c r="AB34" s="23">
        <f>EXP(-LN(2)/2)*AB33+(1-EXP(-LN(2)/2))/(LN(2)/2)*V34*Y34*VLOOKUP('Données projet'!$B$9,Paramètres!$A$1:$I$89,3,0)*0.475*44/12</f>
        <v>8.1409855935342375</v>
      </c>
      <c r="AC34" s="24">
        <f t="shared" si="3"/>
        <v>16.248066431003117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166.56104122015353</v>
      </c>
      <c r="AO34" s="62">
        <f t="shared" si="36"/>
        <v>149.05044333608868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281.75737460977331</v>
      </c>
      <c r="T35" s="62">
        <f t="shared" si="34"/>
        <v>217.57508587672368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2.3331854146043871</v>
      </c>
      <c r="AA35" s="23">
        <f>EXP(-LN(2)/25)*AA34+(1-EXP(-LN(2)/25))/(LN(2)/25)*Calculateur!V35*Calculateur!X35*VLOOKUP('Données projet'!$B$9,Paramètres!$A$1:$I$89,3,0)*0.475*44/12</f>
        <v>5.5706166097601333</v>
      </c>
      <c r="AB35" s="23">
        <f>EXP(-LN(2)/2)*AB34+(1-EXP(-LN(2)/2))/(LN(2)/2)*V35*Y35*VLOOKUP('Données projet'!$B$9,Paramètres!$A$1:$I$89,3,0)*0.475*44/12</f>
        <v>5.75654611873005</v>
      </c>
      <c r="AC35" s="24">
        <f t="shared" si="3"/>
        <v>13.66034814309457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166.56104122015353</v>
      </c>
      <c r="AO35" s="62">
        <f t="shared" si="36"/>
        <v>149.05044333608868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281.75737460977331</v>
      </c>
      <c r="T36" s="62">
        <f t="shared" si="34"/>
        <v>217.57508587672368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2.2874330717265781</v>
      </c>
      <c r="AA36" s="23">
        <f>EXP(-LN(2)/25)*AA35+(1-EXP(-LN(2)/25))/(LN(2)/25)*Calculateur!V36*Calculateur!X36*VLOOKUP('Données projet'!$B$9,Paramètres!$A$1:$I$89,3,0)*0.475*44/12</f>
        <v>5.4182878056202464</v>
      </c>
      <c r="AB36" s="23">
        <f>EXP(-LN(2)/2)*AB35+(1-EXP(-LN(2)/2))/(LN(2)/2)*V36*Y36*VLOOKUP('Données projet'!$B$9,Paramètres!$A$1:$I$89,3,0)*0.475*44/12</f>
        <v>4.0704927967671187</v>
      </c>
      <c r="AC36" s="24">
        <f t="shared" si="3"/>
        <v>11.776213674113944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166.56104122015353</v>
      </c>
      <c r="AO36" s="62">
        <f t="shared" si="36"/>
        <v>149.05044333608868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281.75737460977331</v>
      </c>
      <c r="T37" s="62">
        <f t="shared" si="34"/>
        <v>217.57508587672368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2.2425779043864296</v>
      </c>
      <c r="AA37" s="23">
        <f>EXP(-LN(2)/25)*AA36+(1-EXP(-LN(2)/25))/(LN(2)/25)*Calculateur!V37*Calculateur!X37*VLOOKUP('Données projet'!$B$9,Paramètres!$A$1:$I$89,3,0)*0.475*44/12</f>
        <v>5.2701244406401884</v>
      </c>
      <c r="AB37" s="23">
        <f>EXP(-LN(2)/2)*AB36+(1-EXP(-LN(2)/2))/(LN(2)/2)*V37*Y37*VLOOKUP('Données projet'!$B$9,Paramètres!$A$1:$I$89,3,0)*0.475*44/12</f>
        <v>2.878273059365025</v>
      </c>
      <c r="AC37" s="24">
        <f t="shared" si="3"/>
        <v>10.390975404391643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166.56104122015353</v>
      </c>
      <c r="AO37" s="62">
        <f t="shared" si="36"/>
        <v>149.05044333608868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281.75737460977331</v>
      </c>
      <c r="T38" s="62">
        <f t="shared" si="34"/>
        <v>217.57508587672368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2.1986023195188706</v>
      </c>
      <c r="AA38" s="23">
        <f>EXP(-LN(2)/25)*AA37+(1-EXP(-LN(2)/25))/(LN(2)/25)*Calculateur!V38*Calculateur!X38*VLOOKUP('Données projet'!$B$9,Paramètres!$A$1:$I$89,3,0)*0.475*44/12</f>
        <v>5.1260126106670834</v>
      </c>
      <c r="AB38" s="23">
        <f>EXP(-LN(2)/2)*AB37+(1-EXP(-LN(2)/2))/(LN(2)/2)*V38*Y38*VLOOKUP('Données projet'!$B$9,Paramètres!$A$1:$I$89,3,0)*0.475*44/12</f>
        <v>2.0352463983835594</v>
      </c>
      <c r="AC38" s="24">
        <f t="shared" si="3"/>
        <v>9.3598613285695134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166.56104122015353</v>
      </c>
      <c r="AO38" s="62">
        <f t="shared" si="36"/>
        <v>149.05044333608868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281.75737460977331</v>
      </c>
      <c r="T39" s="62">
        <f t="shared" si="34"/>
        <v>217.57508587672368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2.1554890690481061</v>
      </c>
      <c r="AA39" s="23">
        <f>EXP(-LN(2)/25)*AA38+(1-EXP(-LN(2)/25))/(LN(2)/25)*Calculateur!V39*Calculateur!X39*VLOOKUP('Données projet'!$B$9,Paramètres!$A$1:$I$89,3,0)*0.475*44/12</f>
        <v>4.9858415262631048</v>
      </c>
      <c r="AB39" s="23">
        <f>EXP(-LN(2)/2)*AB38+(1-EXP(-LN(2)/2))/(LN(2)/2)*V39*Y39*VLOOKUP('Données projet'!$B$9,Paramètres!$A$1:$I$89,3,0)*0.475*44/12</f>
        <v>1.4391365296825125</v>
      </c>
      <c r="AC39" s="24">
        <f t="shared" si="3"/>
        <v>8.5804671249937243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166.56104122015353</v>
      </c>
      <c r="AO39" s="62">
        <f t="shared" si="36"/>
        <v>149.05044333608868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281.75737460977331</v>
      </c>
      <c r="T40" s="62">
        <f t="shared" si="34"/>
        <v>217.57508587672368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2.1132212431225872</v>
      </c>
      <c r="AA40" s="23">
        <f>EXP(-LN(2)/25)*AA39+(1-EXP(-LN(2)/25))/(LN(2)/25)*Calculateur!V40*Calculateur!X40*VLOOKUP('Données projet'!$B$9,Paramètres!$A$1:$I$89,3,0)*0.475*44/12</f>
        <v>4.8495034275334294</v>
      </c>
      <c r="AB40" s="23">
        <f>EXP(-LN(2)/2)*AB39+(1-EXP(-LN(2)/2))/(LN(2)/2)*V40*Y40*VLOOKUP('Données projet'!$B$9,Paramètres!$A$1:$I$89,3,0)*0.475*44/12</f>
        <v>1.0176231991917797</v>
      </c>
      <c r="AC40" s="24">
        <f t="shared" si="3"/>
        <v>7.9803478698477965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166.56104122015353</v>
      </c>
      <c r="AO40" s="62">
        <f t="shared" si="36"/>
        <v>149.05044333608868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281.75737460977331</v>
      </c>
      <c r="T41" s="62">
        <f t="shared" si="34"/>
        <v>217.57508587672368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2.0717822634826395</v>
      </c>
      <c r="AA41" s="23">
        <f>EXP(-LN(2)/25)*AA40+(1-EXP(-LN(2)/25))/(LN(2)/25)*Calculateur!V41*Calculateur!X41*VLOOKUP('Données projet'!$B$9,Paramètres!$A$1:$I$89,3,0)*0.475*44/12</f>
        <v>4.7168935012832263</v>
      </c>
      <c r="AB41" s="23">
        <f>EXP(-LN(2)/2)*AB40+(1-EXP(-LN(2)/2))/(LN(2)/2)*V41*Y41*VLOOKUP('Données projet'!$B$9,Paramètres!$A$1:$I$89,3,0)*0.475*44/12</f>
        <v>0.71956826484125624</v>
      </c>
      <c r="AC41" s="24">
        <f t="shared" si="3"/>
        <v>7.5082440296071224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166.56104122015353</v>
      </c>
      <c r="AO41" s="62">
        <f t="shared" si="36"/>
        <v>149.05044333608868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281.75737460977331</v>
      </c>
      <c r="T42" s="62">
        <f t="shared" si="34"/>
        <v>217.57508587672368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2.0311558769581493</v>
      </c>
      <c r="AA42" s="23">
        <f>EXP(-LN(2)/25)*AA41+(1-EXP(-LN(2)/25))/(LN(2)/25)*Calculateur!V42*Calculateur!X42*VLOOKUP('Données projet'!$B$9,Paramètres!$A$1:$I$89,3,0)*0.475*44/12</f>
        <v>4.5879098004399879</v>
      </c>
      <c r="AB42" s="23">
        <f>EXP(-LN(2)/2)*AB41+(1-EXP(-LN(2)/2))/(LN(2)/2)*V42*Y42*VLOOKUP('Données projet'!$B$9,Paramètres!$A$1:$I$89,3,0)*0.475*44/12</f>
        <v>0.50881159959588984</v>
      </c>
      <c r="AC42" s="24">
        <f t="shared" si="3"/>
        <v>7.1278772769940266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166.56104122015353</v>
      </c>
      <c r="AO42" s="62">
        <f t="shared" si="36"/>
        <v>149.05044333608868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281.75737460977331</v>
      </c>
      <c r="T43" s="62">
        <f t="shared" si="34"/>
        <v>217.57508587672368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1.9913261490937553</v>
      </c>
      <c r="AA43" s="23">
        <f>EXP(-LN(2)/25)*AA42+(1-EXP(-LN(2)/25))/(LN(2)/25)*Calculateur!V43*Calculateur!X43*VLOOKUP('Données projet'!$B$9,Paramètres!$A$1:$I$89,3,0)*0.475*44/12</f>
        <v>4.4624531656792659</v>
      </c>
      <c r="AB43" s="23">
        <f>EXP(-LN(2)/2)*AB42+(1-EXP(-LN(2)/2))/(LN(2)/2)*V43*Y43*VLOOKUP('Données projet'!$B$9,Paramètres!$A$1:$I$89,3,0)*0.475*44/12</f>
        <v>0.35978413242062812</v>
      </c>
      <c r="AC43" s="24">
        <f t="shared" si="3"/>
        <v>6.8135634471936495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166.56104122015353</v>
      </c>
      <c r="AO43" s="62">
        <f t="shared" si="36"/>
        <v>149.05044333608868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281.75737460977331</v>
      </c>
      <c r="T44" s="62">
        <f t="shared" si="34"/>
        <v>217.57508587672368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1.9522774578990469</v>
      </c>
      <c r="AA44" s="23">
        <f>EXP(-LN(2)/25)*AA43+(1-EXP(-LN(2)/25))/(LN(2)/25)*Calculateur!V44*Calculateur!X44*VLOOKUP('Données projet'!$B$9,Paramètres!$A$1:$I$89,3,0)*0.475*44/12</f>
        <v>4.3404271491935535</v>
      </c>
      <c r="AB44" s="23">
        <f>EXP(-LN(2)/2)*AB43+(1-EXP(-LN(2)/2))/(LN(2)/2)*V44*Y44*VLOOKUP('Données projet'!$B$9,Paramètres!$A$1:$I$89,3,0)*0.475*44/12</f>
        <v>0.25440579979794492</v>
      </c>
      <c r="AC44" s="24">
        <f t="shared" si="3"/>
        <v>6.5471104068905452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166.56104122015353</v>
      </c>
      <c r="AO44" s="62">
        <f t="shared" si="36"/>
        <v>149.05044333608868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281.75737460977331</v>
      </c>
      <c r="T45" s="62">
        <f t="shared" si="34"/>
        <v>217.57508587672368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1.9139944877213171</v>
      </c>
      <c r="AA45" s="23">
        <f>EXP(-LN(2)/25)*AA44+(1-EXP(-LN(2)/25))/(LN(2)/25)*Calculateur!V45*Calculateur!X45*VLOOKUP('Données projet'!$B$9,Paramètres!$A$1:$I$89,3,0)*0.475*44/12</f>
        <v>4.2217379405457125</v>
      </c>
      <c r="AB45" s="23">
        <f>EXP(-LN(2)/2)*AB44+(1-EXP(-LN(2)/2))/(LN(2)/2)*V45*Y45*VLOOKUP('Données projet'!$B$9,Paramètres!$A$1:$I$89,3,0)*0.475*44/12</f>
        <v>0.17989206621031406</v>
      </c>
      <c r="AC45" s="24">
        <f t="shared" si="3"/>
        <v>6.3156244944773441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166.56104122015353</v>
      </c>
      <c r="AO45" s="62">
        <f t="shared" si="36"/>
        <v>149.05044333608868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281.75737460977331</v>
      </c>
      <c r="T46" s="62">
        <f t="shared" si="34"/>
        <v>217.57508587672368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1.8764622232384662</v>
      </c>
      <c r="AA46" s="23">
        <f>EXP(-LN(2)/25)*AA45+(1-EXP(-LN(2)/25))/(LN(2)/25)*Calculateur!V46*Calculateur!X46*VLOOKUP('Données projet'!$B$9,Paramètres!$A$1:$I$89,3,0)*0.475*44/12</f>
        <v>4.106294294549941</v>
      </c>
      <c r="AB46" s="23">
        <f>EXP(-LN(2)/2)*AB45+(1-EXP(-LN(2)/2))/(LN(2)/2)*V46*Y46*VLOOKUP('Données projet'!$B$9,Paramètres!$A$1:$I$89,3,0)*0.475*44/12</f>
        <v>0.12720289989897246</v>
      </c>
      <c r="AC46" s="24">
        <f t="shared" si="3"/>
        <v>6.1099594176873797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166.56104122015353</v>
      </c>
      <c r="AO46" s="62">
        <f t="shared" si="36"/>
        <v>149.05044333608868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281.75737460977331</v>
      </c>
      <c r="T47" s="62">
        <f t="shared" si="34"/>
        <v>217.57508587672368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1.8396659435697031</v>
      </c>
      <c r="AA47" s="23">
        <f>EXP(-LN(2)/25)*AA46+(1-EXP(-LN(2)/25))/(LN(2)/25)*Calculateur!V47*Calculateur!X47*VLOOKUP('Données projet'!$B$9,Paramètres!$A$1:$I$89,3,0)*0.475*44/12</f>
        <v>3.9940074611248408</v>
      </c>
      <c r="AB47" s="23">
        <f>EXP(-LN(2)/2)*AB46+(1-EXP(-LN(2)/2))/(LN(2)/2)*V47*Y47*VLOOKUP('Données projet'!$B$9,Paramètres!$A$1:$I$89,3,0)*0.475*44/12</f>
        <v>8.9946033105157031E-2</v>
      </c>
      <c r="AC47" s="24">
        <f t="shared" si="3"/>
        <v>5.9236194377997009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166.56104122015353</v>
      </c>
      <c r="AO47" s="62">
        <f t="shared" si="36"/>
        <v>149.05044333608868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281.75737460977331</v>
      </c>
      <c r="T48" s="62">
        <f t="shared" si="34"/>
        <v>217.57508587672368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1.80359121650173</v>
      </c>
      <c r="AA48" s="23">
        <f>EXP(-LN(2)/25)*AA47+(1-EXP(-LN(2)/25))/(LN(2)/25)*Calculateur!V48*Calculateur!X48*VLOOKUP('Données projet'!$B$9,Paramètres!$A$1:$I$89,3,0)*0.475*44/12</f>
        <v>3.8847911170646583</v>
      </c>
      <c r="AB48" s="23">
        <f>EXP(-LN(2)/2)*AB47+(1-EXP(-LN(2)/2))/(LN(2)/2)*V48*Y48*VLOOKUP('Données projet'!$B$9,Paramètres!$A$1:$I$89,3,0)*0.475*44/12</f>
        <v>6.360144994948623E-2</v>
      </c>
      <c r="AC48" s="24">
        <f t="shared" si="3"/>
        <v>5.7519837835158745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166.56104122015353</v>
      </c>
      <c r="AO48" s="62">
        <f t="shared" si="36"/>
        <v>149.05044333608868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281.75737460977331</v>
      </c>
      <c r="T49" s="62">
        <f t="shared" si="34"/>
        <v>217.57508587672368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1.7682238928281491</v>
      </c>
      <c r="AA49" s="23">
        <f>EXP(-LN(2)/25)*AA48+(1-EXP(-LN(2)/25))/(LN(2)/25)*Calculateur!V49*Calculateur!X49*VLOOKUP('Données projet'!$B$9,Paramètres!$A$1:$I$89,3,0)*0.475*44/12</f>
        <v>3.7785612996762392</v>
      </c>
      <c r="AB49" s="23">
        <f>EXP(-LN(2)/2)*AB48+(1-EXP(-LN(2)/2))/(LN(2)/2)*V49*Y49*VLOOKUP('Données projet'!$B$9,Paramètres!$A$1:$I$89,3,0)*0.475*44/12</f>
        <v>4.4973016552578515E-2</v>
      </c>
      <c r="AC49" s="24">
        <f t="shared" si="3"/>
        <v>5.5917582090569669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166.56104122015353</v>
      </c>
      <c r="AO49" s="62">
        <f t="shared" si="36"/>
        <v>149.05044333608868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281.75737460977331</v>
      </c>
      <c r="T50" s="62">
        <f t="shared" si="34"/>
        <v>217.57508587672368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1.7335501007998697</v>
      </c>
      <c r="AA50" s="23">
        <f>EXP(-LN(2)/25)*AA49+(1-EXP(-LN(2)/25))/(LN(2)/25)*Calculateur!V50*Calculateur!X50*VLOOKUP('Données projet'!$B$9,Paramètres!$A$1:$I$89,3,0)*0.475*44/12</f>
        <v>3.6752363422306895</v>
      </c>
      <c r="AB50" s="23">
        <f>EXP(-LN(2)/2)*AB49+(1-EXP(-LN(2)/2))/(LN(2)/2)*V50*Y50*VLOOKUP('Données projet'!$B$9,Paramètres!$A$1:$I$89,3,0)*0.475*44/12</f>
        <v>3.1800724974743115E-2</v>
      </c>
      <c r="AC50" s="24">
        <f t="shared" si="3"/>
        <v>5.440587168005302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166.56104122015353</v>
      </c>
      <c r="AO50" s="62">
        <f t="shared" si="36"/>
        <v>149.05044333608868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281.75737460977331</v>
      </c>
      <c r="T51" s="62">
        <f t="shared" si="34"/>
        <v>217.57508587672368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1.6995562406843401</v>
      </c>
      <c r="AA51" s="23">
        <f>EXP(-LN(2)/25)*AA50+(1-EXP(-LN(2)/25))/(LN(2)/25)*Calculateur!V51*Calculateur!X51*VLOOKUP('Données projet'!$B$9,Paramètres!$A$1:$I$89,3,0)*0.475*44/12</f>
        <v>3.5747368111801121</v>
      </c>
      <c r="AB51" s="23">
        <f>EXP(-LN(2)/2)*AB50+(1-EXP(-LN(2)/2))/(LN(2)/2)*V51*Y51*VLOOKUP('Données projet'!$B$9,Paramètres!$A$1:$I$89,3,0)*0.475*44/12</f>
        <v>2.2486508276289258E-2</v>
      </c>
      <c r="AC51" s="24">
        <f t="shared" si="3"/>
        <v>5.2967795601407417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166.56104122015353</v>
      </c>
      <c r="AO51" s="62">
        <f t="shared" si="36"/>
        <v>149.05044333608868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281.75737460977331</v>
      </c>
      <c r="T52" s="62">
        <f t="shared" si="34"/>
        <v>217.57508587672368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1.6662289794314686</v>
      </c>
      <c r="AA52" s="23">
        <f>EXP(-LN(2)/25)*AA51+(1-EXP(-LN(2)/25))/(LN(2)/25)*Calculateur!V52*Calculateur!X52*VLOOKUP('Données projet'!$B$9,Paramètres!$A$1:$I$89,3,0)*0.475*44/12</f>
        <v>3.4769854450911533</v>
      </c>
      <c r="AB52" s="23">
        <f>EXP(-LN(2)/2)*AB51+(1-EXP(-LN(2)/2))/(LN(2)/2)*V52*Y52*VLOOKUP('Données projet'!$B$9,Paramètres!$A$1:$I$89,3,0)*0.475*44/12</f>
        <v>1.5900362487371558E-2</v>
      </c>
      <c r="AC52" s="24">
        <f t="shared" si="3"/>
        <v>5.1591147870099938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166.56104122015353</v>
      </c>
      <c r="AO52" s="62">
        <f t="shared" si="36"/>
        <v>149.05044333608868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281.75737460977331</v>
      </c>
      <c r="T53" s="62">
        <f t="shared" si="34"/>
        <v>217.57508587672368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1.6335552454441438</v>
      </c>
      <c r="AA53" s="23">
        <f>EXP(-LN(2)/25)*AA52+(1-EXP(-LN(2)/25))/(LN(2)/25)*Calculateur!V53*Calculateur!X53*VLOOKUP('Données projet'!$B$9,Paramètres!$A$1:$I$89,3,0)*0.475*44/12</f>
        <v>3.381907095248418</v>
      </c>
      <c r="AB53" s="23">
        <f>EXP(-LN(2)/2)*AB52+(1-EXP(-LN(2)/2))/(LN(2)/2)*V53*Y53*VLOOKUP('Données projet'!$B$9,Paramètres!$A$1:$I$89,3,0)*0.475*44/12</f>
        <v>1.1243254138144629E-2</v>
      </c>
      <c r="AC53" s="24">
        <f t="shared" si="3"/>
        <v>5.0267055948307062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166.56104122015353</v>
      </c>
      <c r="AO53" s="62">
        <f t="shared" si="36"/>
        <v>149.05044333608868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281.75737460977331</v>
      </c>
      <c r="T54" s="62">
        <f t="shared" si="34"/>
        <v>217.57508587672368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1.6015222234513005</v>
      </c>
      <c r="AA54" s="23">
        <f>EXP(-LN(2)/25)*AA53+(1-EXP(-LN(2)/25))/(LN(2)/25)*Calculateur!V54*Calculateur!X54*VLOOKUP('Données projet'!$B$9,Paramètres!$A$1:$I$89,3,0)*0.475*44/12</f>
        <v>3.2894286678820852</v>
      </c>
      <c r="AB54" s="23">
        <f>EXP(-LN(2)/2)*AB53+(1-EXP(-LN(2)/2))/(LN(2)/2)*V54*Y54*VLOOKUP('Données projet'!$B$9,Paramètres!$A$1:$I$89,3,0)*0.475*44/12</f>
        <v>7.9501812436857788E-3</v>
      </c>
      <c r="AC54" s="24">
        <f t="shared" si="3"/>
        <v>4.8989010725770719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166.56104122015353</v>
      </c>
      <c r="AO54" s="62">
        <f t="shared" si="36"/>
        <v>149.05044333608868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281.75737460977331</v>
      </c>
      <c r="T55" s="62">
        <f t="shared" si="34"/>
        <v>217.57508587672368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1.5701173494815226</v>
      </c>
      <c r="AA55" s="23">
        <f>EXP(-LN(2)/25)*AA54+(1-EXP(-LN(2)/25))/(LN(2)/25)*Calculateur!V55*Calculateur!X55*VLOOKUP('Données projet'!$B$9,Paramètres!$A$1:$I$89,3,0)*0.475*44/12</f>
        <v>3.199479067975314</v>
      </c>
      <c r="AB55" s="23">
        <f>EXP(-LN(2)/2)*AB54+(1-EXP(-LN(2)/2))/(LN(2)/2)*V55*Y55*VLOOKUP('Données projet'!$B$9,Paramètres!$A$1:$I$89,3,0)*0.475*44/12</f>
        <v>5.6216270690723144E-3</v>
      </c>
      <c r="AC55" s="24">
        <f t="shared" si="3"/>
        <v>4.7752180445259089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166.56104122015353</v>
      </c>
      <c r="AO55" s="62">
        <f t="shared" si="36"/>
        <v>149.05044333608868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281.75737460977331</v>
      </c>
      <c r="T56" s="62">
        <f t="shared" si="34"/>
        <v>217.57508587672368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1.5393283059352103</v>
      </c>
      <c r="AA56" s="23">
        <f>EXP(-LN(2)/25)*AA55+(1-EXP(-LN(2)/25))/(LN(2)/25)*Calculateur!V56*Calculateur!X56*VLOOKUP('Données projet'!$B$9,Paramètres!$A$1:$I$89,3,0)*0.475*44/12</f>
        <v>3.1119891446082373</v>
      </c>
      <c r="AB56" s="23">
        <f>EXP(-LN(2)/2)*AB55+(1-EXP(-LN(2)/2))/(LN(2)/2)*V56*Y56*VLOOKUP('Données projet'!$B$9,Paramètres!$A$1:$I$89,3,0)*0.475*44/12</f>
        <v>3.9750906218428894E-3</v>
      </c>
      <c r="AC56" s="24">
        <f t="shared" si="3"/>
        <v>4.6552925411652906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166.56104122015353</v>
      </c>
      <c r="AO56" s="62">
        <f t="shared" si="36"/>
        <v>149.05044333608868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281.75737460977331</v>
      </c>
      <c r="T57" s="62">
        <f t="shared" si="34"/>
        <v>217.57508587672368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1.509143016753379</v>
      </c>
      <c r="AA57" s="23">
        <f>EXP(-LN(2)/25)*AA56+(1-EXP(-LN(2)/25))/(LN(2)/25)*Calculateur!V57*Calculateur!X57*VLOOKUP('Données projet'!$B$9,Paramètres!$A$1:$I$89,3,0)*0.475*44/12</f>
        <v>3.0268916377965285</v>
      </c>
      <c r="AB57" s="23">
        <f>EXP(-LN(2)/2)*AB56+(1-EXP(-LN(2)/2))/(LN(2)/2)*V57*Y57*VLOOKUP('Données projet'!$B$9,Paramètres!$A$1:$I$89,3,0)*0.475*44/12</f>
        <v>2.8108135345361572E-3</v>
      </c>
      <c r="AC57" s="24">
        <f t="shared" si="3"/>
        <v>4.5388454680844434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166.56104122015353</v>
      </c>
      <c r="AO57" s="62">
        <f t="shared" si="36"/>
        <v>149.05044333608868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281.75737460977331</v>
      </c>
      <c r="T58" s="62">
        <f t="shared" si="34"/>
        <v>217.57508587672368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1.4795496426811949</v>
      </c>
      <c r="AA58" s="23">
        <f>EXP(-LN(2)/25)*AA57+(1-EXP(-LN(2)/25))/(LN(2)/25)*Calculateur!V58*Calculateur!X58*VLOOKUP('Données projet'!$B$9,Paramètres!$A$1:$I$89,3,0)*0.475*44/12</f>
        <v>2.9441211267836693</v>
      </c>
      <c r="AB58" s="23">
        <f>EXP(-LN(2)/2)*AB57+(1-EXP(-LN(2)/2))/(LN(2)/2)*V58*Y58*VLOOKUP('Données projet'!$B$9,Paramètres!$A$1:$I$89,3,0)*0.475*44/12</f>
        <v>1.9875453109214447E-3</v>
      </c>
      <c r="AC58" s="24">
        <f t="shared" si="3"/>
        <v>4.4256583147757862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166.56104122015353</v>
      </c>
      <c r="AO58" s="62">
        <f t="shared" si="36"/>
        <v>149.05044333608868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281.75737460977331</v>
      </c>
      <c r="T59" s="62">
        <f t="shared" si="34"/>
        <v>217.57508587672368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1.4505365766243905</v>
      </c>
      <c r="AA59" s="23">
        <f>EXP(-LN(2)/25)*AA58+(1-EXP(-LN(2)/25))/(LN(2)/25)*Calculateur!V59*Calculateur!X59*VLOOKUP('Données projet'!$B$9,Paramètres!$A$1:$I$89,3,0)*0.475*44/12</f>
        <v>2.8636139797471687</v>
      </c>
      <c r="AB59" s="23">
        <f>EXP(-LN(2)/2)*AB58+(1-EXP(-LN(2)/2))/(LN(2)/2)*V59*Y59*VLOOKUP('Données projet'!$B$9,Paramètres!$A$1:$I$89,3,0)*0.475*44/12</f>
        <v>1.4054067672680786E-3</v>
      </c>
      <c r="AC59" s="24">
        <f t="shared" si="3"/>
        <v>4.3155559631388272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166.56104122015353</v>
      </c>
      <c r="AO59" s="62">
        <f t="shared" si="36"/>
        <v>149.05044333608868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281.75737460977331</v>
      </c>
      <c r="T60" s="62">
        <f t="shared" si="34"/>
        <v>217.57508587672368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1.4220924390967371</v>
      </c>
      <c r="AA60" s="23">
        <f>EXP(-LN(2)/25)*AA59+(1-EXP(-LN(2)/25))/(LN(2)/25)*Calculateur!V60*Calculateur!X60*VLOOKUP('Données projet'!$B$9,Paramètres!$A$1:$I$89,3,0)*0.475*44/12</f>
        <v>2.785308304880068</v>
      </c>
      <c r="AB60" s="23">
        <f>EXP(-LN(2)/2)*AB59+(1-EXP(-LN(2)/2))/(LN(2)/2)*V60*Y60*VLOOKUP('Données projet'!$B$9,Paramètres!$A$1:$I$89,3,0)*0.475*44/12</f>
        <v>9.9377265546072235E-4</v>
      </c>
      <c r="AC60" s="24">
        <f t="shared" si="3"/>
        <v>4.208394516632266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166.56104122015353</v>
      </c>
      <c r="AO60" s="62">
        <f t="shared" si="36"/>
        <v>149.05044333608868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281.75737460977331</v>
      </c>
      <c r="T61" s="62">
        <f t="shared" si="34"/>
        <v>217.57508587672368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1.3942060737567903</v>
      </c>
      <c r="AA61" s="23">
        <f>EXP(-LN(2)/25)*AA60+(1-EXP(-LN(2)/25))/(LN(2)/25)*Calculateur!V61*Calculateur!X61*VLOOKUP('Données projet'!$B$9,Paramètres!$A$1:$I$89,3,0)*0.475*44/12</f>
        <v>2.7091439028101245</v>
      </c>
      <c r="AB61" s="23">
        <f>EXP(-LN(2)/2)*AB60+(1-EXP(-LN(2)/2))/(LN(2)/2)*V61*Y61*VLOOKUP('Données projet'!$B$9,Paramètres!$A$1:$I$89,3,0)*0.475*44/12</f>
        <v>7.027033836340393E-4</v>
      </c>
      <c r="AC61" s="24">
        <f t="shared" si="3"/>
        <v>4.1040526799505495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166.56104122015353</v>
      </c>
      <c r="AO61" s="62">
        <f t="shared" si="36"/>
        <v>149.05044333608868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281.75737460977331</v>
      </c>
      <c r="T62" s="62">
        <f t="shared" si="34"/>
        <v>217.57508587672368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1.3668665430321565</v>
      </c>
      <c r="AA62" s="23">
        <f>EXP(-LN(2)/25)*AA61+(1-EXP(-LN(2)/25))/(LN(2)/25)*Calculateur!V62*Calculateur!X62*VLOOKUP('Données projet'!$B$9,Paramètres!$A$1:$I$89,3,0)*0.475*44/12</f>
        <v>2.6350622203200955</v>
      </c>
      <c r="AB62" s="23">
        <f>EXP(-LN(2)/2)*AB61+(1-EXP(-LN(2)/2))/(LN(2)/2)*V62*Y62*VLOOKUP('Données projet'!$B$9,Paramètres!$A$1:$I$89,3,0)*0.475*44/12</f>
        <v>4.9688632773036117E-4</v>
      </c>
      <c r="AC62" s="24">
        <f t="shared" si="3"/>
        <v>4.0024256496799824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166.56104122015353</v>
      </c>
      <c r="AO62" s="62">
        <f t="shared" si="36"/>
        <v>149.05044333608868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281.75737460977331</v>
      </c>
      <c r="T63" s="62">
        <f t="shared" si="34"/>
        <v>217.57508587672368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1.3400631238295655</v>
      </c>
      <c r="AA63" s="23">
        <f>EXP(-LN(2)/25)*AA62+(1-EXP(-LN(2)/25))/(LN(2)/25)*Calculateur!V63*Calculateur!X63*VLOOKUP('Données projet'!$B$9,Paramètres!$A$1:$I$89,3,0)*0.475*44/12</f>
        <v>2.563006305333543</v>
      </c>
      <c r="AB63" s="23">
        <f>EXP(-LN(2)/2)*AB62+(1-EXP(-LN(2)/2))/(LN(2)/2)*V63*Y63*VLOOKUP('Données projet'!$B$9,Paramètres!$A$1:$I$89,3,0)*0.475*44/12</f>
        <v>3.5135169181701965E-4</v>
      </c>
      <c r="AC63" s="24">
        <f t="shared" si="3"/>
        <v>3.9034207808549257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166.56104122015353</v>
      </c>
      <c r="AO63" s="62">
        <f t="shared" si="36"/>
        <v>149.05044333608868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281.75737460977331</v>
      </c>
      <c r="T64" s="62">
        <f t="shared" si="34"/>
        <v>217.57508587672368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1.3137853033290658</v>
      </c>
      <c r="AA64" s="23">
        <f>EXP(-LN(2)/25)*AA63+(1-EXP(-LN(2)/25))/(LN(2)/25)*Calculateur!V64*Calculateur!X64*VLOOKUP('Données projet'!$B$9,Paramètres!$A$1:$I$89,3,0)*0.475*44/12</f>
        <v>2.4929207631315533</v>
      </c>
      <c r="AB64" s="23">
        <f>EXP(-LN(2)/2)*AB63+(1-EXP(-LN(2)/2))/(LN(2)/2)*V64*Y64*VLOOKUP('Données projet'!$B$9,Paramètres!$A$1:$I$89,3,0)*0.475*44/12</f>
        <v>2.4844316386518059E-4</v>
      </c>
      <c r="AC64" s="24">
        <f t="shared" si="3"/>
        <v>3.8069545096244846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166.56104122015353</v>
      </c>
      <c r="AO64" s="62">
        <f t="shared" si="36"/>
        <v>149.05044333608868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281.75737460977331</v>
      </c>
      <c r="T65" s="62">
        <f t="shared" si="34"/>
        <v>217.57508587672368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1.2880227748606932</v>
      </c>
      <c r="AA65" s="23">
        <f>EXP(-LN(2)/25)*AA64+(1-EXP(-LN(2)/25))/(LN(2)/25)*Calculateur!V65*Calculateur!X65*VLOOKUP('Données projet'!$B$9,Paramètres!$A$1:$I$89,3,0)*0.475*44/12</f>
        <v>2.4247517137667156</v>
      </c>
      <c r="AB65" s="23">
        <f>EXP(-LN(2)/2)*AB64+(1-EXP(-LN(2)/2))/(LN(2)/2)*V65*Y65*VLOOKUP('Données projet'!$B$9,Paramètres!$A$1:$I$89,3,0)*0.475*44/12</f>
        <v>1.7567584590850983E-4</v>
      </c>
      <c r="AC65" s="24">
        <f t="shared" si="3"/>
        <v>3.7129501644733174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166.56104122015353</v>
      </c>
      <c r="AO65" s="62">
        <f t="shared" si="36"/>
        <v>149.05044333608868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281.75737460977331</v>
      </c>
      <c r="T66" s="62">
        <f t="shared" si="34"/>
        <v>217.57508587672368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1.2627654338619945</v>
      </c>
      <c r="AA66" s="23">
        <f>EXP(-LN(2)/25)*AA65+(1-EXP(-LN(2)/25))/(LN(2)/25)*Calculateur!V66*Calculateur!X66*VLOOKUP('Données projet'!$B$9,Paramètres!$A$1:$I$89,3,0)*0.475*44/12</f>
        <v>2.358446750641614</v>
      </c>
      <c r="AB66" s="23">
        <f>EXP(-LN(2)/2)*AB65+(1-EXP(-LN(2)/2))/(LN(2)/2)*V66*Y66*VLOOKUP('Données projet'!$B$9,Paramètres!$A$1:$I$89,3,0)*0.475*44/12</f>
        <v>1.2422158193259029E-4</v>
      </c>
      <c r="AC66" s="24">
        <f t="shared" si="3"/>
        <v>3.6213364060855411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166.56104122015353</v>
      </c>
      <c r="AO66" s="62">
        <f t="shared" si="36"/>
        <v>149.05044333608868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281.75737460977331</v>
      </c>
      <c r="T67" s="62">
        <f t="shared" si="34"/>
        <v>217.57508587672368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1.2380033739148235</v>
      </c>
      <c r="AA67" s="23">
        <f>EXP(-LN(2)/25)*AA66+(1-EXP(-LN(2)/25))/(LN(2)/25)*Calculateur!V67*Calculateur!X67*VLOOKUP('Données projet'!$B$9,Paramètres!$A$1:$I$89,3,0)*0.475*44/12</f>
        <v>2.2939549002199948</v>
      </c>
      <c r="AB67" s="23">
        <f>EXP(-LN(2)/2)*AB66+(1-EXP(-LN(2)/2))/(LN(2)/2)*V67*Y67*VLOOKUP('Données projet'!$B$9,Paramètres!$A$1:$I$89,3,0)*0.475*44/12</f>
        <v>8.7837922954254913E-5</v>
      </c>
      <c r="AC67" s="24">
        <f t="shared" si="3"/>
        <v>3.5320461120577726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166.56104122015353</v>
      </c>
      <c r="AO67" s="62">
        <f t="shared" si="36"/>
        <v>149.05044333608868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281.75737460977331</v>
      </c>
      <c r="T68" s="62">
        <f t="shared" si="34"/>
        <v>217.57508587672368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1.2137268828598513</v>
      </c>
      <c r="AA68" s="23">
        <f>EXP(-LN(2)/25)*AA67+(1-EXP(-LN(2)/25))/(LN(2)/25)*Calculateur!V68*Calculateur!X68*VLOOKUP('Données projet'!$B$9,Paramètres!$A$1:$I$89,3,0)*0.475*44/12</f>
        <v>2.2312265828396338</v>
      </c>
      <c r="AB68" s="23">
        <f>EXP(-LN(2)/2)*AB67+(1-EXP(-LN(2)/2))/(LN(2)/2)*V68*Y68*VLOOKUP('Données projet'!$B$9,Paramètres!$A$1:$I$89,3,0)*0.475*44/12</f>
        <v>6.2110790966295147E-5</v>
      </c>
      <c r="AC68" s="24">
        <f t="shared" ref="AC68:AC131" si="57">SUM(Z68:AB68)</f>
        <v>3.4450155764904515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166.56104122015353</v>
      </c>
      <c r="AO68" s="62">
        <f t="shared" si="36"/>
        <v>149.05044333608868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281.75737460977331</v>
      </c>
      <c r="T69" s="62">
        <f t="shared" ref="T69:T132" si="88">$T$3</f>
        <v>217.57508587672368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1.1899264389872697</v>
      </c>
      <c r="AA69" s="23">
        <f>EXP(-LN(2)/25)*AA68+(1-EXP(-LN(2)/25))/(LN(2)/25)*Calculateur!V69*Calculateur!X69*VLOOKUP('Données projet'!$B$9,Paramètres!$A$1:$I$89,3,0)*0.475*44/12</f>
        <v>2.1702135745967777</v>
      </c>
      <c r="AB69" s="23">
        <f>EXP(-LN(2)/2)*AB68+(1-EXP(-LN(2)/2))/(LN(2)/2)*V69*Y69*VLOOKUP('Données projet'!$B$9,Paramètres!$A$1:$I$89,3,0)*0.475*44/12</f>
        <v>4.3918961477127456E-5</v>
      </c>
      <c r="AC69" s="24">
        <f t="shared" si="57"/>
        <v>3.3601839325455241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166.56104122015353</v>
      </c>
      <c r="AO69" s="62">
        <f t="shared" ref="AO69:AO132" si="90">$AO$3</f>
        <v>149.05044333608868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281.75737460977331</v>
      </c>
      <c r="T70" s="62">
        <f t="shared" si="88"/>
        <v>217.57508587672368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1.166592707302192</v>
      </c>
      <c r="AA70" s="23">
        <f>EXP(-LN(2)/25)*AA69+(1-EXP(-LN(2)/25))/(LN(2)/25)*Calculateur!V70*Calculateur!X70*VLOOKUP('Données projet'!$B$9,Paramètres!$A$1:$I$89,3,0)*0.475*44/12</f>
        <v>2.1108689702728571</v>
      </c>
      <c r="AB70" s="23">
        <f>EXP(-LN(2)/2)*AB69+(1-EXP(-LN(2)/2))/(LN(2)/2)*V70*Y70*VLOOKUP('Données projet'!$B$9,Paramètres!$A$1:$I$89,3,0)*0.475*44/12</f>
        <v>3.1055395483147573E-5</v>
      </c>
      <c r="AC70" s="24">
        <f t="shared" si="57"/>
        <v>3.2774927329705323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166.56104122015353</v>
      </c>
      <c r="AO70" s="62">
        <f t="shared" si="90"/>
        <v>149.05044333608868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281.75737460977331</v>
      </c>
      <c r="T71" s="62">
        <f t="shared" si="88"/>
        <v>217.57508587672368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1.1437165358632877</v>
      </c>
      <c r="AA71" s="23">
        <f>EXP(-LN(2)/25)*AA70+(1-EXP(-LN(2)/25))/(LN(2)/25)*Calculateur!V71*Calculateur!X71*VLOOKUP('Données projet'!$B$9,Paramètres!$A$1:$I$89,3,0)*0.475*44/12</f>
        <v>2.0531471472749714</v>
      </c>
      <c r="AB71" s="23">
        <f>EXP(-LN(2)/2)*AB70+(1-EXP(-LN(2)/2))/(LN(2)/2)*V71*Y71*VLOOKUP('Données projet'!$B$9,Paramètres!$A$1:$I$89,3,0)*0.475*44/12</f>
        <v>2.1959480738563728E-5</v>
      </c>
      <c r="AC71" s="24">
        <f t="shared" si="57"/>
        <v>3.196885642618998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166.56104122015353</v>
      </c>
      <c r="AO71" s="62">
        <f t="shared" si="90"/>
        <v>149.05044333608868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281.75737460977331</v>
      </c>
      <c r="T72" s="62">
        <f t="shared" si="88"/>
        <v>217.57508587672368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1.1212889521932135</v>
      </c>
      <c r="AA72" s="23">
        <f>EXP(-LN(2)/25)*AA71+(1-EXP(-LN(2)/25))/(LN(2)/25)*Calculateur!V72*Calculateur!X72*VLOOKUP('Données projet'!$B$9,Paramètres!$A$1:$I$89,3,0)*0.475*44/12</f>
        <v>1.9970037305624213</v>
      </c>
      <c r="AB72" s="23">
        <f>EXP(-LN(2)/2)*AB71+(1-EXP(-LN(2)/2))/(LN(2)/2)*V72*Y72*VLOOKUP('Données projet'!$B$9,Paramètres!$A$1:$I$89,3,0)*0.475*44/12</f>
        <v>1.5527697741573787E-5</v>
      </c>
      <c r="AC72" s="24">
        <f t="shared" si="57"/>
        <v>3.1183082104533759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166.56104122015353</v>
      </c>
      <c r="AO72" s="62">
        <f t="shared" si="90"/>
        <v>149.05044333608868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281.75737460977331</v>
      </c>
      <c r="T73" s="62">
        <f t="shared" si="88"/>
        <v>217.57508587672368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1.099301159759434</v>
      </c>
      <c r="AA73" s="23">
        <f>EXP(-LN(2)/25)*AA72+(1-EXP(-LN(2)/25))/(LN(2)/25)*Calculateur!V73*Calculateur!X73*VLOOKUP('Données projet'!$B$9,Paramètres!$A$1:$I$89,3,0)*0.475*44/12</f>
        <v>1.9423955585323298</v>
      </c>
      <c r="AB73" s="23">
        <f>EXP(-LN(2)/2)*AB72+(1-EXP(-LN(2)/2))/(LN(2)/2)*V73*Y73*VLOOKUP('Données projet'!$B$9,Paramètres!$A$1:$I$89,3,0)*0.475*44/12</f>
        <v>1.0979740369281864E-5</v>
      </c>
      <c r="AC73" s="24">
        <f t="shared" si="57"/>
        <v>3.0417076980321331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166.56104122015353</v>
      </c>
      <c r="AO73" s="62">
        <f t="shared" si="90"/>
        <v>149.05044333608868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281.75737460977331</v>
      </c>
      <c r="T74" s="62">
        <f t="shared" si="88"/>
        <v>217.57508587672368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1.0777445345240517</v>
      </c>
      <c r="AA74" s="23">
        <f>EXP(-LN(2)/25)*AA73+(1-EXP(-LN(2)/25))/(LN(2)/25)*Calculateur!V74*Calculateur!X74*VLOOKUP('Données projet'!$B$9,Paramètres!$A$1:$I$89,3,0)*0.475*44/12</f>
        <v>1.8892806498381203</v>
      </c>
      <c r="AB74" s="23">
        <f>EXP(-LN(2)/2)*AB73+(1-EXP(-LN(2)/2))/(LN(2)/2)*V74*Y74*VLOOKUP('Données projet'!$B$9,Paramètres!$A$1:$I$89,3,0)*0.475*44/12</f>
        <v>7.7638488707868933E-6</v>
      </c>
      <c r="AC74" s="24">
        <f t="shared" si="57"/>
        <v>2.9670329482110431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166.56104122015353</v>
      </c>
      <c r="AO74" s="62">
        <f t="shared" si="90"/>
        <v>149.05044333608868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281.75737460977331</v>
      </c>
      <c r="T75" s="62">
        <f t="shared" si="88"/>
        <v>217.57508587672368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1.0566106215612923</v>
      </c>
      <c r="AA75" s="23">
        <f>EXP(-LN(2)/25)*AA74+(1-EXP(-LN(2)/25))/(LN(2)/25)*Calculateur!V75*Calculateur!X75*VLOOKUP('Données projet'!$B$9,Paramètres!$A$1:$I$89,3,0)*0.475*44/12</f>
        <v>1.8376181711153454</v>
      </c>
      <c r="AB75" s="23">
        <f>EXP(-LN(2)/2)*AB74+(1-EXP(-LN(2)/2))/(LN(2)/2)*V75*Y75*VLOOKUP('Données projet'!$B$9,Paramètres!$A$1:$I$89,3,0)*0.475*44/12</f>
        <v>5.489870184640932E-6</v>
      </c>
      <c r="AC75" s="24">
        <f t="shared" si="57"/>
        <v>2.8942342825468224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166.56104122015353</v>
      </c>
      <c r="AO75" s="62">
        <f t="shared" si="90"/>
        <v>149.05044333608868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281.75737460977331</v>
      </c>
      <c r="T76" s="62">
        <f t="shared" si="88"/>
        <v>217.57508587672368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1.0358911317413184</v>
      </c>
      <c r="AA76" s="23">
        <f>EXP(-LN(2)/25)*AA75+(1-EXP(-LN(2)/25))/(LN(2)/25)*Calculateur!V76*Calculateur!X76*VLOOKUP('Données projet'!$B$9,Paramètres!$A$1:$I$89,3,0)*0.475*44/12</f>
        <v>1.7873684055900567</v>
      </c>
      <c r="AB76" s="23">
        <f>EXP(-LN(2)/2)*AB75+(1-EXP(-LN(2)/2))/(LN(2)/2)*V76*Y76*VLOOKUP('Données projet'!$B$9,Paramètres!$A$1:$I$89,3,0)*0.475*44/12</f>
        <v>3.8819244353934467E-6</v>
      </c>
      <c r="AC76" s="24">
        <f t="shared" si="57"/>
        <v>2.8232634192558104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166.56104122015353</v>
      </c>
      <c r="AO76" s="62">
        <f t="shared" si="90"/>
        <v>149.05044333608868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281.75737460977331</v>
      </c>
      <c r="T77" s="62">
        <f t="shared" si="88"/>
        <v>217.57508587672368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1.0155779384790733</v>
      </c>
      <c r="AA77" s="23">
        <f>EXP(-LN(2)/25)*AA76+(1-EXP(-LN(2)/25))/(LN(2)/25)*Calculateur!V77*Calculateur!X77*VLOOKUP('Données projet'!$B$9,Paramètres!$A$1:$I$89,3,0)*0.475*44/12</f>
        <v>1.7384927225455773</v>
      </c>
      <c r="AB77" s="23">
        <f>EXP(-LN(2)/2)*AB76+(1-EXP(-LN(2)/2))/(LN(2)/2)*V77*Y77*VLOOKUP('Données projet'!$B$9,Paramètres!$A$1:$I$89,3,0)*0.475*44/12</f>
        <v>2.744935092320466E-6</v>
      </c>
      <c r="AC77" s="24">
        <f t="shared" si="57"/>
        <v>2.7540734059597427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166.56104122015353</v>
      </c>
      <c r="AO77" s="62">
        <f t="shared" si="90"/>
        <v>149.05044333608868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281.75737460977331</v>
      </c>
      <c r="T78" s="62">
        <f t="shared" si="88"/>
        <v>217.57508587672368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0.99566307454687641</v>
      </c>
      <c r="AA78" s="23">
        <f>EXP(-LN(2)/25)*AA77+(1-EXP(-LN(2)/25))/(LN(2)/25)*Calculateur!V78*Calculateur!X78*VLOOKUP('Données projet'!$B$9,Paramètres!$A$1:$I$89,3,0)*0.475*44/12</f>
        <v>1.6909535476242097</v>
      </c>
      <c r="AB78" s="23">
        <f>EXP(-LN(2)/2)*AB77+(1-EXP(-LN(2)/2))/(LN(2)/2)*V78*Y78*VLOOKUP('Données projet'!$B$9,Paramètres!$A$1:$I$89,3,0)*0.475*44/12</f>
        <v>1.9409622176967233E-6</v>
      </c>
      <c r="AC78" s="24">
        <f t="shared" si="57"/>
        <v>2.6866185631333037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166.56104122015353</v>
      </c>
      <c r="AO78" s="62">
        <f t="shared" si="90"/>
        <v>149.05044333608868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281.75737460977331</v>
      </c>
      <c r="T79" s="62">
        <f t="shared" si="88"/>
        <v>217.57508587672368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0.97613872894952225</v>
      </c>
      <c r="AA79" s="23">
        <f>EXP(-LN(2)/25)*AA78+(1-EXP(-LN(2)/25))/(LN(2)/25)*Calculateur!V79*Calculateur!X79*VLOOKUP('Données projet'!$B$9,Paramètres!$A$1:$I$89,3,0)*0.475*44/12</f>
        <v>1.6447143339410433</v>
      </c>
      <c r="AB79" s="23">
        <f>EXP(-LN(2)/2)*AB78+(1-EXP(-LN(2)/2))/(LN(2)/2)*V79*Y79*VLOOKUP('Données projet'!$B$9,Paramètres!$A$1:$I$89,3,0)*0.475*44/12</f>
        <v>1.372467546160233E-6</v>
      </c>
      <c r="AC79" s="24">
        <f t="shared" si="57"/>
        <v>2.6208544353581118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166.56104122015353</v>
      </c>
      <c r="AO79" s="62">
        <f t="shared" si="90"/>
        <v>149.05044333608868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281.75737460977331</v>
      </c>
      <c r="T80" s="62">
        <f t="shared" si="88"/>
        <v>217.57508587672368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0.95699724386065732</v>
      </c>
      <c r="AA80" s="23">
        <f>EXP(-LN(2)/25)*AA79+(1-EXP(-LN(2)/25))/(LN(2)/25)*Calculateur!V80*Calculateur!X80*VLOOKUP('Données projet'!$B$9,Paramètres!$A$1:$I$89,3,0)*0.475*44/12</f>
        <v>1.5997395339876577</v>
      </c>
      <c r="AB80" s="23">
        <f>EXP(-LN(2)/2)*AB79+(1-EXP(-LN(2)/2))/(LN(2)/2)*V80*Y80*VLOOKUP('Données projet'!$B$9,Paramètres!$A$1:$I$89,3,0)*0.475*44/12</f>
        <v>9.7048110884836167E-7</v>
      </c>
      <c r="AC80" s="24">
        <f t="shared" si="57"/>
        <v>2.5567377483294238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166.56104122015353</v>
      </c>
      <c r="AO80" s="62">
        <f t="shared" si="90"/>
        <v>149.05044333608868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281.75737460977331</v>
      </c>
      <c r="T81" s="62">
        <f t="shared" si="88"/>
        <v>217.57508587672368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0.93823111161923189</v>
      </c>
      <c r="AA81" s="23">
        <f>EXP(-LN(2)/25)*AA80+(1-EXP(-LN(2)/25))/(LN(2)/25)*Calculateur!V81*Calculateur!X81*VLOOKUP('Données projet'!$B$9,Paramètres!$A$1:$I$89,3,0)*0.475*44/12</f>
        <v>1.5559945723041193</v>
      </c>
      <c r="AB81" s="23">
        <f>EXP(-LN(2)/2)*AB80+(1-EXP(-LN(2)/2))/(LN(2)/2)*V81*Y81*VLOOKUP('Données projet'!$B$9,Paramètres!$A$1:$I$89,3,0)*0.475*44/12</f>
        <v>6.862337730801165E-7</v>
      </c>
      <c r="AC81" s="24">
        <f t="shared" si="57"/>
        <v>2.4942263701571239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166.56104122015353</v>
      </c>
      <c r="AO81" s="62">
        <f t="shared" si="90"/>
        <v>149.05044333608868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281.75737460977331</v>
      </c>
      <c r="T82" s="62">
        <f t="shared" si="88"/>
        <v>217.57508587672368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0.91983297178485046</v>
      </c>
      <c r="AA82" s="23">
        <f>EXP(-LN(2)/25)*AA81+(1-EXP(-LN(2)/25))/(LN(2)/25)*Calculateur!V82*Calculateur!X82*VLOOKUP('Données projet'!$B$9,Paramètres!$A$1:$I$89,3,0)*0.475*44/12</f>
        <v>1.5134458188982649</v>
      </c>
      <c r="AB82" s="23">
        <f>EXP(-LN(2)/2)*AB81+(1-EXP(-LN(2)/2))/(LN(2)/2)*V82*Y82*VLOOKUP('Données projet'!$B$9,Paramètres!$A$1:$I$89,3,0)*0.475*44/12</f>
        <v>4.8524055442418083E-7</v>
      </c>
      <c r="AC82" s="24">
        <f t="shared" si="57"/>
        <v>2.4332792759236699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166.56104122015353</v>
      </c>
      <c r="AO82" s="62">
        <f t="shared" si="90"/>
        <v>149.05044333608868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281.75737460977331</v>
      </c>
      <c r="T83" s="62">
        <f t="shared" si="88"/>
        <v>217.57508587672368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0.90179560825086391</v>
      </c>
      <c r="AA83" s="23">
        <f>EXP(-LN(2)/25)*AA82+(1-EXP(-LN(2)/25))/(LN(2)/25)*Calculateur!V83*Calculateur!X83*VLOOKUP('Données projet'!$B$9,Paramètres!$A$1:$I$89,3,0)*0.475*44/12</f>
        <v>1.4720605633918353</v>
      </c>
      <c r="AB83" s="23">
        <f>EXP(-LN(2)/2)*AB82+(1-EXP(-LN(2)/2))/(LN(2)/2)*V83*Y83*VLOOKUP('Données projet'!$B$9,Paramètres!$A$1:$I$89,3,0)*0.475*44/12</f>
        <v>3.4311688654005825E-7</v>
      </c>
      <c r="AC83" s="24">
        <f t="shared" si="57"/>
        <v>2.3738565147595856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166.56104122015353</v>
      </c>
      <c r="AO83" s="62">
        <f t="shared" si="90"/>
        <v>149.05044333608868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281.75737460977331</v>
      </c>
      <c r="T84" s="62">
        <f t="shared" si="88"/>
        <v>217.57508587672368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0.88411194641407342</v>
      </c>
      <c r="AA84" s="23">
        <f>EXP(-LN(2)/25)*AA83+(1-EXP(-LN(2)/25))/(LN(2)/25)*Calculateur!V84*Calculateur!X84*VLOOKUP('Données projet'!$B$9,Paramètres!$A$1:$I$89,3,0)*0.475*44/12</f>
        <v>1.431806989873585</v>
      </c>
      <c r="AB84" s="23">
        <f>EXP(-LN(2)/2)*AB83+(1-EXP(-LN(2)/2))/(LN(2)/2)*V84*Y84*VLOOKUP('Données projet'!$B$9,Paramètres!$A$1:$I$89,3,0)*0.475*44/12</f>
        <v>2.4262027721209042E-7</v>
      </c>
      <c r="AC84" s="24">
        <f t="shared" si="57"/>
        <v>2.3159191789079356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166.56104122015353</v>
      </c>
      <c r="AO84" s="62">
        <f t="shared" si="90"/>
        <v>149.05044333608868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281.75737460977331</v>
      </c>
      <c r="T85" s="62">
        <f t="shared" si="88"/>
        <v>217.57508587672368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0.86677505039993374</v>
      </c>
      <c r="AA85" s="23">
        <f>EXP(-LN(2)/25)*AA84+(1-EXP(-LN(2)/25))/(LN(2)/25)*Calculateur!V85*Calculateur!X85*VLOOKUP('Données projet'!$B$9,Paramètres!$A$1:$I$89,3,0)*0.475*44/12</f>
        <v>1.3926541524400347</v>
      </c>
      <c r="AB85" s="23">
        <f>EXP(-LN(2)/2)*AB84+(1-EXP(-LN(2)/2))/(LN(2)/2)*V85*Y85*VLOOKUP('Données projet'!$B$9,Paramètres!$A$1:$I$89,3,0)*0.475*44/12</f>
        <v>1.7155844327002913E-7</v>
      </c>
      <c r="AC85" s="24">
        <f t="shared" si="57"/>
        <v>2.2594293743984117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166.56104122015353</v>
      </c>
      <c r="AO85" s="62">
        <f t="shared" si="90"/>
        <v>149.05044333608868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281.75737460977331</v>
      </c>
      <c r="T86" s="62">
        <f t="shared" si="88"/>
        <v>217.57508587672368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0.84977812034216893</v>
      </c>
      <c r="AA86" s="23">
        <f>EXP(-LN(2)/25)*AA85+(1-EXP(-LN(2)/25))/(LN(2)/25)*Calculateur!V86*Calculateur!X86*VLOOKUP('Données projet'!$B$9,Paramètres!$A$1:$I$89,3,0)*0.475*44/12</f>
        <v>1.3545719514050629</v>
      </c>
      <c r="AB86" s="23">
        <f>EXP(-LN(2)/2)*AB85+(1-EXP(-LN(2)/2))/(LN(2)/2)*V86*Y86*VLOOKUP('Données projet'!$B$9,Paramètres!$A$1:$I$89,3,0)*0.475*44/12</f>
        <v>1.2131013860604521E-7</v>
      </c>
      <c r="AC86" s="24">
        <f t="shared" si="57"/>
        <v>2.2043501930573708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166.56104122015353</v>
      </c>
      <c r="AO86" s="62">
        <f t="shared" si="90"/>
        <v>149.05044333608868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281.75737460977331</v>
      </c>
      <c r="T87" s="62">
        <f t="shared" si="88"/>
        <v>217.57508587672368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0.83311448971573321</v>
      </c>
      <c r="AA87" s="23">
        <f>EXP(-LN(2)/25)*AA86+(1-EXP(-LN(2)/25))/(LN(2)/25)*Calculateur!V87*Calculateur!X87*VLOOKUP('Données projet'!$B$9,Paramètres!$A$1:$I$89,3,0)*0.475*44/12</f>
        <v>1.3175311101600484</v>
      </c>
      <c r="AB87" s="23">
        <f>EXP(-LN(2)/2)*AB86+(1-EXP(-LN(2)/2))/(LN(2)/2)*V87*Y87*VLOOKUP('Données projet'!$B$9,Paramètres!$A$1:$I$89,3,0)*0.475*44/12</f>
        <v>8.5779221635014563E-8</v>
      </c>
      <c r="AC87" s="24">
        <f t="shared" si="57"/>
        <v>2.1506456856550034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166.56104122015353</v>
      </c>
      <c r="AO87" s="62">
        <f t="shared" si="90"/>
        <v>149.05044333608868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281.75737460977331</v>
      </c>
      <c r="T88" s="62">
        <f t="shared" si="88"/>
        <v>217.57508587672368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0.81677762272207077</v>
      </c>
      <c r="AA88" s="23">
        <f>EXP(-LN(2)/25)*AA87+(1-EXP(-LN(2)/25))/(LN(2)/25)*Calculateur!V88*Calculateur!X88*VLOOKUP('Données projet'!$B$9,Paramètres!$A$1:$I$89,3,0)*0.475*44/12</f>
        <v>1.2815031526667722</v>
      </c>
      <c r="AB88" s="23">
        <f>EXP(-LN(2)/2)*AB87+(1-EXP(-LN(2)/2))/(LN(2)/2)*V88*Y88*VLOOKUP('Données projet'!$B$9,Paramètres!$A$1:$I$89,3,0)*0.475*44/12</f>
        <v>6.0655069303022604E-8</v>
      </c>
      <c r="AC88" s="24">
        <f t="shared" si="57"/>
        <v>2.0982808360439122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166.56104122015353</v>
      </c>
      <c r="AO88" s="62">
        <f t="shared" si="90"/>
        <v>149.05044333608868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281.75737460977331</v>
      </c>
      <c r="T89" s="62">
        <f t="shared" si="88"/>
        <v>217.57508587672368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0.80076111172564912</v>
      </c>
      <c r="AA89" s="23">
        <f>EXP(-LN(2)/25)*AA88+(1-EXP(-LN(2)/25))/(LN(2)/25)*Calculateur!V89*Calculateur!X89*VLOOKUP('Données projet'!$B$9,Paramètres!$A$1:$I$89,3,0)*0.475*44/12</f>
        <v>1.2464603815657773</v>
      </c>
      <c r="AB89" s="23">
        <f>EXP(-LN(2)/2)*AB88+(1-EXP(-LN(2)/2))/(LN(2)/2)*V89*Y89*VLOOKUP('Données projet'!$B$9,Paramètres!$A$1:$I$89,3,0)*0.475*44/12</f>
        <v>4.2889610817507282E-8</v>
      </c>
      <c r="AC89" s="24">
        <f t="shared" si="57"/>
        <v>2.0472215361810373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166.56104122015353</v>
      </c>
      <c r="AO89" s="62">
        <f t="shared" si="90"/>
        <v>149.05044333608868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281.75737460977331</v>
      </c>
      <c r="T90" s="62">
        <f t="shared" si="88"/>
        <v>217.57508587672368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0.78505867474076019</v>
      </c>
      <c r="AA90" s="23">
        <f>EXP(-LN(2)/25)*AA89+(1-EXP(-LN(2)/25))/(LN(2)/25)*Calculateur!V90*Calculateur!X90*VLOOKUP('Données projet'!$B$9,Paramètres!$A$1:$I$89,3,0)*0.475*44/12</f>
        <v>1.2123758568833585</v>
      </c>
      <c r="AB90" s="23">
        <f>EXP(-LN(2)/2)*AB89+(1-EXP(-LN(2)/2))/(LN(2)/2)*V90*Y90*VLOOKUP('Données projet'!$B$9,Paramètres!$A$1:$I$89,3,0)*0.475*44/12</f>
        <v>3.0327534651511302E-8</v>
      </c>
      <c r="AC90" s="24">
        <f t="shared" si="57"/>
        <v>1.9974345619516534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166.56104122015353</v>
      </c>
      <c r="AO90" s="62">
        <f t="shared" si="90"/>
        <v>149.05044333608868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281.75737460977331</v>
      </c>
      <c r="T91" s="62">
        <f t="shared" si="88"/>
        <v>217.57508587672368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0.76966415296760404</v>
      </c>
      <c r="AA91" s="23">
        <f>EXP(-LN(2)/25)*AA90+(1-EXP(-LN(2)/25))/(LN(2)/25)*Calculateur!V91*Calculateur!X91*VLOOKUP('Données projet'!$B$9,Paramètres!$A$1:$I$89,3,0)*0.475*44/12</f>
        <v>1.1792233753208077</v>
      </c>
      <c r="AB91" s="23">
        <f>EXP(-LN(2)/2)*AB90+(1-EXP(-LN(2)/2))/(LN(2)/2)*V91*Y91*VLOOKUP('Données projet'!$B$9,Paramètres!$A$1:$I$89,3,0)*0.475*44/12</f>
        <v>2.1444805408753641E-8</v>
      </c>
      <c r="AC91" s="24">
        <f t="shared" si="57"/>
        <v>1.9488875497332172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166.56104122015353</v>
      </c>
      <c r="AO91" s="62">
        <f t="shared" si="90"/>
        <v>149.05044333608868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281.75737460977331</v>
      </c>
      <c r="T92" s="62">
        <f t="shared" si="88"/>
        <v>217.57508587672368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0.7545715083766884</v>
      </c>
      <c r="AA92" s="23">
        <f>EXP(-LN(2)/25)*AA91+(1-EXP(-LN(2)/25))/(LN(2)/25)*Calculateur!V92*Calculateur!X92*VLOOKUP('Données projet'!$B$9,Paramètres!$A$1:$I$89,3,0)*0.475*44/12</f>
        <v>1.1469774501099981</v>
      </c>
      <c r="AB92" s="23">
        <f>EXP(-LN(2)/2)*AB91+(1-EXP(-LN(2)/2))/(LN(2)/2)*V92*Y92*VLOOKUP('Données projet'!$B$9,Paramètres!$A$1:$I$89,3,0)*0.475*44/12</f>
        <v>1.5163767325755651E-8</v>
      </c>
      <c r="AC92" s="24">
        <f t="shared" si="57"/>
        <v>1.9015489736504538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166.56104122015353</v>
      </c>
      <c r="AO92" s="62">
        <f t="shared" si="90"/>
        <v>149.05044333608868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281.75737460977331</v>
      </c>
      <c r="T93" s="62">
        <f t="shared" si="88"/>
        <v>217.57508587672368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0.73977482134059647</v>
      </c>
      <c r="AA93" s="23">
        <f>EXP(-LN(2)/25)*AA92+(1-EXP(-LN(2)/25))/(LN(2)/25)*Calculateur!V93*Calculateur!X93*VLOOKUP('Données projet'!$B$9,Paramètres!$A$1:$I$89,3,0)*0.475*44/12</f>
        <v>1.1156132914198176</v>
      </c>
      <c r="AB93" s="23">
        <f>EXP(-LN(2)/2)*AB92+(1-EXP(-LN(2)/2))/(LN(2)/2)*V93*Y93*VLOOKUP('Données projet'!$B$9,Paramètres!$A$1:$I$89,3,0)*0.475*44/12</f>
        <v>1.072240270437682E-8</v>
      </c>
      <c r="AC93" s="24">
        <f t="shared" si="57"/>
        <v>1.8553881234828167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166.56104122015353</v>
      </c>
      <c r="AO93" s="62">
        <f t="shared" si="90"/>
        <v>149.05044333608868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281.75737460977331</v>
      </c>
      <c r="T94" s="62">
        <f t="shared" si="88"/>
        <v>217.57508587672368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0.72526828831219425</v>
      </c>
      <c r="AA94" s="23">
        <f>EXP(-LN(2)/25)*AA93+(1-EXP(-LN(2)/25))/(LN(2)/25)*Calculateur!V94*Calculateur!X94*VLOOKUP('Données projet'!$B$9,Paramètres!$A$1:$I$89,3,0)*0.475*44/12</f>
        <v>1.0851067872983895</v>
      </c>
      <c r="AB94" s="23">
        <f>EXP(-LN(2)/2)*AB93+(1-EXP(-LN(2)/2))/(LN(2)/2)*V94*Y94*VLOOKUP('Données projet'!$B$9,Paramètres!$A$1:$I$89,3,0)*0.475*44/12</f>
        <v>7.5818836628778255E-9</v>
      </c>
      <c r="AC94" s="24">
        <f t="shared" si="57"/>
        <v>1.8103750831924672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166.56104122015353</v>
      </c>
      <c r="AO94" s="62">
        <f t="shared" si="90"/>
        <v>149.05044333608868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281.75737460977331</v>
      </c>
      <c r="T95" s="62">
        <f t="shared" si="88"/>
        <v>217.57508587672368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0.71104621954836755</v>
      </c>
      <c r="AA95" s="23">
        <f>EXP(-LN(2)/25)*AA94+(1-EXP(-LN(2)/25))/(LN(2)/25)*Calculateur!V95*Calculateur!X95*VLOOKUP('Données projet'!$B$9,Paramètres!$A$1:$I$89,3,0)*0.475*44/12</f>
        <v>1.0554344851364292</v>
      </c>
      <c r="AB95" s="23">
        <f>EXP(-LN(2)/2)*AB94+(1-EXP(-LN(2)/2))/(LN(2)/2)*V95*Y95*VLOOKUP('Données projet'!$B$9,Paramètres!$A$1:$I$89,3,0)*0.475*44/12</f>
        <v>5.3612013521884102E-9</v>
      </c>
      <c r="AC95" s="24">
        <f t="shared" si="57"/>
        <v>1.766480710045998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166.56104122015353</v>
      </c>
      <c r="AO95" s="62">
        <f t="shared" si="90"/>
        <v>149.05044333608868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281.75737460977331</v>
      </c>
      <c r="T96" s="62">
        <f t="shared" si="88"/>
        <v>217.57508587672368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0.69710303687839414</v>
      </c>
      <c r="AA96" s="23">
        <f>EXP(-LN(2)/25)*AA95+(1-EXP(-LN(2)/25))/(LN(2)/25)*Calculateur!V96*Calculateur!X96*VLOOKUP('Données projet'!$B$9,Paramètres!$A$1:$I$89,3,0)*0.475*44/12</f>
        <v>1.0265735736374861</v>
      </c>
      <c r="AB96" s="23">
        <f>EXP(-LN(2)/2)*AB95+(1-EXP(-LN(2)/2))/(LN(2)/2)*V96*Y96*VLOOKUP('Données projet'!$B$9,Paramètres!$A$1:$I$89,3,0)*0.475*44/12</f>
        <v>3.7909418314389128E-9</v>
      </c>
      <c r="AC96" s="24">
        <f t="shared" si="57"/>
        <v>1.7236766143068221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166.56104122015353</v>
      </c>
      <c r="AO96" s="62">
        <f t="shared" si="90"/>
        <v>149.05044333608868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281.75737460977331</v>
      </c>
      <c r="T97" s="62">
        <f t="shared" si="88"/>
        <v>217.57508587672368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0.68343327151607725</v>
      </c>
      <c r="AA97" s="23">
        <f>EXP(-LN(2)/25)*AA96+(1-EXP(-LN(2)/25))/(LN(2)/25)*Calculateur!V97*Calculateur!X97*VLOOKUP('Données projet'!$B$9,Paramètres!$A$1:$I$89,3,0)*0.475*44/12</f>
        <v>0.9985018652812111</v>
      </c>
      <c r="AB97" s="23">
        <f>EXP(-LN(2)/2)*AB96+(1-EXP(-LN(2)/2))/(LN(2)/2)*V97*Y97*VLOOKUP('Données projet'!$B$9,Paramètres!$A$1:$I$89,3,0)*0.475*44/12</f>
        <v>2.6806006760942051E-9</v>
      </c>
      <c r="AC97" s="24">
        <f t="shared" si="57"/>
        <v>1.681935139477889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166.56104122015353</v>
      </c>
      <c r="AO97" s="62">
        <f t="shared" si="90"/>
        <v>149.05044333608868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281.75737460977331</v>
      </c>
      <c r="T98" s="62">
        <f t="shared" si="88"/>
        <v>217.57508587672368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0.67003156191478175</v>
      </c>
      <c r="AA98" s="23">
        <f>EXP(-LN(2)/25)*AA97+(1-EXP(-LN(2)/25))/(LN(2)/25)*Calculateur!V98*Calculateur!X98*VLOOKUP('Données projet'!$B$9,Paramètres!$A$1:$I$89,3,0)*0.475*44/12</f>
        <v>0.97119777926616535</v>
      </c>
      <c r="AB98" s="23">
        <f>EXP(-LN(2)/2)*AB97+(1-EXP(-LN(2)/2))/(LN(2)/2)*V98*Y98*VLOOKUP('Données projet'!$B$9,Paramètres!$A$1:$I$89,3,0)*0.475*44/12</f>
        <v>1.8954709157194564E-9</v>
      </c>
      <c r="AC98" s="24">
        <f t="shared" si="57"/>
        <v>1.641229343076418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166.56104122015353</v>
      </c>
      <c r="AO98" s="62">
        <f t="shared" si="90"/>
        <v>149.05044333608868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281.75737460977331</v>
      </c>
      <c r="T99" s="62">
        <f t="shared" si="88"/>
        <v>217.57508587672368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0.65689265166453192</v>
      </c>
      <c r="AA99" s="23">
        <f>EXP(-LN(2)/25)*AA98+(1-EXP(-LN(2)/25))/(LN(2)/25)*Calculateur!V99*Calculateur!X99*VLOOKUP('Données projet'!$B$9,Paramètres!$A$1:$I$89,3,0)*0.475*44/12</f>
        <v>0.94464032491906058</v>
      </c>
      <c r="AB99" s="23">
        <f>EXP(-LN(2)/2)*AB98+(1-EXP(-LN(2)/2))/(LN(2)/2)*V99*Y99*VLOOKUP('Données projet'!$B$9,Paramètres!$A$1:$I$89,3,0)*0.475*44/12</f>
        <v>1.3403003380471025E-9</v>
      </c>
      <c r="AC99" s="24">
        <f t="shared" si="57"/>
        <v>1.6015329779238927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166.56104122015353</v>
      </c>
      <c r="AO99" s="62">
        <f t="shared" si="90"/>
        <v>149.05044333608868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281.75737460977331</v>
      </c>
      <c r="T100" s="62">
        <f t="shared" si="88"/>
        <v>217.57508587672368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0.64401138743034558</v>
      </c>
      <c r="AA100" s="23">
        <f>EXP(-LN(2)/25)*AA99+(1-EXP(-LN(2)/25))/(LN(2)/25)*Calculateur!V100*Calculateur!X100*VLOOKUP('Données projet'!$B$9,Paramètres!$A$1:$I$89,3,0)*0.475*44/12</f>
        <v>0.91880908555767316</v>
      </c>
      <c r="AB100" s="23">
        <f>EXP(-LN(2)/2)*AB99+(1-EXP(-LN(2)/2))/(LN(2)/2)*V100*Y100*VLOOKUP('Données projet'!$B$9,Paramètres!$A$1:$I$89,3,0)*0.475*44/12</f>
        <v>9.4773545785972819E-10</v>
      </c>
      <c r="AC100" s="24">
        <f t="shared" si="57"/>
        <v>1.5628204739357543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166.56104122015353</v>
      </c>
      <c r="AO100" s="62">
        <f t="shared" si="90"/>
        <v>149.05044333608868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281.75737460977331</v>
      </c>
      <c r="T101" s="62">
        <f t="shared" si="88"/>
        <v>217.57508587672368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0.63138271693099624</v>
      </c>
      <c r="AA101" s="23">
        <f>EXP(-LN(2)/25)*AA100+(1-EXP(-LN(2)/25))/(LN(2)/25)*Calculateur!V101*Calculateur!X101*VLOOKUP('Données projet'!$B$9,Paramètres!$A$1:$I$89,3,0)*0.475*44/12</f>
        <v>0.89368420279502869</v>
      </c>
      <c r="AB101" s="23">
        <f>EXP(-LN(2)/2)*AB100+(1-EXP(-LN(2)/2))/(LN(2)/2)*V101*Y101*VLOOKUP('Données projet'!$B$9,Paramètres!$A$1:$I$89,3,0)*0.475*44/12</f>
        <v>6.7015016902355127E-10</v>
      </c>
      <c r="AC101" s="24">
        <f t="shared" si="57"/>
        <v>1.5250669203961751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166.56104122015353</v>
      </c>
      <c r="AO101" s="62">
        <f t="shared" si="90"/>
        <v>149.05044333608868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281.75737460977331</v>
      </c>
      <c r="T102" s="62">
        <f t="shared" si="88"/>
        <v>217.57508587672368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0.61900168695741076</v>
      </c>
      <c r="AA102" s="23">
        <f>EXP(-LN(2)/25)*AA101+(1-EXP(-LN(2)/25))/(LN(2)/25)*Calculateur!V102*Calculateur!X102*VLOOKUP('Données projet'!$B$9,Paramètres!$A$1:$I$89,3,0)*0.475*44/12</f>
        <v>0.86924636127278898</v>
      </c>
      <c r="AB102" s="23">
        <f>EXP(-LN(2)/2)*AB101+(1-EXP(-LN(2)/2))/(LN(2)/2)*V102*Y102*VLOOKUP('Données projet'!$B$9,Paramètres!$A$1:$I$89,3,0)*0.475*44/12</f>
        <v>4.7386772892986409E-10</v>
      </c>
      <c r="AC102" s="24">
        <f t="shared" si="57"/>
        <v>1.4882480487040677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166.56104122015353</v>
      </c>
      <c r="AO102" s="62">
        <f t="shared" si="90"/>
        <v>149.05044333608868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281.75737460977331</v>
      </c>
      <c r="T103" s="62">
        <f t="shared" si="88"/>
        <v>217.57508587672368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0.60686344142992465</v>
      </c>
      <c r="AA103" s="23">
        <f>EXP(-LN(2)/25)*AA102+(1-EXP(-LN(2)/25))/(LN(2)/25)*Calculateur!V103*Calculateur!X103*VLOOKUP('Données projet'!$B$9,Paramètres!$A$1:$I$89,3,0)*0.475*44/12</f>
        <v>0.84547677381210506</v>
      </c>
      <c r="AB103" s="23">
        <f>EXP(-LN(2)/2)*AB102+(1-EXP(-LN(2)/2))/(LN(2)/2)*V103*Y103*VLOOKUP('Données projet'!$B$9,Paramètres!$A$1:$I$89,3,0)*0.475*44/12</f>
        <v>3.3507508451177564E-10</v>
      </c>
      <c r="AC103" s="24">
        <f t="shared" si="57"/>
        <v>1.4523402155771048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166.56104122015353</v>
      </c>
      <c r="AO103" s="62">
        <f t="shared" si="90"/>
        <v>149.05044333608868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281.75737460977331</v>
      </c>
      <c r="T104" s="62">
        <f t="shared" si="88"/>
        <v>217.57508587672368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0.59496321949363384</v>
      </c>
      <c r="AA104" s="23">
        <f>EXP(-LN(2)/25)*AA103+(1-EXP(-LN(2)/25))/(LN(2)/25)*Calculateur!V104*Calculateur!X104*VLOOKUP('Données projet'!$B$9,Paramètres!$A$1:$I$89,3,0)*0.475*44/12</f>
        <v>0.82235716697052186</v>
      </c>
      <c r="AB104" s="23">
        <f>EXP(-LN(2)/2)*AB103+(1-EXP(-LN(2)/2))/(LN(2)/2)*V104*Y104*VLOOKUP('Données projet'!$B$9,Paramètres!$A$1:$I$89,3,0)*0.475*44/12</f>
        <v>2.3693386446493205E-10</v>
      </c>
      <c r="AC104" s="24">
        <f t="shared" si="57"/>
        <v>1.4173203867010895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166.56104122015353</v>
      </c>
      <c r="AO104" s="62">
        <f t="shared" si="90"/>
        <v>149.05044333608868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281.75737460977331</v>
      </c>
      <c r="T105" s="62">
        <f t="shared" si="88"/>
        <v>217.57508587672368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0.583296353651095</v>
      </c>
      <c r="AA105" s="23">
        <f>EXP(-LN(2)/25)*AA104+(1-EXP(-LN(2)/25))/(LN(2)/25)*Calculateur!V105*Calculateur!X105*VLOOKUP('Données projet'!$B$9,Paramètres!$A$1:$I$89,3,0)*0.475*44/12</f>
        <v>0.79986976699382906</v>
      </c>
      <c r="AB105" s="23">
        <f>EXP(-LN(2)/2)*AB104+(1-EXP(-LN(2)/2))/(LN(2)/2)*V105*Y105*VLOOKUP('Données projet'!$B$9,Paramètres!$A$1:$I$89,3,0)*0.475*44/12</f>
        <v>1.6753754225588782E-10</v>
      </c>
      <c r="AC105" s="24">
        <f t="shared" si="57"/>
        <v>1.3831661208124615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166.56104122015353</v>
      </c>
      <c r="AO105" s="62">
        <f t="shared" si="90"/>
        <v>149.05044333608868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281.75737460977331</v>
      </c>
      <c r="T106" s="62">
        <f t="shared" si="88"/>
        <v>217.57508587672368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0.57185826793164285</v>
      </c>
      <c r="AA106" s="23">
        <f>EXP(-LN(2)/25)*AA105+(1-EXP(-LN(2)/25))/(LN(2)/25)*Calculateur!V106*Calculateur!X106*VLOOKUP('Données projet'!$B$9,Paramètres!$A$1:$I$89,3,0)*0.475*44/12</f>
        <v>0.77799728615205987</v>
      </c>
      <c r="AB106" s="23">
        <f>EXP(-LN(2)/2)*AB105+(1-EXP(-LN(2)/2))/(LN(2)/2)*V106*Y106*VLOOKUP('Données projet'!$B$9,Paramètres!$A$1:$I$89,3,0)*0.475*44/12</f>
        <v>1.1846693223246602E-10</v>
      </c>
      <c r="AC106" s="24">
        <f t="shared" si="57"/>
        <v>1.3498555542021697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166.56104122015353</v>
      </c>
      <c r="AO106" s="62">
        <f t="shared" si="90"/>
        <v>149.05044333608868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281.75737460977331</v>
      </c>
      <c r="T107" s="62">
        <f t="shared" si="88"/>
        <v>217.57508587672368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0.56064447609660573</v>
      </c>
      <c r="AA107" s="23">
        <f>EXP(-LN(2)/25)*AA106+(1-EXP(-LN(2)/25))/(LN(2)/25)*Calculateur!V107*Calculateur!X107*VLOOKUP('Données projet'!$B$9,Paramètres!$A$1:$I$89,3,0)*0.475*44/12</f>
        <v>0.75672290944913267</v>
      </c>
      <c r="AB107" s="23">
        <f>EXP(-LN(2)/2)*AB106+(1-EXP(-LN(2)/2))/(LN(2)/2)*V107*Y107*VLOOKUP('Données projet'!$B$9,Paramètres!$A$1:$I$89,3,0)*0.475*44/12</f>
        <v>8.3768771127943909E-11</v>
      </c>
      <c r="AC107" s="24">
        <f t="shared" si="57"/>
        <v>1.3173673856295072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166.56104122015353</v>
      </c>
      <c r="AO107" s="62">
        <f t="shared" si="90"/>
        <v>149.05044333608868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281.75737460977331</v>
      </c>
      <c r="T108" s="62">
        <f t="shared" si="88"/>
        <v>217.57508587672368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0.54965057987971599</v>
      </c>
      <c r="AA108" s="23">
        <f>EXP(-LN(2)/25)*AA107+(1-EXP(-LN(2)/25))/(LN(2)/25)*Calculateur!V108*Calculateur!X108*VLOOKUP('Données projet'!$B$9,Paramètres!$A$1:$I$89,3,0)*0.475*44/12</f>
        <v>0.73603028169591789</v>
      </c>
      <c r="AB108" s="23">
        <f>EXP(-LN(2)/2)*AB107+(1-EXP(-LN(2)/2))/(LN(2)/2)*V108*Y108*VLOOKUP('Données projet'!$B$9,Paramètres!$A$1:$I$89,3,0)*0.475*44/12</f>
        <v>5.9233466116233012E-11</v>
      </c>
      <c r="AC108" s="24">
        <f t="shared" si="57"/>
        <v>1.2856808616348674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166.56104122015353</v>
      </c>
      <c r="AO108" s="62">
        <f t="shared" si="90"/>
        <v>149.05044333608868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281.75737460977331</v>
      </c>
      <c r="T109" s="62">
        <f t="shared" si="88"/>
        <v>217.57508587672368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0.53887226726202497</v>
      </c>
      <c r="AA109" s="23">
        <f>EXP(-LN(2)/25)*AA108+(1-EXP(-LN(2)/25))/(LN(2)/25)*Calculateur!V109*Calculateur!X109*VLOOKUP('Données projet'!$B$9,Paramètres!$A$1:$I$89,3,0)*0.475*44/12</f>
        <v>0.71590349493679273</v>
      </c>
      <c r="AB109" s="23">
        <f>EXP(-LN(2)/2)*AB108+(1-EXP(-LN(2)/2))/(LN(2)/2)*V109*Y109*VLOOKUP('Données projet'!$B$9,Paramètres!$A$1:$I$89,3,0)*0.475*44/12</f>
        <v>4.1884385563971955E-11</v>
      </c>
      <c r="AC109" s="24">
        <f t="shared" si="57"/>
        <v>1.2547757622407023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166.56104122015353</v>
      </c>
      <c r="AO109" s="62">
        <f t="shared" si="90"/>
        <v>149.05044333608868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281.75737460977331</v>
      </c>
      <c r="T110" s="62">
        <f t="shared" si="88"/>
        <v>217.57508587672368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0.52830531078064524</v>
      </c>
      <c r="AA110" s="23">
        <f>EXP(-LN(2)/25)*AA109+(1-EXP(-LN(2)/25))/(LN(2)/25)*Calculateur!V110*Calculateur!X110*VLOOKUP('Données projet'!$B$9,Paramètres!$A$1:$I$89,3,0)*0.475*44/12</f>
        <v>0.69632707622001755</v>
      </c>
      <c r="AB110" s="23">
        <f>EXP(-LN(2)/2)*AB109+(1-EXP(-LN(2)/2))/(LN(2)/2)*V110*Y110*VLOOKUP('Données projet'!$B$9,Paramètres!$A$1:$I$89,3,0)*0.475*44/12</f>
        <v>2.9616733058116506E-11</v>
      </c>
      <c r="AC110" s="24">
        <f t="shared" si="57"/>
        <v>1.2246323870302795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166.56104122015353</v>
      </c>
      <c r="AO110" s="62">
        <f t="shared" si="90"/>
        <v>149.05044333608868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281.75737460977331</v>
      </c>
      <c r="T111" s="62">
        <f t="shared" si="88"/>
        <v>217.57508587672368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0.51794556587065832</v>
      </c>
      <c r="AA111" s="23">
        <f>EXP(-LN(2)/25)*AA110+(1-EXP(-LN(2)/25))/(LN(2)/25)*Calculateur!V111*Calculateur!X111*VLOOKUP('Données projet'!$B$9,Paramètres!$A$1:$I$89,3,0)*0.475*44/12</f>
        <v>0.67728597570253168</v>
      </c>
      <c r="AB111" s="23">
        <f>EXP(-LN(2)/2)*AB110+(1-EXP(-LN(2)/2))/(LN(2)/2)*V111*Y111*VLOOKUP('Données projet'!$B$9,Paramètres!$A$1:$I$89,3,0)*0.475*44/12</f>
        <v>2.0942192781985977E-11</v>
      </c>
      <c r="AC111" s="24">
        <f t="shared" si="57"/>
        <v>1.1952315415941321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166.56104122015353</v>
      </c>
      <c r="AO111" s="62">
        <f t="shared" si="90"/>
        <v>149.05044333608868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281.75737460977331</v>
      </c>
      <c r="T112" s="62">
        <f t="shared" si="88"/>
        <v>217.57508587672368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0.50778896923953587</v>
      </c>
      <c r="AA112" s="23">
        <f>EXP(-LN(2)/25)*AA111+(1-EXP(-LN(2)/25))/(LN(2)/25)*Calculateur!V112*Calculateur!X112*VLOOKUP('Données projet'!$B$9,Paramètres!$A$1:$I$89,3,0)*0.475*44/12</f>
        <v>0.65876555508002443</v>
      </c>
      <c r="AB112" s="23">
        <f>EXP(-LN(2)/2)*AB111+(1-EXP(-LN(2)/2))/(LN(2)/2)*V112*Y112*VLOOKUP('Données projet'!$B$9,Paramètres!$A$1:$I$89,3,0)*0.475*44/12</f>
        <v>1.4808366529058253E-11</v>
      </c>
      <c r="AC112" s="24">
        <f t="shared" si="57"/>
        <v>1.1665545243343687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166.56104122015353</v>
      </c>
      <c r="AO112" s="62">
        <f t="shared" si="90"/>
        <v>149.05044333608868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281.75737460977331</v>
      </c>
      <c r="T113" s="62">
        <f t="shared" si="88"/>
        <v>217.57508587672368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0.49783153727343743</v>
      </c>
      <c r="AA113" s="23">
        <f>EXP(-LN(2)/25)*AA112+(1-EXP(-LN(2)/25))/(LN(2)/25)*Calculateur!V113*Calculateur!X113*VLOOKUP('Données projet'!$B$9,Paramètres!$A$1:$I$89,3,0)*0.475*44/12</f>
        <v>0.64075157633338631</v>
      </c>
      <c r="AB113" s="23">
        <f>EXP(-LN(2)/2)*AB112+(1-EXP(-LN(2)/2))/(LN(2)/2)*V113*Y113*VLOOKUP('Données projet'!$B$9,Paramètres!$A$1:$I$89,3,0)*0.475*44/12</f>
        <v>1.0471096390992989E-11</v>
      </c>
      <c r="AC113" s="24">
        <f t="shared" si="57"/>
        <v>1.1385831136172948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166.56104122015353</v>
      </c>
      <c r="AO113" s="62">
        <f t="shared" si="90"/>
        <v>149.05044333608868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281.75737460977331</v>
      </c>
      <c r="T114" s="62">
        <f t="shared" si="88"/>
        <v>217.57508587672368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0.4880693644747604</v>
      </c>
      <c r="AA114" s="23">
        <f>EXP(-LN(2)/25)*AA113+(1-EXP(-LN(2)/25))/(LN(2)/25)*Calculateur!V114*Calculateur!X114*VLOOKUP('Données projet'!$B$9,Paramètres!$A$1:$I$89,3,0)*0.475*44/12</f>
        <v>0.62323019078288888</v>
      </c>
      <c r="AB114" s="23">
        <f>EXP(-LN(2)/2)*AB113+(1-EXP(-LN(2)/2))/(LN(2)/2)*V114*Y114*VLOOKUP('Données projet'!$B$9,Paramètres!$A$1:$I$89,3,0)*0.475*44/12</f>
        <v>7.4041832645291265E-12</v>
      </c>
      <c r="AC114" s="24">
        <f t="shared" si="57"/>
        <v>1.1112995552650533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166.56104122015353</v>
      </c>
      <c r="AO114" s="62">
        <f t="shared" si="90"/>
        <v>149.05044333608868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281.75737460977331</v>
      </c>
      <c r="T115" s="62">
        <f t="shared" si="88"/>
        <v>217.57508587672368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0.47849862193032794</v>
      </c>
      <c r="AA115" s="23">
        <f>EXP(-LN(2)/25)*AA114+(1-EXP(-LN(2)/25))/(LN(2)/25)*Calculateur!V115*Calculateur!X115*VLOOKUP('Données projet'!$B$9,Paramètres!$A$1:$I$89,3,0)*0.475*44/12</f>
        <v>0.60618792844167946</v>
      </c>
      <c r="AB115" s="23">
        <f>EXP(-LN(2)/2)*AB114+(1-EXP(-LN(2)/2))/(LN(2)/2)*V115*Y115*VLOOKUP('Données projet'!$B$9,Paramètres!$A$1:$I$89,3,0)*0.475*44/12</f>
        <v>5.2355481954964943E-12</v>
      </c>
      <c r="AC115" s="24">
        <f t="shared" si="57"/>
        <v>1.0846865503772429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166.56104122015353</v>
      </c>
      <c r="AO115" s="62">
        <f t="shared" si="90"/>
        <v>149.05044333608868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281.75737460977331</v>
      </c>
      <c r="T116" s="62">
        <f t="shared" si="88"/>
        <v>217.57508587672368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0.46911555580961528</v>
      </c>
      <c r="AA116" s="23">
        <f>EXP(-LN(2)/25)*AA115+(1-EXP(-LN(2)/25))/(LN(2)/25)*Calculateur!V116*Calculateur!X116*VLOOKUP('Données projet'!$B$9,Paramètres!$A$1:$I$89,3,0)*0.475*44/12</f>
        <v>0.58961168766040406</v>
      </c>
      <c r="AB116" s="23">
        <f>EXP(-LN(2)/2)*AB115+(1-EXP(-LN(2)/2))/(LN(2)/2)*V116*Y116*VLOOKUP('Données projet'!$B$9,Paramètres!$A$1:$I$89,3,0)*0.475*44/12</f>
        <v>3.7020916322645632E-12</v>
      </c>
      <c r="AC116" s="24">
        <f t="shared" si="57"/>
        <v>1.0587272434737216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166.56104122015353</v>
      </c>
      <c r="AO116" s="62">
        <f t="shared" si="90"/>
        <v>149.05044333608868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281.75737460977331</v>
      </c>
      <c r="T117" s="62">
        <f t="shared" si="88"/>
        <v>217.57508587672368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0.45991648589242456</v>
      </c>
      <c r="AA117" s="23">
        <f>EXP(-LN(2)/25)*AA116+(1-EXP(-LN(2)/25))/(LN(2)/25)*Calculateur!V117*Calculateur!X117*VLOOKUP('Données projet'!$B$9,Paramètres!$A$1:$I$89,3,0)*0.475*44/12</f>
        <v>0.57348872505499926</v>
      </c>
      <c r="AB117" s="23">
        <f>EXP(-LN(2)/2)*AB116+(1-EXP(-LN(2)/2))/(LN(2)/2)*V117*Y117*VLOOKUP('Données projet'!$B$9,Paramètres!$A$1:$I$89,3,0)*0.475*44/12</f>
        <v>2.6177740977482472E-12</v>
      </c>
      <c r="AC117" s="24">
        <f t="shared" si="57"/>
        <v>1.0334052109500416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166.56104122015353</v>
      </c>
      <c r="AO117" s="62">
        <f t="shared" si="90"/>
        <v>149.05044333608868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281.75737460977331</v>
      </c>
      <c r="T118" s="62">
        <f t="shared" si="88"/>
        <v>217.57508587672368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0.45089780412543135</v>
      </c>
      <c r="AA118" s="23">
        <f>EXP(-LN(2)/25)*AA117+(1-EXP(-LN(2)/25))/(LN(2)/25)*Calculateur!V118*Calculateur!X118*VLOOKUP('Données projet'!$B$9,Paramètres!$A$1:$I$89,3,0)*0.475*44/12</f>
        <v>0.55780664570990901</v>
      </c>
      <c r="AB118" s="23">
        <f>EXP(-LN(2)/2)*AB117+(1-EXP(-LN(2)/2))/(LN(2)/2)*V118*Y118*VLOOKUP('Données projet'!$B$9,Paramètres!$A$1:$I$89,3,0)*0.475*44/12</f>
        <v>1.8510458161322816E-12</v>
      </c>
      <c r="AC118" s="24">
        <f t="shared" si="57"/>
        <v>1.0087044498371913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166.56104122015353</v>
      </c>
      <c r="AO118" s="62">
        <f t="shared" si="90"/>
        <v>149.05044333608868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281.75737460977331</v>
      </c>
      <c r="T119" s="62">
        <f t="shared" si="88"/>
        <v>217.57508587672368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0.44205597320703616</v>
      </c>
      <c r="AA119" s="23">
        <f>EXP(-LN(2)/25)*AA118+(1-EXP(-LN(2)/25))/(LN(2)/25)*Calculateur!V119*Calculateur!X119*VLOOKUP('Données projet'!$B$9,Paramètres!$A$1:$I$89,3,0)*0.475*44/12</f>
        <v>0.54255339364919497</v>
      </c>
      <c r="AB119" s="23">
        <f>EXP(-LN(2)/2)*AB118+(1-EXP(-LN(2)/2))/(LN(2)/2)*V119*Y119*VLOOKUP('Données projet'!$B$9,Paramètres!$A$1:$I$89,3,0)*0.475*44/12</f>
        <v>1.3088870488741236E-12</v>
      </c>
      <c r="AC119" s="24">
        <f t="shared" si="57"/>
        <v>0.98460936685753997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166.56104122015353</v>
      </c>
      <c r="AO119" s="62">
        <f t="shared" si="90"/>
        <v>149.05044333608868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281.75737460977331</v>
      </c>
      <c r="T120" s="62">
        <f t="shared" si="88"/>
        <v>217.57508587672368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0.43338752519996632</v>
      </c>
      <c r="AA120" s="23">
        <f>EXP(-LN(2)/25)*AA119+(1-EXP(-LN(2)/25))/(LN(2)/25)*Calculateur!V120*Calculateur!X120*VLOOKUP('Données projet'!$B$9,Paramètres!$A$1:$I$89,3,0)*0.475*44/12</f>
        <v>0.52771724256821484</v>
      </c>
      <c r="AB120" s="23">
        <f>EXP(-LN(2)/2)*AB119+(1-EXP(-LN(2)/2))/(LN(2)/2)*V120*Y120*VLOOKUP('Données projet'!$B$9,Paramètres!$A$1:$I$89,3,0)*0.475*44/12</f>
        <v>9.2552290806614081E-13</v>
      </c>
      <c r="AC120" s="24">
        <f t="shared" si="57"/>
        <v>0.96110476776910669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166.56104122015353</v>
      </c>
      <c r="AO120" s="62">
        <f t="shared" si="90"/>
        <v>149.05044333608868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281.75737460977331</v>
      </c>
      <c r="T121" s="62">
        <f t="shared" si="88"/>
        <v>217.57508587672368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0.42488906017108391</v>
      </c>
      <c r="AA121" s="23">
        <f>EXP(-LN(2)/25)*AA120+(1-EXP(-LN(2)/25))/(LN(2)/25)*Calculateur!V121*Calculateur!X121*VLOOKUP('Données projet'!$B$9,Paramètres!$A$1:$I$89,3,0)*0.475*44/12</f>
        <v>0.51328678681874329</v>
      </c>
      <c r="AB121" s="23">
        <f>EXP(-LN(2)/2)*AB120+(1-EXP(-LN(2)/2))/(LN(2)/2)*V121*Y121*VLOOKUP('Données projet'!$B$9,Paramètres!$A$1:$I$89,3,0)*0.475*44/12</f>
        <v>6.5444352443706179E-13</v>
      </c>
      <c r="AC121" s="24">
        <f t="shared" si="57"/>
        <v>0.93817584699048162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166.56104122015353</v>
      </c>
      <c r="AO121" s="62">
        <f t="shared" si="90"/>
        <v>149.05044333608868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281.75737460977331</v>
      </c>
      <c r="T122" s="62">
        <f t="shared" si="88"/>
        <v>217.57508587672368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0.41655724485786605</v>
      </c>
      <c r="AA122" s="23">
        <f>EXP(-LN(2)/25)*AA121+(1-EXP(-LN(2)/25))/(LN(2)/25)*Calculateur!V122*Calculateur!X122*VLOOKUP('Données projet'!$B$9,Paramètres!$A$1:$I$89,3,0)*0.475*44/12</f>
        <v>0.49925093264060577</v>
      </c>
      <c r="AB122" s="23">
        <f>EXP(-LN(2)/2)*AB121+(1-EXP(-LN(2)/2))/(LN(2)/2)*V122*Y122*VLOOKUP('Données projet'!$B$9,Paramètres!$A$1:$I$89,3,0)*0.475*44/12</f>
        <v>4.627614540330704E-13</v>
      </c>
      <c r="AC122" s="24">
        <f t="shared" si="57"/>
        <v>0.91580817749893462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166.56104122015353</v>
      </c>
      <c r="AO122" s="62">
        <f t="shared" si="90"/>
        <v>149.05044333608868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281.75737460977331</v>
      </c>
      <c r="T123" s="62">
        <f t="shared" si="88"/>
        <v>217.57508587672368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0.40838881136103483</v>
      </c>
      <c r="AA123" s="23">
        <f>EXP(-LN(2)/25)*AA122+(1-EXP(-LN(2)/25))/(LN(2)/25)*Calculateur!V123*Calculateur!X123*VLOOKUP('Données projet'!$B$9,Paramètres!$A$1:$I$89,3,0)*0.475*44/12</f>
        <v>0.4855988896330829</v>
      </c>
      <c r="AB123" s="23">
        <f>EXP(-LN(2)/2)*AB122+(1-EXP(-LN(2)/2))/(LN(2)/2)*V123*Y123*VLOOKUP('Données projet'!$B$9,Paramètres!$A$1:$I$89,3,0)*0.475*44/12</f>
        <v>3.272217622185309E-13</v>
      </c>
      <c r="AC123" s="24">
        <f t="shared" si="57"/>
        <v>0.89398770099444491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166.56104122015353</v>
      </c>
      <c r="AO123" s="62">
        <f t="shared" si="90"/>
        <v>149.05044333608868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281.75737460977331</v>
      </c>
      <c r="T124" s="62">
        <f t="shared" si="88"/>
        <v>217.57508587672368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0.40038055586282401</v>
      </c>
      <c r="AA124" s="23">
        <f>EXP(-LN(2)/25)*AA123+(1-EXP(-LN(2)/25))/(LN(2)/25)*Calculateur!V124*Calculateur!X124*VLOOKUP('Données projet'!$B$9,Paramètres!$A$1:$I$89,3,0)*0.475*44/12</f>
        <v>0.47232016245953051</v>
      </c>
      <c r="AB124" s="23">
        <f>EXP(-LN(2)/2)*AB123+(1-EXP(-LN(2)/2))/(LN(2)/2)*V124*Y124*VLOOKUP('Données projet'!$B$9,Paramètres!$A$1:$I$89,3,0)*0.475*44/12</f>
        <v>2.313807270165352E-13</v>
      </c>
      <c r="AC124" s="24">
        <f t="shared" si="57"/>
        <v>0.87270071832258589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166.56104122015353</v>
      </c>
      <c r="AO124" s="62">
        <f t="shared" si="90"/>
        <v>149.05044333608868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281.75737460977331</v>
      </c>
      <c r="T125" s="62">
        <f t="shared" si="88"/>
        <v>217.57508587672368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0.39252933737037954</v>
      </c>
      <c r="AA125" s="23">
        <f>EXP(-LN(2)/25)*AA124+(1-EXP(-LN(2)/25))/(LN(2)/25)*Calculateur!V125*Calculateur!X125*VLOOKUP('Données projet'!$B$9,Paramètres!$A$1:$I$89,3,0)*0.475*44/12</f>
        <v>0.4594045427788368</v>
      </c>
      <c r="AB125" s="23">
        <f>EXP(-LN(2)/2)*AB124+(1-EXP(-LN(2)/2))/(LN(2)/2)*V125*Y125*VLOOKUP('Données projet'!$B$9,Paramètres!$A$1:$I$89,3,0)*0.475*44/12</f>
        <v>1.6361088110926545E-13</v>
      </c>
      <c r="AC125" s="24">
        <f t="shared" si="57"/>
        <v>0.85193388014937999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166.56104122015353</v>
      </c>
      <c r="AO125" s="62">
        <f t="shared" si="90"/>
        <v>149.05044333608868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281.75737460977331</v>
      </c>
      <c r="T126" s="62">
        <f t="shared" si="88"/>
        <v>217.57508587672368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0.38483207648380152</v>
      </c>
      <c r="AA126" s="23">
        <f>EXP(-LN(2)/25)*AA125+(1-EXP(-LN(2)/25))/(LN(2)/25)*Calculateur!V126*Calculateur!X126*VLOOKUP('Données projet'!$B$9,Paramètres!$A$1:$I$89,3,0)*0.475*44/12</f>
        <v>0.44684210139751457</v>
      </c>
      <c r="AB126" s="23">
        <f>EXP(-LN(2)/2)*AB125+(1-EXP(-LN(2)/2))/(LN(2)/2)*V126*Y126*VLOOKUP('Données projet'!$B$9,Paramètres!$A$1:$I$89,3,0)*0.475*44/12</f>
        <v>1.156903635082676E-13</v>
      </c>
      <c r="AC126" s="24">
        <f t="shared" si="57"/>
        <v>0.83167417788143183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166.56104122015353</v>
      </c>
      <c r="AO126" s="62">
        <f t="shared" si="90"/>
        <v>149.05044333608868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281.75737460977331</v>
      </c>
      <c r="T127" s="62">
        <f t="shared" si="88"/>
        <v>217.57508587672368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0.3772857541883437</v>
      </c>
      <c r="AA127" s="23">
        <f>EXP(-LN(2)/25)*AA126+(1-EXP(-LN(2)/25))/(LN(2)/25)*Calculateur!V127*Calculateur!X127*VLOOKUP('Données projet'!$B$9,Paramètres!$A$1:$I$89,3,0)*0.475*44/12</f>
        <v>0.43462318063639471</v>
      </c>
      <c r="AB127" s="23">
        <f>EXP(-LN(2)/2)*AB126+(1-EXP(-LN(2)/2))/(LN(2)/2)*V127*Y127*VLOOKUP('Données projet'!$B$9,Paramètres!$A$1:$I$89,3,0)*0.475*44/12</f>
        <v>8.1805440554632724E-14</v>
      </c>
      <c r="AC127" s="24">
        <f t="shared" si="57"/>
        <v>0.81190893482482018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166.56104122015353</v>
      </c>
      <c r="AO127" s="62">
        <f t="shared" si="90"/>
        <v>149.05044333608868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281.75737460977331</v>
      </c>
      <c r="T128" s="62">
        <f t="shared" si="88"/>
        <v>217.57508587672368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0.36988741067029773</v>
      </c>
      <c r="AA128" s="23">
        <f>EXP(-LN(2)/25)*AA127+(1-EXP(-LN(2)/25))/(LN(2)/25)*Calculateur!V128*Calculateur!X128*VLOOKUP('Données projet'!$B$9,Paramètres!$A$1:$I$89,3,0)*0.475*44/12</f>
        <v>0.42273838690605275</v>
      </c>
      <c r="AB128" s="23">
        <f>EXP(-LN(2)/2)*AB127+(1-EXP(-LN(2)/2))/(LN(2)/2)*V128*Y128*VLOOKUP('Données projet'!$B$9,Paramètres!$A$1:$I$89,3,0)*0.475*44/12</f>
        <v>5.7845181754133801E-14</v>
      </c>
      <c r="AC128" s="24">
        <f t="shared" si="57"/>
        <v>0.79262579757640828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166.56104122015353</v>
      </c>
      <c r="AO128" s="62">
        <f t="shared" si="90"/>
        <v>149.05044333608868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281.75737460977331</v>
      </c>
      <c r="T129" s="62">
        <f t="shared" si="88"/>
        <v>217.57508587672368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0.36263414415609668</v>
      </c>
      <c r="AA129" s="23">
        <f>EXP(-LN(2)/25)*AA128+(1-EXP(-LN(2)/25))/(LN(2)/25)*Calculateur!V129*Calculateur!X129*VLOOKUP('Données projet'!$B$9,Paramètres!$A$1:$I$89,3,0)*0.475*44/12</f>
        <v>0.41117858348526115</v>
      </c>
      <c r="AB129" s="23">
        <f>EXP(-LN(2)/2)*AB128+(1-EXP(-LN(2)/2))/(LN(2)/2)*V129*Y129*VLOOKUP('Données projet'!$B$9,Paramètres!$A$1:$I$89,3,0)*0.475*44/12</f>
        <v>4.0902720277316362E-14</v>
      </c>
      <c r="AC129" s="24">
        <f t="shared" si="57"/>
        <v>0.77381272764139863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166.56104122015353</v>
      </c>
      <c r="AO129" s="62">
        <f t="shared" si="90"/>
        <v>149.05044333608868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281.75737460977331</v>
      </c>
      <c r="T130" s="62">
        <f t="shared" si="88"/>
        <v>217.57508587672368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0.35552310977418333</v>
      </c>
      <c r="AA130" s="23">
        <f>EXP(-LN(2)/25)*AA129+(1-EXP(-LN(2)/25))/(LN(2)/25)*Calculateur!V130*Calculateur!X130*VLOOKUP('Données projet'!$B$9,Paramètres!$A$1:$I$89,3,0)*0.475*44/12</f>
        <v>0.39993488349691475</v>
      </c>
      <c r="AB130" s="23">
        <f>EXP(-LN(2)/2)*AB129+(1-EXP(-LN(2)/2))/(LN(2)/2)*V130*Y130*VLOOKUP('Données projet'!$B$9,Paramètres!$A$1:$I$89,3,0)*0.475*44/12</f>
        <v>2.89225908770669E-14</v>
      </c>
      <c r="AC130" s="24">
        <f t="shared" si="57"/>
        <v>0.75545799327112706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166.56104122015353</v>
      </c>
      <c r="AO130" s="62">
        <f t="shared" si="90"/>
        <v>149.05044333608868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281.75737460977331</v>
      </c>
      <c r="T131" s="62">
        <f t="shared" si="88"/>
        <v>217.57508587672368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0.34855151843919663</v>
      </c>
      <c r="AA131" s="23">
        <f>EXP(-LN(2)/25)*AA130+(1-EXP(-LN(2)/25))/(LN(2)/25)*Calculateur!V131*Calculateur!X131*VLOOKUP('Données projet'!$B$9,Paramètres!$A$1:$I$89,3,0)*0.475*44/12</f>
        <v>0.38899864307603016</v>
      </c>
      <c r="AB131" s="23">
        <f>EXP(-LN(2)/2)*AB130+(1-EXP(-LN(2)/2))/(LN(2)/2)*V131*Y131*VLOOKUP('Données projet'!$B$9,Paramètres!$A$1:$I$89,3,0)*0.475*44/12</f>
        <v>2.0451360138658181E-14</v>
      </c>
      <c r="AC131" s="24">
        <f t="shared" si="57"/>
        <v>0.73755016151524722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166.56104122015353</v>
      </c>
      <c r="AO131" s="62">
        <f t="shared" si="90"/>
        <v>149.05044333608868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281.75737460977331</v>
      </c>
      <c r="T132" s="62">
        <f t="shared" si="88"/>
        <v>217.57508587672368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0.34171663575803818</v>
      </c>
      <c r="AA132" s="23">
        <f>EXP(-LN(2)/25)*AA131+(1-EXP(-LN(2)/25))/(LN(2)/25)*Calculateur!V132*Calculateur!X132*VLOOKUP('Données projet'!$B$9,Paramètres!$A$1:$I$89,3,0)*0.475*44/12</f>
        <v>0.37836145472456656</v>
      </c>
      <c r="AB132" s="23">
        <f>EXP(-LN(2)/2)*AB131+(1-EXP(-LN(2)/2))/(LN(2)/2)*V132*Y132*VLOOKUP('Données projet'!$B$9,Paramètres!$A$1:$I$89,3,0)*0.475*44/12</f>
        <v>1.446129543853345E-14</v>
      </c>
      <c r="AC132" s="24">
        <f t="shared" ref="AC132:AC153" si="111">SUM(Z132:AB132)</f>
        <v>0.72007809048261917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166.56104122015353</v>
      </c>
      <c r="AO132" s="62">
        <f t="shared" si="90"/>
        <v>149.05044333608868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281.75737460977331</v>
      </c>
      <c r="T133" s="62">
        <f t="shared" ref="T133:T196" si="142">$T$3</f>
        <v>217.57508587672368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0.33501578095739043</v>
      </c>
      <c r="AA133" s="23">
        <f>EXP(-LN(2)/25)*AA132+(1-EXP(-LN(2)/25))/(LN(2)/25)*Calculateur!V133*Calculateur!X133*VLOOKUP('Données projet'!$B$9,Paramètres!$A$1:$I$89,3,0)*0.475*44/12</f>
        <v>0.36801514084795917</v>
      </c>
      <c r="AB133" s="23">
        <f>EXP(-LN(2)/2)*AB132+(1-EXP(-LN(2)/2))/(LN(2)/2)*V133*Y133*VLOOKUP('Données projet'!$B$9,Paramètres!$A$1:$I$89,3,0)*0.475*44/12</f>
        <v>1.022568006932909E-14</v>
      </c>
      <c r="AC133" s="24">
        <f t="shared" si="111"/>
        <v>0.70303092180535987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166.56104122015353</v>
      </c>
      <c r="AO133" s="62">
        <f t="shared" ref="AO133:AO196" si="144">$AO$3</f>
        <v>149.05044333608868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281.75737460977331</v>
      </c>
      <c r="T134" s="62">
        <f t="shared" si="142"/>
        <v>217.57508587672368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0.32844632583226552</v>
      </c>
      <c r="AA134" s="23">
        <f>EXP(-LN(2)/25)*AA133+(1-EXP(-LN(2)/25))/(LN(2)/25)*Calculateur!V134*Calculateur!X134*VLOOKUP('Données projet'!$B$9,Paramètres!$A$1:$I$89,3,0)*0.475*44/12</f>
        <v>0.35795174746839659</v>
      </c>
      <c r="AB134" s="23">
        <f>EXP(-LN(2)/2)*AB133+(1-EXP(-LN(2)/2))/(LN(2)/2)*V134*Y134*VLOOKUP('Données projet'!$B$9,Paramètres!$A$1:$I$89,3,0)*0.475*44/12</f>
        <v>7.2306477192667251E-15</v>
      </c>
      <c r="AC134" s="24">
        <f t="shared" si="111"/>
        <v>0.68639807330066926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166.56104122015353</v>
      </c>
      <c r="AO134" s="62">
        <f t="shared" si="144"/>
        <v>149.05044333608868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281.75737460977331</v>
      </c>
      <c r="T135" s="62">
        <f t="shared" si="142"/>
        <v>217.57508587672368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0.32200569371517235</v>
      </c>
      <c r="AA135" s="23">
        <f>EXP(-LN(2)/25)*AA134+(1-EXP(-LN(2)/25))/(LN(2)/25)*Calculateur!V135*Calculateur!X135*VLOOKUP('Données projet'!$B$9,Paramètres!$A$1:$I$89,3,0)*0.475*44/12</f>
        <v>0.348163538110009</v>
      </c>
      <c r="AB135" s="23">
        <f>EXP(-LN(2)/2)*AB134+(1-EXP(-LN(2)/2))/(LN(2)/2)*V135*Y135*VLOOKUP('Données projet'!$B$9,Paramètres!$A$1:$I$89,3,0)*0.475*44/12</f>
        <v>5.1128400346645452E-15</v>
      </c>
      <c r="AC135" s="24">
        <f t="shared" si="111"/>
        <v>0.6701692318251864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166.56104122015353</v>
      </c>
      <c r="AO135" s="62">
        <f t="shared" si="144"/>
        <v>149.05044333608868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281.75737460977331</v>
      </c>
      <c r="T136" s="62">
        <f t="shared" si="142"/>
        <v>217.57508587672368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0.31569135846549767</v>
      </c>
      <c r="AA136" s="23">
        <f>EXP(-LN(2)/25)*AA135+(1-EXP(-LN(2)/25))/(LN(2)/25)*Calculateur!V136*Calculateur!X136*VLOOKUP('Données projet'!$B$9,Paramètres!$A$1:$I$89,3,0)*0.475*44/12</f>
        <v>0.33864298785126606</v>
      </c>
      <c r="AB136" s="23">
        <f>EXP(-LN(2)/2)*AB135+(1-EXP(-LN(2)/2))/(LN(2)/2)*V136*Y136*VLOOKUP('Données projet'!$B$9,Paramètres!$A$1:$I$89,3,0)*0.475*44/12</f>
        <v>3.6153238596333625E-15</v>
      </c>
      <c r="AC136" s="24">
        <f t="shared" si="111"/>
        <v>0.65433434631676735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166.56104122015353</v>
      </c>
      <c r="AO136" s="62">
        <f t="shared" si="144"/>
        <v>149.05044333608868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281.75737460977331</v>
      </c>
      <c r="T137" s="62">
        <f t="shared" si="142"/>
        <v>217.57508587672368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0.30950084347870493</v>
      </c>
      <c r="AA137" s="23">
        <f>EXP(-LN(2)/25)*AA136+(1-EXP(-LN(2)/25))/(LN(2)/25)*Calculateur!V137*Calculateur!X137*VLOOKUP('Données projet'!$B$9,Paramètres!$A$1:$I$89,3,0)*0.475*44/12</f>
        <v>0.32938277754001244</v>
      </c>
      <c r="AB137" s="23">
        <f>EXP(-LN(2)/2)*AB136+(1-EXP(-LN(2)/2))/(LN(2)/2)*V137*Y137*VLOOKUP('Données projet'!$B$9,Paramètres!$A$1:$I$89,3,0)*0.475*44/12</f>
        <v>2.5564200173322726E-15</v>
      </c>
      <c r="AC137" s="24">
        <f t="shared" si="111"/>
        <v>0.63888362101871998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166.56104122015353</v>
      </c>
      <c r="AO137" s="62">
        <f t="shared" si="144"/>
        <v>149.05044333608868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281.75737460977331</v>
      </c>
      <c r="T138" s="62">
        <f t="shared" si="142"/>
        <v>217.57508587672368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0.30343172071496188</v>
      </c>
      <c r="AA138" s="23">
        <f>EXP(-LN(2)/25)*AA137+(1-EXP(-LN(2)/25))/(LN(2)/25)*Calculateur!V138*Calculateur!X138*VLOOKUP('Données projet'!$B$9,Paramètres!$A$1:$I$89,3,0)*0.475*44/12</f>
        <v>0.32037578816669332</v>
      </c>
      <c r="AB138" s="23">
        <f>EXP(-LN(2)/2)*AB137+(1-EXP(-LN(2)/2))/(LN(2)/2)*V138*Y138*VLOOKUP('Données projet'!$B$9,Paramètres!$A$1:$I$89,3,0)*0.475*44/12</f>
        <v>1.8076619298166813E-15</v>
      </c>
      <c r="AC138" s="24">
        <f t="shared" si="111"/>
        <v>0.62380750888165704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166.56104122015353</v>
      </c>
      <c r="AO138" s="62">
        <f t="shared" si="144"/>
        <v>149.05044333608868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281.75737460977331</v>
      </c>
      <c r="T139" s="62">
        <f t="shared" si="142"/>
        <v>217.57508587672368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0.29748160974681648</v>
      </c>
      <c r="AA139" s="23">
        <f>EXP(-LN(2)/25)*AA138+(1-EXP(-LN(2)/25))/(LN(2)/25)*Calculateur!V139*Calculateur!X139*VLOOKUP('Données projet'!$B$9,Paramètres!$A$1:$I$89,3,0)*0.475*44/12</f>
        <v>0.31161509539144461</v>
      </c>
      <c r="AB139" s="23">
        <f>EXP(-LN(2)/2)*AB138+(1-EXP(-LN(2)/2))/(LN(2)/2)*V139*Y139*VLOOKUP('Données projet'!$B$9,Paramètres!$A$1:$I$89,3,0)*0.475*44/12</f>
        <v>1.2782100086661363E-15</v>
      </c>
      <c r="AC139" s="24">
        <f t="shared" si="111"/>
        <v>0.60909670513826242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166.56104122015353</v>
      </c>
      <c r="AO139" s="62">
        <f t="shared" si="144"/>
        <v>149.05044333608868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281.75737460977331</v>
      </c>
      <c r="T140" s="62">
        <f t="shared" si="142"/>
        <v>217.57508587672368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0.29164817682554706</v>
      </c>
      <c r="AA140" s="23">
        <f>EXP(-LN(2)/25)*AA139+(1-EXP(-LN(2)/25))/(LN(2)/25)*Calculateur!V140*Calculateur!X140*VLOOKUP('Données projet'!$B$9,Paramètres!$A$1:$I$89,3,0)*0.475*44/12</f>
        <v>0.3030939642208399</v>
      </c>
      <c r="AB140" s="23">
        <f>EXP(-LN(2)/2)*AB139+(1-EXP(-LN(2)/2))/(LN(2)/2)*V140*Y140*VLOOKUP('Données projet'!$B$9,Paramètres!$A$1:$I$89,3,0)*0.475*44/12</f>
        <v>9.0383096490834063E-16</v>
      </c>
      <c r="AC140" s="24">
        <f t="shared" si="111"/>
        <v>0.59474214104638778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166.56104122015353</v>
      </c>
      <c r="AO140" s="62">
        <f t="shared" si="144"/>
        <v>149.05044333608868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281.75737460977331</v>
      </c>
      <c r="T141" s="62">
        <f t="shared" si="142"/>
        <v>217.57508587672368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0.28592913396582098</v>
      </c>
      <c r="AA141" s="23">
        <f>EXP(-LN(2)/25)*AA140+(1-EXP(-LN(2)/25))/(LN(2)/25)*Calculateur!V141*Calculateur!X141*VLOOKUP('Données projet'!$B$9,Paramètres!$A$1:$I$89,3,0)*0.475*44/12</f>
        <v>0.2948058438302022</v>
      </c>
      <c r="AB141" s="23">
        <f>EXP(-LN(2)/2)*AB140+(1-EXP(-LN(2)/2))/(LN(2)/2)*V141*Y141*VLOOKUP('Données projet'!$B$9,Paramètres!$A$1:$I$89,3,0)*0.475*44/12</f>
        <v>6.3910500433306816E-16</v>
      </c>
      <c r="AC141" s="24">
        <f t="shared" si="111"/>
        <v>0.58073497779602379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166.56104122015353</v>
      </c>
      <c r="AO141" s="62">
        <f t="shared" si="144"/>
        <v>149.05044333608868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281.75737460977331</v>
      </c>
      <c r="T142" s="62">
        <f t="shared" si="142"/>
        <v>217.57508587672368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0.28032223804830242</v>
      </c>
      <c r="AA142" s="23">
        <f>EXP(-LN(2)/25)*AA141+(1-EXP(-LN(2)/25))/(LN(2)/25)*Calculateur!V142*Calculateur!X142*VLOOKUP('Données projet'!$B$9,Paramètres!$A$1:$I$89,3,0)*0.475*44/12</f>
        <v>0.2867443625274998</v>
      </c>
      <c r="AB142" s="23">
        <f>EXP(-LN(2)/2)*AB141+(1-EXP(-LN(2)/2))/(LN(2)/2)*V142*Y142*VLOOKUP('Données projet'!$B$9,Paramètres!$A$1:$I$89,3,0)*0.475*44/12</f>
        <v>4.5191548245417032E-16</v>
      </c>
      <c r="AC142" s="24">
        <f t="shared" si="111"/>
        <v>0.56706660057580272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166.56104122015353</v>
      </c>
      <c r="AO142" s="62">
        <f t="shared" si="144"/>
        <v>149.05044333608868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281.75737460977331</v>
      </c>
      <c r="T143" s="62">
        <f t="shared" si="142"/>
        <v>217.57508587672368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0.27482528993985755</v>
      </c>
      <c r="AA143" s="23">
        <f>EXP(-LN(2)/25)*AA142+(1-EXP(-LN(2)/25))/(LN(2)/25)*Calculateur!V143*Calculateur!X143*VLOOKUP('Données projet'!$B$9,Paramètres!$A$1:$I$89,3,0)*0.475*44/12</f>
        <v>0.27890332285495467</v>
      </c>
      <c r="AB143" s="23">
        <f>EXP(-LN(2)/2)*AB142+(1-EXP(-LN(2)/2))/(LN(2)/2)*V143*Y143*VLOOKUP('Données projet'!$B$9,Paramètres!$A$1:$I$89,3,0)*0.475*44/12</f>
        <v>3.1955250216653408E-16</v>
      </c>
      <c r="AC143" s="24">
        <f t="shared" si="111"/>
        <v>0.55372861279481256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166.56104122015353</v>
      </c>
      <c r="AO143" s="62">
        <f t="shared" si="144"/>
        <v>149.05044333608868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281.75737460977331</v>
      </c>
      <c r="T144" s="62">
        <f t="shared" si="142"/>
        <v>217.57508587672368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0.26943613363101204</v>
      </c>
      <c r="AA144" s="23">
        <f>EXP(-LN(2)/25)*AA143+(1-EXP(-LN(2)/25))/(LN(2)/25)*Calculateur!V144*Calculateur!X144*VLOOKUP('Données projet'!$B$9,Paramètres!$A$1:$I$89,3,0)*0.475*44/12</f>
        <v>0.27127669682459765</v>
      </c>
      <c r="AB144" s="23">
        <f>EXP(-LN(2)/2)*AB143+(1-EXP(-LN(2)/2))/(LN(2)/2)*V144*Y144*VLOOKUP('Données projet'!$B$9,Paramètres!$A$1:$I$89,3,0)*0.475*44/12</f>
        <v>2.2595774122708516E-16</v>
      </c>
      <c r="AC144" s="24">
        <f t="shared" si="111"/>
        <v>0.54071283045560992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166.56104122015353</v>
      </c>
      <c r="AO144" s="62">
        <f t="shared" si="144"/>
        <v>149.05044333608868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281.75737460977331</v>
      </c>
      <c r="T145" s="62">
        <f t="shared" si="142"/>
        <v>217.57508587672368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0.26415265539032218</v>
      </c>
      <c r="AA145" s="23">
        <f>EXP(-LN(2)/25)*AA144+(1-EXP(-LN(2)/25))/(LN(2)/25)*Calculateur!V145*Calculateur!X145*VLOOKUP('Données projet'!$B$9,Paramètres!$A$1:$I$89,3,0)*0.475*44/12</f>
        <v>0.26385862128410753</v>
      </c>
      <c r="AB145" s="23">
        <f>EXP(-LN(2)/2)*AB144+(1-EXP(-LN(2)/2))/(LN(2)/2)*V145*Y145*VLOOKUP('Données projet'!$B$9,Paramètres!$A$1:$I$89,3,0)*0.475*44/12</f>
        <v>1.5977625108326704E-16</v>
      </c>
      <c r="AC145" s="24">
        <f t="shared" si="111"/>
        <v>0.52801127667442982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166.56104122015353</v>
      </c>
      <c r="AO145" s="62">
        <f t="shared" si="144"/>
        <v>149.05044333608868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281.75737460977331</v>
      </c>
      <c r="T146" s="62">
        <f t="shared" si="142"/>
        <v>217.57508587672368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0.25897278293532877</v>
      </c>
      <c r="AA146" s="23">
        <f>EXP(-LN(2)/25)*AA145+(1-EXP(-LN(2)/25))/(LN(2)/25)*Calculateur!V146*Calculateur!X146*VLOOKUP('Données projet'!$B$9,Paramètres!$A$1:$I$89,3,0)*0.475*44/12</f>
        <v>0.25664339340937176</v>
      </c>
      <c r="AB146" s="23">
        <f>EXP(-LN(2)/2)*AB145+(1-EXP(-LN(2)/2))/(LN(2)/2)*V146*Y146*VLOOKUP('Données projet'!$B$9,Paramètres!$A$1:$I$89,3,0)*0.475*44/12</f>
        <v>1.1297887061354258E-16</v>
      </c>
      <c r="AC146" s="24">
        <f t="shared" si="111"/>
        <v>0.51561617634470058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166.56104122015353</v>
      </c>
      <c r="AO146" s="62">
        <f t="shared" si="144"/>
        <v>149.05044333608868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281.75737460977331</v>
      </c>
      <c r="T147" s="62">
        <f t="shared" si="142"/>
        <v>217.57508587672368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0.25389448461976755</v>
      </c>
      <c r="AA147" s="23">
        <f>EXP(-LN(2)/25)*AA146+(1-EXP(-LN(2)/25))/(LN(2)/25)*Calculateur!V147*Calculateur!X147*VLOOKUP('Données projet'!$B$9,Paramètres!$A$1:$I$89,3,0)*0.475*44/12</f>
        <v>0.249625466320303</v>
      </c>
      <c r="AB147" s="23">
        <f>EXP(-LN(2)/2)*AB146+(1-EXP(-LN(2)/2))/(LN(2)/2)*V147*Y147*VLOOKUP('Données projet'!$B$9,Paramètres!$A$1:$I$89,3,0)*0.475*44/12</f>
        <v>7.9888125541633519E-17</v>
      </c>
      <c r="AC147" s="24">
        <f t="shared" si="111"/>
        <v>0.50351995094007063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166.56104122015353</v>
      </c>
      <c r="AO147" s="62">
        <f t="shared" si="144"/>
        <v>149.05044333608868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281.75737460977331</v>
      </c>
      <c r="T148" s="62">
        <f t="shared" si="142"/>
        <v>217.57508587672368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0.24891576863671833</v>
      </c>
      <c r="AA148" s="23">
        <f>EXP(-LN(2)/25)*AA147+(1-EXP(-LN(2)/25))/(LN(2)/25)*Calculateur!V148*Calculateur!X148*VLOOKUP('Données projet'!$B$9,Paramètres!$A$1:$I$89,3,0)*0.475*44/12</f>
        <v>0.24279944481654156</v>
      </c>
      <c r="AB148" s="23">
        <f>EXP(-LN(2)/2)*AB147+(1-EXP(-LN(2)/2))/(LN(2)/2)*V148*Y148*VLOOKUP('Données projet'!$B$9,Paramètres!$A$1:$I$89,3,0)*0.475*44/12</f>
        <v>5.648943530677129E-17</v>
      </c>
      <c r="AC148" s="24">
        <f t="shared" si="111"/>
        <v>0.49171521345325991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166.56104122015353</v>
      </c>
      <c r="AO148" s="62">
        <f t="shared" si="144"/>
        <v>149.05044333608868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281.75737460977331</v>
      </c>
      <c r="T149" s="62">
        <f t="shared" si="142"/>
        <v>217.57508587672368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0.24403468223737981</v>
      </c>
      <c r="AA149" s="23">
        <f>EXP(-LN(2)/25)*AA148+(1-EXP(-LN(2)/25))/(LN(2)/25)*Calculateur!V149*Calculateur!X149*VLOOKUP('Données projet'!$B$9,Paramètres!$A$1:$I$89,3,0)*0.475*44/12</f>
        <v>0.23616008122976537</v>
      </c>
      <c r="AB149" s="23">
        <f>EXP(-LN(2)/2)*AB148+(1-EXP(-LN(2)/2))/(LN(2)/2)*V149*Y149*VLOOKUP('Données projet'!$B$9,Paramètres!$A$1:$I$89,3,0)*0.475*44/12</f>
        <v>3.994406277081676E-17</v>
      </c>
      <c r="AC149" s="24">
        <f t="shared" si="111"/>
        <v>0.48019476346714524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166.56104122015353</v>
      </c>
      <c r="AO149" s="62">
        <f t="shared" si="144"/>
        <v>149.05044333608868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281.75737460977331</v>
      </c>
      <c r="T150" s="62">
        <f t="shared" si="142"/>
        <v>217.57508587672368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0.23924931096516358</v>
      </c>
      <c r="AA150" s="23">
        <f>EXP(-LN(2)/25)*AA149+(1-EXP(-LN(2)/25))/(LN(2)/25)*Calculateur!V150*Calculateur!X150*VLOOKUP('Données projet'!$B$9,Paramètres!$A$1:$I$89,3,0)*0.475*44/12</f>
        <v>0.22970227138941851</v>
      </c>
      <c r="AB150" s="23">
        <f>EXP(-LN(2)/2)*AB149+(1-EXP(-LN(2)/2))/(LN(2)/2)*V150*Y150*VLOOKUP('Données projet'!$B$9,Paramètres!$A$1:$I$89,3,0)*0.475*44/12</f>
        <v>2.8244717653385645E-17</v>
      </c>
      <c r="AC150" s="24">
        <f t="shared" si="111"/>
        <v>0.46895158235458217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166.56104122015353</v>
      </c>
      <c r="AO150" s="62">
        <f t="shared" si="144"/>
        <v>149.05044333608868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281.75737460977331</v>
      </c>
      <c r="T151" s="62">
        <f t="shared" si="142"/>
        <v>217.57508587672368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0.23455777790480725</v>
      </c>
      <c r="AA151" s="23">
        <f>EXP(-LN(2)/25)*AA150+(1-EXP(-LN(2)/25))/(LN(2)/25)*Calculateur!V151*Calculateur!X151*VLOOKUP('Données projet'!$B$9,Paramètres!$A$1:$I$89,3,0)*0.475*44/12</f>
        <v>0.2234210506987574</v>
      </c>
      <c r="AB151" s="23">
        <f>EXP(-LN(2)/2)*AB150+(1-EXP(-LN(2)/2))/(LN(2)/2)*V151*Y151*VLOOKUP('Données projet'!$B$9,Paramètres!$A$1:$I$89,3,0)*0.475*44/12</f>
        <v>1.997203138540838E-17</v>
      </c>
      <c r="AC151" s="24">
        <f t="shared" si="111"/>
        <v>0.45797882860356465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166.56104122015353</v>
      </c>
      <c r="AO151" s="62">
        <f t="shared" si="144"/>
        <v>149.05044333608868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281.75737460977331</v>
      </c>
      <c r="T152" s="62">
        <f t="shared" si="142"/>
        <v>217.57508587672368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0.22995824294621189</v>
      </c>
      <c r="AA152" s="23">
        <f>EXP(-LN(2)/25)*AA151+(1-EXP(-LN(2)/25))/(LN(2)/25)*Calculateur!V152*Calculateur!X152*VLOOKUP('Données projet'!$B$9,Paramètres!$A$1:$I$89,3,0)*0.475*44/12</f>
        <v>0.21731159031819747</v>
      </c>
      <c r="AB152" s="23">
        <f>EXP(-LN(2)/2)*AB151+(1-EXP(-LN(2)/2))/(LN(2)/2)*V152*Y152*VLOOKUP('Données projet'!$B$9,Paramètres!$A$1:$I$89,3,0)*0.475*44/12</f>
        <v>1.4122358826692822E-17</v>
      </c>
      <c r="AC152" s="24">
        <f t="shared" si="111"/>
        <v>0.44726983326440939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166.56104122015353</v>
      </c>
      <c r="AO152" s="62">
        <f t="shared" si="144"/>
        <v>149.05044333608868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281.75737460977331</v>
      </c>
      <c r="T153" s="62">
        <f t="shared" si="142"/>
        <v>217.57508587672368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0.22544890206271528</v>
      </c>
      <c r="AA153" s="23">
        <f>EXP(-LN(2)/25)*AA152+(1-EXP(-LN(2)/25))/(LN(2)/25)*Calculateur!V153*Calculateur!X153*VLOOKUP('Données projet'!$B$9,Paramètres!$A$1:$I$89,3,0)*0.475*44/12</f>
        <v>0.21136919345302649</v>
      </c>
      <c r="AB153" s="23">
        <f>EXP(-LN(2)/2)*AB152+(1-EXP(-LN(2)/2))/(LN(2)/2)*V153*Y153*VLOOKUP('Données projet'!$B$9,Paramètres!$A$1:$I$89,3,0)*0.475*44/12</f>
        <v>9.9860156927041899E-18</v>
      </c>
      <c r="AC153" s="24">
        <f t="shared" si="111"/>
        <v>0.4368180955157418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166.56104122015353</v>
      </c>
      <c r="AO153" s="62">
        <f t="shared" si="144"/>
        <v>149.05044333608868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281.75737460977331</v>
      </c>
      <c r="T154" s="62">
        <f t="shared" si="142"/>
        <v>217.57508587672368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0.22102798660351769</v>
      </c>
      <c r="AA154" s="23">
        <f>EXP(-LN(2)/25)*AA153+(1-EXP(-LN(2)/25))/(LN(2)/25)*Calculateur!V154*Calculateur!X154*VLOOKUP('Données projet'!$B$9,Paramètres!$A$1:$I$89,3,0)*0.475*44/12</f>
        <v>0.20558929174263069</v>
      </c>
      <c r="AB154" s="23">
        <f>EXP(-LN(2)/2)*AB153+(1-EXP(-LN(2)/2))/(LN(2)/2)*V154*Y154*VLOOKUP('Données projet'!$B$9,Paramètres!$A$1:$I$89,3,0)*0.475*44/12</f>
        <v>7.0611794133464112E-18</v>
      </c>
      <c r="AC154" s="24">
        <f t="shared" ref="AC154:AC203" si="163">SUM(Z154:AB154)</f>
        <v>0.42661727834614838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166.56104122015353</v>
      </c>
      <c r="AO154" s="62">
        <f t="shared" si="144"/>
        <v>149.05044333608868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281.75737460977331</v>
      </c>
      <c r="T155" s="62">
        <f t="shared" si="142"/>
        <v>217.57508587672368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0.21669376259998277</v>
      </c>
      <c r="AA155" s="23">
        <f>EXP(-LN(2)/25)*AA154+(1-EXP(-LN(2)/25))/(LN(2)/25)*Calculateur!V155*Calculateur!X155*VLOOKUP('Données projet'!$B$9,Paramètres!$A$1:$I$89,3,0)*0.475*44/12</f>
        <v>0.19996744174845749</v>
      </c>
      <c r="AB155" s="23">
        <f>EXP(-LN(2)/2)*AB154+(1-EXP(-LN(2)/2))/(LN(2)/2)*V155*Y155*VLOOKUP('Données projet'!$B$9,Paramètres!$A$1:$I$89,3,0)*0.475*44/12</f>
        <v>4.993007846352095E-18</v>
      </c>
      <c r="AC155" s="24">
        <f t="shared" si="163"/>
        <v>0.41666120434844023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166.56104122015353</v>
      </c>
      <c r="AO155" s="62">
        <f t="shared" si="144"/>
        <v>149.05044333608868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281.75737460977331</v>
      </c>
      <c r="T156" s="62">
        <f t="shared" si="142"/>
        <v>217.57508587672368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0.21244453008554157</v>
      </c>
      <c r="AA156" s="23">
        <f>EXP(-LN(2)/25)*AA155+(1-EXP(-LN(2)/25))/(LN(2)/25)*Calculateur!V156*Calculateur!X156*VLOOKUP('Données projet'!$B$9,Paramètres!$A$1:$I$89,3,0)*0.475*44/12</f>
        <v>0.19449932153801519</v>
      </c>
      <c r="AB156" s="23">
        <f>EXP(-LN(2)/2)*AB155+(1-EXP(-LN(2)/2))/(LN(2)/2)*V156*Y156*VLOOKUP('Données projet'!$B$9,Paramètres!$A$1:$I$89,3,0)*0.475*44/12</f>
        <v>3.5305897066732056E-18</v>
      </c>
      <c r="AC156" s="24">
        <f t="shared" si="163"/>
        <v>0.40694385162355673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166.56104122015353</v>
      </c>
      <c r="AO156" s="62">
        <f t="shared" si="144"/>
        <v>149.05044333608868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281.75737460977331</v>
      </c>
      <c r="T157" s="62">
        <f t="shared" si="142"/>
        <v>217.57508587672368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0.20827862242893264</v>
      </c>
      <c r="AA157" s="23">
        <f>EXP(-LN(2)/25)*AA156+(1-EXP(-LN(2)/25))/(LN(2)/25)*Calculateur!V157*Calculateur!X157*VLOOKUP('Données projet'!$B$9,Paramètres!$A$1:$I$89,3,0)*0.475*44/12</f>
        <v>0.18918072736228339</v>
      </c>
      <c r="AB157" s="23">
        <f>EXP(-LN(2)/2)*AB156+(1-EXP(-LN(2)/2))/(LN(2)/2)*V157*Y157*VLOOKUP('Données projet'!$B$9,Paramètres!$A$1:$I$89,3,0)*0.475*44/12</f>
        <v>2.4965039231760475E-18</v>
      </c>
      <c r="AC157" s="24">
        <f t="shared" si="163"/>
        <v>0.397459349791216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166.56104122015353</v>
      </c>
      <c r="AO157" s="62">
        <f t="shared" si="144"/>
        <v>149.05044333608868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281.75737460977331</v>
      </c>
      <c r="T158" s="62">
        <f t="shared" si="142"/>
        <v>217.57508587672368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0.20419440568051705</v>
      </c>
      <c r="AA158" s="23">
        <f>EXP(-LN(2)/25)*AA157+(1-EXP(-LN(2)/25))/(LN(2)/25)*Calculateur!V158*Calculateur!X158*VLOOKUP('Données projet'!$B$9,Paramètres!$A$1:$I$89,3,0)*0.475*44/12</f>
        <v>0.18400757042397967</v>
      </c>
      <c r="AB158" s="23">
        <f>EXP(-LN(2)/2)*AB157+(1-EXP(-LN(2)/2))/(LN(2)/2)*V158*Y158*VLOOKUP('Données projet'!$B$9,Paramètres!$A$1:$I$89,3,0)*0.475*44/12</f>
        <v>1.7652948533366028E-18</v>
      </c>
      <c r="AC158" s="24">
        <f t="shared" si="163"/>
        <v>0.38820197610449669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166.56104122015353</v>
      </c>
      <c r="AO158" s="62">
        <f t="shared" si="144"/>
        <v>149.05044333608868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281.75737460977331</v>
      </c>
      <c r="T159" s="62">
        <f t="shared" si="142"/>
        <v>217.57508587672368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0.20019027793141164</v>
      </c>
      <c r="AA159" s="23">
        <f>EXP(-LN(2)/25)*AA158+(1-EXP(-LN(2)/25))/(LN(2)/25)*Calculateur!V159*Calculateur!X159*VLOOKUP('Données projet'!$B$9,Paramètres!$A$1:$I$89,3,0)*0.475*44/12</f>
        <v>0.17897587373419838</v>
      </c>
      <c r="AB159" s="23">
        <f>EXP(-LN(2)/2)*AB158+(1-EXP(-LN(2)/2))/(LN(2)/2)*V159*Y159*VLOOKUP('Données projet'!$B$9,Paramètres!$A$1:$I$89,3,0)*0.475*44/12</f>
        <v>1.2482519615880237E-18</v>
      </c>
      <c r="AC159" s="24">
        <f t="shared" si="163"/>
        <v>0.37916615166561002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166.56104122015353</v>
      </c>
      <c r="AO159" s="62">
        <f t="shared" si="144"/>
        <v>149.05044333608868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281.75737460977331</v>
      </c>
      <c r="T160" s="62">
        <f t="shared" si="142"/>
        <v>217.57508587672368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0.19626466868518944</v>
      </c>
      <c r="AA160" s="23">
        <f>EXP(-LN(2)/25)*AA159+(1-EXP(-LN(2)/25))/(LN(2)/25)*Calculateur!V160*Calculateur!X160*VLOOKUP('Données projet'!$B$9,Paramètres!$A$1:$I$89,3,0)*0.475*44/12</f>
        <v>0.17408176905500458</v>
      </c>
      <c r="AB160" s="23">
        <f>EXP(-LN(2)/2)*AB159+(1-EXP(-LN(2)/2))/(LN(2)/2)*V160*Y160*VLOOKUP('Données projet'!$B$9,Paramètres!$A$1:$I$89,3,0)*0.475*44/12</f>
        <v>8.826474266683014E-19</v>
      </c>
      <c r="AC160" s="24">
        <f t="shared" si="163"/>
        <v>0.37034643774019405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166.56104122015353</v>
      </c>
      <c r="AO160" s="62">
        <f t="shared" si="144"/>
        <v>149.05044333608868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281.75737460977331</v>
      </c>
      <c r="T161" s="62">
        <f t="shared" si="142"/>
        <v>217.57508587672368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0.19241603824190043</v>
      </c>
      <c r="AA161" s="23">
        <f>EXP(-LN(2)/25)*AA160+(1-EXP(-LN(2)/25))/(LN(2)/25)*Calculateur!V161*Calculateur!X161*VLOOKUP('Données projet'!$B$9,Paramètres!$A$1:$I$89,3,0)*0.475*44/12</f>
        <v>0.16932149392563312</v>
      </c>
      <c r="AB161" s="23">
        <f>EXP(-LN(2)/2)*AB160+(1-EXP(-LN(2)/2))/(LN(2)/2)*V161*Y161*VLOOKUP('Données projet'!$B$9,Paramètres!$A$1:$I$89,3,0)*0.475*44/12</f>
        <v>6.2412598079401187E-19</v>
      </c>
      <c r="AC161" s="24">
        <f t="shared" si="163"/>
        <v>0.36173753216753357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166.56104122015353</v>
      </c>
      <c r="AO161" s="62">
        <f t="shared" si="144"/>
        <v>149.05044333608868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281.75737460977331</v>
      </c>
      <c r="T162" s="62">
        <f t="shared" si="142"/>
        <v>217.57508587672368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0.18864287709417155</v>
      </c>
      <c r="AA162" s="23">
        <f>EXP(-LN(2)/25)*AA161+(1-EXP(-LN(2)/25))/(LN(2)/25)*Calculateur!V162*Calculateur!X162*VLOOKUP('Données projet'!$B$9,Paramètres!$A$1:$I$89,3,0)*0.475*44/12</f>
        <v>0.1646913887700063</v>
      </c>
      <c r="AB162" s="23">
        <f>EXP(-LN(2)/2)*AB161+(1-EXP(-LN(2)/2))/(LN(2)/2)*V162*Y162*VLOOKUP('Données projet'!$B$9,Paramètres!$A$1:$I$89,3,0)*0.475*44/12</f>
        <v>4.413237133341507E-19</v>
      </c>
      <c r="AC162" s="24">
        <f t="shared" si="163"/>
        <v>0.35333426586417782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166.56104122015353</v>
      </c>
      <c r="AO162" s="62">
        <f t="shared" si="144"/>
        <v>149.05044333608868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281.75737460977331</v>
      </c>
      <c r="T163" s="62">
        <f t="shared" si="142"/>
        <v>217.57508587672368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0.18494370533514856</v>
      </c>
      <c r="AA163" s="23">
        <f>EXP(-LN(2)/25)*AA162+(1-EXP(-LN(2)/25))/(LN(2)/25)*Calculateur!V163*Calculateur!X163*VLOOKUP('Données projet'!$B$9,Paramètres!$A$1:$I$89,3,0)*0.475*44/12</f>
        <v>0.16018789408334674</v>
      </c>
      <c r="AB163" s="23">
        <f>EXP(-LN(2)/2)*AB162+(1-EXP(-LN(2)/2))/(LN(2)/2)*V163*Y163*VLOOKUP('Données projet'!$B$9,Paramètres!$A$1:$I$89,3,0)*0.475*44/12</f>
        <v>3.1206299039700594E-19</v>
      </c>
      <c r="AC163" s="24">
        <f t="shared" si="163"/>
        <v>0.34513159941849531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166.56104122015353</v>
      </c>
      <c r="AO163" s="62">
        <f t="shared" si="144"/>
        <v>149.05044333608868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281.75737460977331</v>
      </c>
      <c r="T164" s="62">
        <f t="shared" si="142"/>
        <v>217.57508587672368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0.18131707207804804</v>
      </c>
      <c r="AA164" s="23">
        <f>EXP(-LN(2)/25)*AA163+(1-EXP(-LN(2)/25))/(LN(2)/25)*Calculateur!V164*Calculateur!X164*VLOOKUP('Données projet'!$B$9,Paramètres!$A$1:$I$89,3,0)*0.475*44/12</f>
        <v>0.15580754769572239</v>
      </c>
      <c r="AB164" s="23">
        <f>EXP(-LN(2)/2)*AB163+(1-EXP(-LN(2)/2))/(LN(2)/2)*V164*Y164*VLOOKUP('Données projet'!$B$9,Paramètres!$A$1:$I$89,3,0)*0.475*44/12</f>
        <v>2.2066185666707535E-19</v>
      </c>
      <c r="AC164" s="24">
        <f t="shared" si="163"/>
        <v>0.3371246197737704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166.56104122015353</v>
      </c>
      <c r="AO164" s="62">
        <f t="shared" si="144"/>
        <v>149.05044333608868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281.75737460977331</v>
      </c>
      <c r="T165" s="62">
        <f t="shared" si="142"/>
        <v>217.57508587672368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0.17776155488709139</v>
      </c>
      <c r="AA165" s="23">
        <f>EXP(-LN(2)/25)*AA164+(1-EXP(-LN(2)/25))/(LN(2)/25)*Calculateur!V165*Calculateur!X165*VLOOKUP('Données projet'!$B$9,Paramètres!$A$1:$I$89,3,0)*0.475*44/12</f>
        <v>0.15154698211042003</v>
      </c>
      <c r="AB165" s="23">
        <f>EXP(-LN(2)/2)*AB164+(1-EXP(-LN(2)/2))/(LN(2)/2)*V165*Y165*VLOOKUP('Données projet'!$B$9,Paramètres!$A$1:$I$89,3,0)*0.475*44/12</f>
        <v>1.5603149519850297E-19</v>
      </c>
      <c r="AC165" s="24">
        <f t="shared" si="163"/>
        <v>0.32930853699751139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166.56104122015353</v>
      </c>
      <c r="AO165" s="62">
        <f t="shared" si="144"/>
        <v>149.05044333608868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281.75737460977331</v>
      </c>
      <c r="T166" s="62">
        <f t="shared" si="142"/>
        <v>217.57508587672368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0.17427575921959804</v>
      </c>
      <c r="AA166" s="23">
        <f>EXP(-LN(2)/25)*AA165+(1-EXP(-LN(2)/25))/(LN(2)/25)*Calculateur!V166*Calculateur!X166*VLOOKUP('Données projet'!$B$9,Paramètres!$A$1:$I$89,3,0)*0.475*44/12</f>
        <v>0.14740292191510118</v>
      </c>
      <c r="AB166" s="23">
        <f>EXP(-LN(2)/2)*AB165+(1-EXP(-LN(2)/2))/(LN(2)/2)*V166*Y166*VLOOKUP('Données projet'!$B$9,Paramètres!$A$1:$I$89,3,0)*0.475*44/12</f>
        <v>1.1033092833353768E-19</v>
      </c>
      <c r="AC166" s="24">
        <f t="shared" si="163"/>
        <v>0.32167868113469922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166.56104122015353</v>
      </c>
      <c r="AO166" s="62">
        <f t="shared" si="144"/>
        <v>149.05044333608868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281.75737460977331</v>
      </c>
      <c r="T167" s="62">
        <f t="shared" si="142"/>
        <v>217.57508587672368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0.17085831787901881</v>
      </c>
      <c r="AA167" s="23">
        <f>EXP(-LN(2)/25)*AA166+(1-EXP(-LN(2)/25))/(LN(2)/25)*Calculateur!V167*Calculateur!X167*VLOOKUP('Données projet'!$B$9,Paramètres!$A$1:$I$89,3,0)*0.475*44/12</f>
        <v>0.14337218126374998</v>
      </c>
      <c r="AB167" s="23">
        <f>EXP(-LN(2)/2)*AB166+(1-EXP(-LN(2)/2))/(LN(2)/2)*V167*Y167*VLOOKUP('Données projet'!$B$9,Paramètres!$A$1:$I$89,3,0)*0.475*44/12</f>
        <v>7.8015747599251484E-20</v>
      </c>
      <c r="AC167" s="24">
        <f t="shared" si="163"/>
        <v>0.31423049914276879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166.56104122015353</v>
      </c>
      <c r="AO167" s="62">
        <f t="shared" si="144"/>
        <v>149.05044333608868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281.75737460977331</v>
      </c>
      <c r="T168" s="62">
        <f t="shared" si="142"/>
        <v>217.57508587672368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0.16750789047869497</v>
      </c>
      <c r="AA168" s="23">
        <f>EXP(-LN(2)/25)*AA167+(1-EXP(-LN(2)/25))/(LN(2)/25)*Calculateur!V168*Calculateur!X168*VLOOKUP('Données projet'!$B$9,Paramètres!$A$1:$I$89,3,0)*0.475*44/12</f>
        <v>0.13945166142747742</v>
      </c>
      <c r="AB168" s="23">
        <f>EXP(-LN(2)/2)*AB167+(1-EXP(-LN(2)/2))/(LN(2)/2)*V168*Y168*VLOOKUP('Données projet'!$B$9,Paramètres!$A$1:$I$89,3,0)*0.475*44/12</f>
        <v>5.5165464166768838E-20</v>
      </c>
      <c r="AC168" s="24">
        <f t="shared" si="163"/>
        <v>0.30695955190617241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166.56104122015353</v>
      </c>
      <c r="AO168" s="62">
        <f t="shared" si="144"/>
        <v>149.05044333608868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281.75737460977331</v>
      </c>
      <c r="T169" s="62">
        <f t="shared" si="142"/>
        <v>217.57508587672368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0.16422316291613254</v>
      </c>
      <c r="AA169" s="23">
        <f>EXP(-LN(2)/25)*AA168+(1-EXP(-LN(2)/25))/(LN(2)/25)*Calculateur!V169*Calculateur!X169*VLOOKUP('Données projet'!$B$9,Paramètres!$A$1:$I$89,3,0)*0.475*44/12</f>
        <v>0.13563834841229891</v>
      </c>
      <c r="AB169" s="23">
        <f>EXP(-LN(2)/2)*AB168+(1-EXP(-LN(2)/2))/(LN(2)/2)*V169*Y169*VLOOKUP('Données projet'!$B$9,Paramètres!$A$1:$I$89,3,0)*0.475*44/12</f>
        <v>3.9007873799625742E-20</v>
      </c>
      <c r="AC169" s="24">
        <f t="shared" si="163"/>
        <v>0.29986151132843142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166.56104122015353</v>
      </c>
      <c r="AO169" s="62">
        <f t="shared" si="144"/>
        <v>149.05044333608868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281.75737460977331</v>
      </c>
      <c r="T170" s="62">
        <f t="shared" si="142"/>
        <v>217.57508587672368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0.16100284685758595</v>
      </c>
      <c r="AA170" s="23">
        <f>EXP(-LN(2)/25)*AA169+(1-EXP(-LN(2)/25))/(LN(2)/25)*Calculateur!V170*Calculateur!X170*VLOOKUP('Données projet'!$B$9,Paramètres!$A$1:$I$89,3,0)*0.475*44/12</f>
        <v>0.13192931064205385</v>
      </c>
      <c r="AB170" s="23">
        <f>EXP(-LN(2)/2)*AB169+(1-EXP(-LN(2)/2))/(LN(2)/2)*V170*Y170*VLOOKUP('Données projet'!$B$9,Paramètres!$A$1:$I$89,3,0)*0.475*44/12</f>
        <v>2.7582732083384419E-20</v>
      </c>
      <c r="AC170" s="24">
        <f t="shared" si="163"/>
        <v>0.2929321574996398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166.56104122015353</v>
      </c>
      <c r="AO170" s="62">
        <f t="shared" si="144"/>
        <v>149.05044333608868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281.75737460977331</v>
      </c>
      <c r="T171" s="62">
        <f t="shared" si="142"/>
        <v>217.57508587672368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0.15784567923274861</v>
      </c>
      <c r="AA171" s="23">
        <f>EXP(-LN(2)/25)*AA170+(1-EXP(-LN(2)/25))/(LN(2)/25)*Calculateur!V171*Calculateur!X171*VLOOKUP('Données projet'!$B$9,Paramètres!$A$1:$I$89,3,0)*0.475*44/12</f>
        <v>0.12832169670468596</v>
      </c>
      <c r="AB171" s="23">
        <f>EXP(-LN(2)/2)*AB170+(1-EXP(-LN(2)/2))/(LN(2)/2)*V171*Y171*VLOOKUP('Données projet'!$B$9,Paramètres!$A$1:$I$89,3,0)*0.475*44/12</f>
        <v>1.9503936899812871E-20</v>
      </c>
      <c r="AC171" s="24">
        <f t="shared" si="163"/>
        <v>0.28616737593743458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166.56104122015353</v>
      </c>
      <c r="AO171" s="62">
        <f t="shared" si="144"/>
        <v>149.05044333608868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281.75737460977331</v>
      </c>
      <c r="T172" s="62">
        <f t="shared" si="142"/>
        <v>217.57508587672368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0.15475042173935225</v>
      </c>
      <c r="AA172" s="23">
        <f>EXP(-LN(2)/25)*AA171+(1-EXP(-LN(2)/25))/(LN(2)/25)*Calculateur!V172*Calculateur!X172*VLOOKUP('Données projet'!$B$9,Paramètres!$A$1:$I$89,3,0)*0.475*44/12</f>
        <v>0.12481273316015158</v>
      </c>
      <c r="AB172" s="23">
        <f>EXP(-LN(2)/2)*AB171+(1-EXP(-LN(2)/2))/(LN(2)/2)*V172*Y172*VLOOKUP('Données projet'!$B$9,Paramètres!$A$1:$I$89,3,0)*0.475*44/12</f>
        <v>1.3791366041692209E-20</v>
      </c>
      <c r="AC172" s="24">
        <f t="shared" si="163"/>
        <v>0.27956315489950384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166.56104122015353</v>
      </c>
      <c r="AO172" s="62">
        <f t="shared" si="144"/>
        <v>149.05044333608868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281.75737460977331</v>
      </c>
      <c r="T173" s="62">
        <f t="shared" si="142"/>
        <v>217.57508587672368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0.15171586035748072</v>
      </c>
      <c r="AA173" s="23">
        <f>EXP(-LN(2)/25)*AA172+(1-EXP(-LN(2)/25))/(LN(2)/25)*Calculateur!V173*Calculateur!X173*VLOOKUP('Données projet'!$B$9,Paramètres!$A$1:$I$89,3,0)*0.475*44/12</f>
        <v>0.12139972240827086</v>
      </c>
      <c r="AB173" s="23">
        <f>EXP(-LN(2)/2)*AB172+(1-EXP(-LN(2)/2))/(LN(2)/2)*V173*Y173*VLOOKUP('Données projet'!$B$9,Paramètres!$A$1:$I$89,3,0)*0.475*44/12</f>
        <v>9.7519684499064355E-21</v>
      </c>
      <c r="AC173" s="24">
        <f t="shared" si="163"/>
        <v>0.2731155827657516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166.56104122015353</v>
      </c>
      <c r="AO173" s="62">
        <f t="shared" si="144"/>
        <v>149.05044333608868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281.75737460977331</v>
      </c>
      <c r="T174" s="62">
        <f t="shared" si="142"/>
        <v>217.57508587672368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0.14874080487340802</v>
      </c>
      <c r="AA174" s="23">
        <f>EXP(-LN(2)/25)*AA173+(1-EXP(-LN(2)/25))/(LN(2)/25)*Calculateur!V174*Calculateur!X174*VLOOKUP('Données projet'!$B$9,Paramètres!$A$1:$I$89,3,0)*0.475*44/12</f>
        <v>0.11808004061488275</v>
      </c>
      <c r="AB174" s="23">
        <f>EXP(-LN(2)/2)*AB173+(1-EXP(-LN(2)/2))/(LN(2)/2)*V174*Y174*VLOOKUP('Données projet'!$B$9,Paramètres!$A$1:$I$89,3,0)*0.475*44/12</f>
        <v>6.8956830208461047E-21</v>
      </c>
      <c r="AC174" s="24">
        <f t="shared" si="163"/>
        <v>0.26682084548829077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166.56104122015353</v>
      </c>
      <c r="AO174" s="62">
        <f t="shared" si="144"/>
        <v>149.05044333608868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281.75737460977331</v>
      </c>
      <c r="T175" s="62">
        <f t="shared" si="142"/>
        <v>217.57508587672368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0.14582408841277331</v>
      </c>
      <c r="AA175" s="23">
        <f>EXP(-LN(2)/25)*AA174+(1-EXP(-LN(2)/25))/(LN(2)/25)*Calculateur!V175*Calculateur!X175*VLOOKUP('Données projet'!$B$9,Paramètres!$A$1:$I$89,3,0)*0.475*44/12</f>
        <v>0.11485113569470932</v>
      </c>
      <c r="AB175" s="23">
        <f>EXP(-LN(2)/2)*AB174+(1-EXP(-LN(2)/2))/(LN(2)/2)*V175*Y175*VLOOKUP('Données projet'!$B$9,Paramètres!$A$1:$I$89,3,0)*0.475*44/12</f>
        <v>4.8759842249532177E-21</v>
      </c>
      <c r="AC175" s="24">
        <f t="shared" si="163"/>
        <v>0.26067522410748262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166.56104122015353</v>
      </c>
      <c r="AO175" s="62">
        <f t="shared" si="144"/>
        <v>149.05044333608868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281.75737460977331</v>
      </c>
      <c r="T176" s="62">
        <f t="shared" si="142"/>
        <v>217.57508587672368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0.14296456698291027</v>
      </c>
      <c r="AA176" s="23">
        <f>EXP(-LN(2)/25)*AA175+(1-EXP(-LN(2)/25))/(LN(2)/25)*Calculateur!V176*Calculateur!X176*VLOOKUP('Données projet'!$B$9,Paramètres!$A$1:$I$89,3,0)*0.475*44/12</f>
        <v>0.11171052534937877</v>
      </c>
      <c r="AB176" s="23">
        <f>EXP(-LN(2)/2)*AB175+(1-EXP(-LN(2)/2))/(LN(2)/2)*V176*Y176*VLOOKUP('Données projet'!$B$9,Paramètres!$A$1:$I$89,3,0)*0.475*44/12</f>
        <v>3.4478415104230523E-21</v>
      </c>
      <c r="AC176" s="24">
        <f t="shared" si="163"/>
        <v>0.25467509233228902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166.56104122015353</v>
      </c>
      <c r="AO176" s="62">
        <f t="shared" si="144"/>
        <v>149.05044333608868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281.75737460977331</v>
      </c>
      <c r="T177" s="62">
        <f t="shared" si="142"/>
        <v>217.57508587672368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0.14016111902415099</v>
      </c>
      <c r="AA177" s="23">
        <f>EXP(-LN(2)/25)*AA176+(1-EXP(-LN(2)/25))/(LN(2)/25)*Calculateur!V177*Calculateur!X177*VLOOKUP('Données projet'!$B$9,Paramètres!$A$1:$I$89,3,0)*0.475*44/12</f>
        <v>0.10865579515909879</v>
      </c>
      <c r="AB177" s="23">
        <f>EXP(-LN(2)/2)*AB176+(1-EXP(-LN(2)/2))/(LN(2)/2)*V177*Y177*VLOOKUP('Données projet'!$B$9,Paramètres!$A$1:$I$89,3,0)*0.475*44/12</f>
        <v>2.4379921124766089E-21</v>
      </c>
      <c r="AC177" s="24">
        <f t="shared" si="163"/>
        <v>0.24881691418324978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166.56104122015353</v>
      </c>
      <c r="AO177" s="62">
        <f t="shared" si="144"/>
        <v>149.05044333608868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281.75737460977331</v>
      </c>
      <c r="T178" s="62">
        <f t="shared" si="142"/>
        <v>217.57508587672368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0.13741264496992858</v>
      </c>
      <c r="AA178" s="23">
        <f>EXP(-LN(2)/25)*AA177+(1-EXP(-LN(2)/25))/(LN(2)/25)*Calculateur!V178*Calculateur!X178*VLOOKUP('Données projet'!$B$9,Paramètres!$A$1:$I$89,3,0)*0.475*44/12</f>
        <v>0.1056845967265133</v>
      </c>
      <c r="AB178" s="23">
        <f>EXP(-LN(2)/2)*AB177+(1-EXP(-LN(2)/2))/(LN(2)/2)*V178*Y178*VLOOKUP('Données projet'!$B$9,Paramètres!$A$1:$I$89,3,0)*0.475*44/12</f>
        <v>1.7239207552115262E-21</v>
      </c>
      <c r="AC178" s="24">
        <f t="shared" si="163"/>
        <v>0.24309724169644187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166.56104122015353</v>
      </c>
      <c r="AO178" s="62">
        <f t="shared" si="144"/>
        <v>149.05044333608868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281.75737460977331</v>
      </c>
      <c r="T179" s="62">
        <f t="shared" si="142"/>
        <v>217.57508587672368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0.13471806681550583</v>
      </c>
      <c r="AA179" s="23">
        <f>EXP(-LN(2)/25)*AA178+(1-EXP(-LN(2)/25))/(LN(2)/25)*Calculateur!V179*Calculateur!X179*VLOOKUP('Données projet'!$B$9,Paramètres!$A$1:$I$89,3,0)*0.475*44/12</f>
        <v>0.1027946458713154</v>
      </c>
      <c r="AB179" s="23">
        <f>EXP(-LN(2)/2)*AB178+(1-EXP(-LN(2)/2))/(LN(2)/2)*V179*Y179*VLOOKUP('Données projet'!$B$9,Paramètres!$A$1:$I$89,3,0)*0.475*44/12</f>
        <v>1.2189960562383044E-21</v>
      </c>
      <c r="AC179" s="24">
        <f t="shared" si="163"/>
        <v>0.23751271268682123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166.56104122015353</v>
      </c>
      <c r="AO179" s="62">
        <f t="shared" si="144"/>
        <v>149.05044333608868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281.75737460977331</v>
      </c>
      <c r="T180" s="62">
        <f t="shared" si="142"/>
        <v>217.57508587672368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0.13207632769516092</v>
      </c>
      <c r="AA180" s="23">
        <f>EXP(-LN(2)/25)*AA179+(1-EXP(-LN(2)/25))/(LN(2)/25)*Calculateur!V180*Calculateur!X180*VLOOKUP('Données projet'!$B$9,Paramètres!$A$1:$I$89,3,0)*0.475*44/12</f>
        <v>9.9983720874228799E-2</v>
      </c>
      <c r="AB180" s="23">
        <f>EXP(-LN(2)/2)*AB179+(1-EXP(-LN(2)/2))/(LN(2)/2)*V180*Y180*VLOOKUP('Données projet'!$B$9,Paramètres!$A$1:$I$89,3,0)*0.475*44/12</f>
        <v>8.6196037760576309E-22</v>
      </c>
      <c r="AC180" s="24">
        <f t="shared" si="163"/>
        <v>0.23206004856938972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166.56104122015353</v>
      </c>
      <c r="AO180" s="62">
        <f t="shared" si="144"/>
        <v>149.05044333608868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281.75737460977331</v>
      </c>
      <c r="T181" s="62">
        <f t="shared" si="142"/>
        <v>217.57508587672368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0.12948639146766422</v>
      </c>
      <c r="AA181" s="23">
        <f>EXP(-LN(2)/25)*AA180+(1-EXP(-LN(2)/25))/(LN(2)/25)*Calculateur!V181*Calculateur!X181*VLOOKUP('Données projet'!$B$9,Paramètres!$A$1:$I$89,3,0)*0.475*44/12</f>
        <v>9.7249660769007651E-2</v>
      </c>
      <c r="AB181" s="23">
        <f>EXP(-LN(2)/2)*AB180+(1-EXP(-LN(2)/2))/(LN(2)/2)*V181*Y181*VLOOKUP('Données projet'!$B$9,Paramètres!$A$1:$I$89,3,0)*0.475*44/12</f>
        <v>6.0949802811915222E-22</v>
      </c>
      <c r="AC181" s="24">
        <f t="shared" si="163"/>
        <v>0.22673605223667187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166.56104122015353</v>
      </c>
      <c r="AO181" s="62">
        <f t="shared" si="144"/>
        <v>149.05044333608868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281.75737460977331</v>
      </c>
      <c r="T182" s="62">
        <f t="shared" si="142"/>
        <v>217.57508587672368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0.12694724230988361</v>
      </c>
      <c r="AA182" s="23">
        <f>EXP(-LN(2)/25)*AA181+(1-EXP(-LN(2)/25))/(LN(2)/25)*Calculateur!V182*Calculateur!X182*VLOOKUP('Données projet'!$B$9,Paramètres!$A$1:$I$89,3,0)*0.475*44/12</f>
        <v>9.4590363681141751E-2</v>
      </c>
      <c r="AB182" s="23">
        <f>EXP(-LN(2)/2)*AB181+(1-EXP(-LN(2)/2))/(LN(2)/2)*V182*Y182*VLOOKUP('Données projet'!$B$9,Paramètres!$A$1:$I$89,3,0)*0.475*44/12</f>
        <v>4.3098018880288154E-22</v>
      </c>
      <c r="AC182" s="24">
        <f t="shared" si="163"/>
        <v>0.22153760599102534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166.56104122015353</v>
      </c>
      <c r="AO182" s="62">
        <f t="shared" si="144"/>
        <v>149.05044333608868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281.75737460977331</v>
      </c>
      <c r="T183" s="62">
        <f t="shared" si="142"/>
        <v>217.57508587672368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0.12445788431835901</v>
      </c>
      <c r="AA183" s="23">
        <f>EXP(-LN(2)/25)*AA182+(1-EXP(-LN(2)/25))/(LN(2)/25)*Calculateur!V183*Calculateur!X183*VLOOKUP('Données projet'!$B$9,Paramètres!$A$1:$I$89,3,0)*0.475*44/12</f>
        <v>9.2003785211989889E-2</v>
      </c>
      <c r="AB183" s="23">
        <f>EXP(-LN(2)/2)*AB182+(1-EXP(-LN(2)/2))/(LN(2)/2)*V183*Y183*VLOOKUP('Données projet'!$B$9,Paramètres!$A$1:$I$89,3,0)*0.475*44/12</f>
        <v>3.0474901405957611E-22</v>
      </c>
      <c r="AC183" s="24">
        <f t="shared" si="163"/>
        <v>0.2164616695303489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166.56104122015353</v>
      </c>
      <c r="AO183" s="62">
        <f t="shared" si="144"/>
        <v>149.05044333608868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281.75737460977331</v>
      </c>
      <c r="T184" s="62">
        <f t="shared" si="142"/>
        <v>217.57508587672368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0.12201734111868975</v>
      </c>
      <c r="AA184" s="23">
        <f>EXP(-LN(2)/25)*AA183+(1-EXP(-LN(2)/25))/(LN(2)/25)*Calculateur!V184*Calculateur!X184*VLOOKUP('Données projet'!$B$9,Paramètres!$A$1:$I$89,3,0)*0.475*44/12</f>
        <v>8.9487936867099244E-2</v>
      </c>
      <c r="AB184" s="23">
        <f>EXP(-LN(2)/2)*AB183+(1-EXP(-LN(2)/2))/(LN(2)/2)*V184*Y184*VLOOKUP('Données projet'!$B$9,Paramètres!$A$1:$I$89,3,0)*0.475*44/12</f>
        <v>2.1549009440144077E-22</v>
      </c>
      <c r="AC184" s="24">
        <f t="shared" si="163"/>
        <v>0.211505277985789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166.56104122015353</v>
      </c>
      <c r="AO184" s="62">
        <f t="shared" si="144"/>
        <v>149.05044333608868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281.75737460977331</v>
      </c>
      <c r="T185" s="62">
        <f t="shared" si="142"/>
        <v>217.57508587672368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0.11962465548258165</v>
      </c>
      <c r="AA185" s="23">
        <f>EXP(-LN(2)/25)*AA184+(1-EXP(-LN(2)/25))/(LN(2)/25)*Calculateur!V185*Calculateur!X185*VLOOKUP('Données projet'!$B$9,Paramètres!$A$1:$I$89,3,0)*0.475*44/12</f>
        <v>8.7040884527502346E-2</v>
      </c>
      <c r="AB185" s="23">
        <f>EXP(-LN(2)/2)*AB184+(1-EXP(-LN(2)/2))/(LN(2)/2)*V185*Y185*VLOOKUP('Données projet'!$B$9,Paramètres!$A$1:$I$89,3,0)*0.475*44/12</f>
        <v>1.5237450702978805E-22</v>
      </c>
      <c r="AC185" s="24">
        <f t="shared" si="163"/>
        <v>0.206665540010084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166.56104122015353</v>
      </c>
      <c r="AO185" s="62">
        <f t="shared" si="144"/>
        <v>149.05044333608868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281.75737460977331</v>
      </c>
      <c r="T186" s="62">
        <f t="shared" si="142"/>
        <v>217.57508587672368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0.11727888895240349</v>
      </c>
      <c r="AA186" s="23">
        <f>EXP(-LN(2)/25)*AA185+(1-EXP(-LN(2)/25))/(LN(2)/25)*Calculateur!V186*Calculateur!X186*VLOOKUP('Données projet'!$B$9,Paramètres!$A$1:$I$89,3,0)*0.475*44/12</f>
        <v>8.4660746962816613E-2</v>
      </c>
      <c r="AB186" s="23">
        <f>EXP(-LN(2)/2)*AB185+(1-EXP(-LN(2)/2))/(LN(2)/2)*V186*Y186*VLOOKUP('Données projet'!$B$9,Paramètres!$A$1:$I$89,3,0)*0.475*44/12</f>
        <v>1.0774504720072039E-22</v>
      </c>
      <c r="AC186" s="24">
        <f t="shared" si="163"/>
        <v>0.2019396359152201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166.56104122015353</v>
      </c>
      <c r="AO186" s="62">
        <f t="shared" si="144"/>
        <v>149.05044333608868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281.75737460977331</v>
      </c>
      <c r="T187" s="62">
        <f t="shared" si="142"/>
        <v>217.57508587672368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0.11497912147310581</v>
      </c>
      <c r="AA187" s="23">
        <f>EXP(-LN(2)/25)*AA186+(1-EXP(-LN(2)/25))/(LN(2)/25)*Calculateur!V187*Calculateur!X187*VLOOKUP('Données projet'!$B$9,Paramètres!$A$1:$I$89,3,0)*0.475*44/12</f>
        <v>8.2345694385003207E-2</v>
      </c>
      <c r="AB187" s="23">
        <f>EXP(-LN(2)/2)*AB186+(1-EXP(-LN(2)/2))/(LN(2)/2)*V187*Y187*VLOOKUP('Données projet'!$B$9,Paramètres!$A$1:$I$89,3,0)*0.475*44/12</f>
        <v>7.6187253514894027E-23</v>
      </c>
      <c r="AC187" s="24">
        <f t="shared" si="163"/>
        <v>0.19732481585810902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166.56104122015353</v>
      </c>
      <c r="AO187" s="62">
        <f t="shared" si="144"/>
        <v>149.05044333608868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281.75737460977331</v>
      </c>
      <c r="T188" s="62">
        <f t="shared" si="142"/>
        <v>217.57508587672368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0.1127244510313575</v>
      </c>
      <c r="AA188" s="23">
        <f>EXP(-LN(2)/25)*AA187+(1-EXP(-LN(2)/25))/(LN(2)/25)*Calculateur!V188*Calculateur!X188*VLOOKUP('Données projet'!$B$9,Paramètres!$A$1:$I$89,3,0)*0.475*44/12</f>
        <v>8.0093947041673427E-2</v>
      </c>
      <c r="AB188" s="23">
        <f>EXP(-LN(2)/2)*AB187+(1-EXP(-LN(2)/2))/(LN(2)/2)*V188*Y188*VLOOKUP('Données projet'!$B$9,Paramètres!$A$1:$I$89,3,0)*0.475*44/12</f>
        <v>5.3872523600360193E-23</v>
      </c>
      <c r="AC188" s="24">
        <f t="shared" si="163"/>
        <v>0.19281839807303092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166.56104122015353</v>
      </c>
      <c r="AO188" s="62">
        <f t="shared" si="144"/>
        <v>149.05044333608868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281.75737460977331</v>
      </c>
      <c r="T189" s="62">
        <f t="shared" si="142"/>
        <v>217.57508587672368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0.11051399330175871</v>
      </c>
      <c r="AA189" s="23">
        <f>EXP(-LN(2)/25)*AA188+(1-EXP(-LN(2)/25))/(LN(2)/25)*Calculateur!V189*Calculateur!X189*VLOOKUP('Données projet'!$B$9,Paramètres!$A$1:$I$89,3,0)*0.475*44/12</f>
        <v>7.7903773847861249E-2</v>
      </c>
      <c r="AB189" s="23">
        <f>EXP(-LN(2)/2)*AB188+(1-EXP(-LN(2)/2))/(LN(2)/2)*V189*Y189*VLOOKUP('Données projet'!$B$9,Paramètres!$A$1:$I$89,3,0)*0.475*44/12</f>
        <v>3.8093626757447014E-23</v>
      </c>
      <c r="AC189" s="24">
        <f t="shared" si="163"/>
        <v>0.18841776714961994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166.56104122015353</v>
      </c>
      <c r="AO189" s="62">
        <f t="shared" si="144"/>
        <v>149.05044333608868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281.75737460977331</v>
      </c>
      <c r="T190" s="62">
        <f t="shared" si="142"/>
        <v>217.57508587672368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0.10834688129999126</v>
      </c>
      <c r="AA190" s="23">
        <f>EXP(-LN(2)/25)*AA189+(1-EXP(-LN(2)/25))/(LN(2)/25)*Calculateur!V190*Calculateur!X190*VLOOKUP('Données projet'!$B$9,Paramètres!$A$1:$I$89,3,0)*0.475*44/12</f>
        <v>7.5773491055210071E-2</v>
      </c>
      <c r="AB190" s="23">
        <f>EXP(-LN(2)/2)*AB189+(1-EXP(-LN(2)/2))/(LN(2)/2)*V190*Y190*VLOOKUP('Données projet'!$B$9,Paramètres!$A$1:$I$89,3,0)*0.475*44/12</f>
        <v>2.6936261800180096E-23</v>
      </c>
      <c r="AC190" s="24">
        <f t="shared" si="163"/>
        <v>0.18412037235520134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166.56104122015353</v>
      </c>
      <c r="AO190" s="62">
        <f t="shared" si="144"/>
        <v>149.05044333608868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281.75737460977331</v>
      </c>
      <c r="T191" s="62">
        <f t="shared" si="142"/>
        <v>217.57508587672368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0.10622226504277067</v>
      </c>
      <c r="AA191" s="23">
        <f>EXP(-LN(2)/25)*AA190+(1-EXP(-LN(2)/25))/(LN(2)/25)*Calculateur!V191*Calculateur!X191*VLOOKUP('Données projet'!$B$9,Paramètres!$A$1:$I$89,3,0)*0.475*44/12</f>
        <v>7.3701460957550646E-2</v>
      </c>
      <c r="AB191" s="23">
        <f>EXP(-LN(2)/2)*AB190+(1-EXP(-LN(2)/2))/(LN(2)/2)*V191*Y191*VLOOKUP('Données projet'!$B$9,Paramètres!$A$1:$I$89,3,0)*0.475*44/12</f>
        <v>1.9046813378723507E-23</v>
      </c>
      <c r="AC191" s="24">
        <f t="shared" si="163"/>
        <v>0.1799237260003213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166.56104122015353</v>
      </c>
      <c r="AO191" s="62">
        <f t="shared" si="144"/>
        <v>149.05044333608868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281.75737460977331</v>
      </c>
      <c r="T192" s="62">
        <f t="shared" si="142"/>
        <v>217.57508587672368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0.10413931121446622</v>
      </c>
      <c r="AA192" s="23">
        <f>EXP(-LN(2)/25)*AA191+(1-EXP(-LN(2)/25))/(LN(2)/25)*Calculateur!V192*Calculateur!X192*VLOOKUP('Données projet'!$B$9,Paramètres!$A$1:$I$89,3,0)*0.475*44/12</f>
        <v>7.1686090631875032E-2</v>
      </c>
      <c r="AB192" s="23">
        <f>EXP(-LN(2)/2)*AB191+(1-EXP(-LN(2)/2))/(LN(2)/2)*V192*Y192*VLOOKUP('Données projet'!$B$9,Paramètres!$A$1:$I$89,3,0)*0.475*44/12</f>
        <v>1.3468130900090048E-23</v>
      </c>
      <c r="AC192" s="24">
        <f t="shared" si="163"/>
        <v>0.17582540184634127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166.56104122015353</v>
      </c>
      <c r="AO192" s="62">
        <f t="shared" si="144"/>
        <v>149.05044333608868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281.75737460977331</v>
      </c>
      <c r="T193" s="62">
        <f t="shared" si="142"/>
        <v>217.57508587672368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0.10209720284025843</v>
      </c>
      <c r="AA193" s="23">
        <f>EXP(-LN(2)/25)*AA192+(1-EXP(-LN(2)/25))/(LN(2)/25)*Calculateur!V193*Calculateur!X193*VLOOKUP('Données projet'!$B$9,Paramètres!$A$1:$I$89,3,0)*0.475*44/12</f>
        <v>6.9725830713738737E-2</v>
      </c>
      <c r="AB193" s="23">
        <f>EXP(-LN(2)/2)*AB192+(1-EXP(-LN(2)/2))/(LN(2)/2)*V193*Y193*VLOOKUP('Données projet'!$B$9,Paramètres!$A$1:$I$89,3,0)*0.475*44/12</f>
        <v>9.5234066893617534E-24</v>
      </c>
      <c r="AC193" s="24">
        <f t="shared" si="163"/>
        <v>0.17182303355399717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166.56104122015353</v>
      </c>
      <c r="AO193" s="62">
        <f t="shared" si="144"/>
        <v>149.05044333608868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281.75737460977331</v>
      </c>
      <c r="T194" s="62">
        <f t="shared" si="142"/>
        <v>217.57508587672368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0.10009513896570574</v>
      </c>
      <c r="AA194" s="23">
        <f>EXP(-LN(2)/25)*AA193+(1-EXP(-LN(2)/25))/(LN(2)/25)*Calculateur!V194*Calculateur!X194*VLOOKUP('Données projet'!$B$9,Paramètres!$A$1:$I$89,3,0)*0.475*44/12</f>
        <v>6.7819174206149468E-2</v>
      </c>
      <c r="AB194" s="23">
        <f>EXP(-LN(2)/2)*AB193+(1-EXP(-LN(2)/2))/(LN(2)/2)*V194*Y194*VLOOKUP('Données projet'!$B$9,Paramètres!$A$1:$I$89,3,0)*0.475*44/12</f>
        <v>6.7340654500450241E-24</v>
      </c>
      <c r="AC194" s="24">
        <f t="shared" si="163"/>
        <v>0.16791431317185521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166.56104122015353</v>
      </c>
      <c r="AO194" s="62">
        <f t="shared" si="144"/>
        <v>149.05044333608868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281.75737460977331</v>
      </c>
      <c r="T195" s="62">
        <f t="shared" si="142"/>
        <v>217.57508587672368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9.8132334342594635E-2</v>
      </c>
      <c r="AA195" s="23">
        <f>EXP(-LN(2)/25)*AA194+(1-EXP(-LN(2)/25))/(LN(2)/25)*Calculateur!V195*Calculateur!X195*VLOOKUP('Données projet'!$B$9,Paramètres!$A$1:$I$89,3,0)*0.475*44/12</f>
        <v>6.5964655321026938E-2</v>
      </c>
      <c r="AB195" s="23">
        <f>EXP(-LN(2)/2)*AB194+(1-EXP(-LN(2)/2))/(LN(2)/2)*V195*Y195*VLOOKUP('Données projet'!$B$9,Paramètres!$A$1:$I$89,3,0)*0.475*44/12</f>
        <v>4.7617033446808767E-24</v>
      </c>
      <c r="AC195" s="24">
        <f t="shared" si="163"/>
        <v>0.16409698966362157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166.56104122015353</v>
      </c>
      <c r="AO195" s="62">
        <f t="shared" si="144"/>
        <v>149.05044333608868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281.75737460977331</v>
      </c>
      <c r="T196" s="62">
        <f t="shared" si="142"/>
        <v>217.57508587672368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9.6208019120950131E-2</v>
      </c>
      <c r="AA196" s="23">
        <f>EXP(-LN(2)/25)*AA195+(1-EXP(-LN(2)/25))/(LN(2)/25)*Calculateur!V196*Calculateur!X196*VLOOKUP('Données projet'!$B$9,Paramètres!$A$1:$I$89,3,0)*0.475*44/12</f>
        <v>6.4160848352342995E-2</v>
      </c>
      <c r="AB196" s="23">
        <f>EXP(-LN(2)/2)*AB195+(1-EXP(-LN(2)/2))/(LN(2)/2)*V196*Y196*VLOOKUP('Données projet'!$B$9,Paramètres!$A$1:$I$89,3,0)*0.475*44/12</f>
        <v>3.3670327250225121E-24</v>
      </c>
      <c r="AC196" s="24">
        <f t="shared" si="163"/>
        <v>0.16036886747329313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166.56104122015353</v>
      </c>
      <c r="AO196" s="62">
        <f t="shared" si="144"/>
        <v>149.05044333608868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281.75737460977331</v>
      </c>
      <c r="T197" s="62">
        <f t="shared" ref="T197:T203" si="204">$T$3</f>
        <v>217.57508587672368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9.432143854708569E-2</v>
      </c>
      <c r="AA197" s="23">
        <f>EXP(-LN(2)/25)*AA196+(1-EXP(-LN(2)/25))/(LN(2)/25)*Calculateur!V197*Calculateur!X197*VLOOKUP('Données projet'!$B$9,Paramètres!$A$1:$I$89,3,0)*0.475*44/12</f>
        <v>6.2406366580075805E-2</v>
      </c>
      <c r="AB197" s="23">
        <f>EXP(-LN(2)/2)*AB196+(1-EXP(-LN(2)/2))/(LN(2)/2)*V197*Y197*VLOOKUP('Données projet'!$B$9,Paramètres!$A$1:$I$89,3,0)*0.475*44/12</f>
        <v>2.3808516723404383E-24</v>
      </c>
      <c r="AC197" s="24">
        <f t="shared" si="163"/>
        <v>0.1567278051271615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166.56104122015353</v>
      </c>
      <c r="AO197" s="62">
        <f t="shared" ref="AO197:AO203" si="205">$AO$3</f>
        <v>149.05044333608868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281.75737460977331</v>
      </c>
      <c r="T198" s="62">
        <f t="shared" si="204"/>
        <v>217.57508587672368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9.2471852667574198E-2</v>
      </c>
      <c r="AA198" s="23">
        <f>EXP(-LN(2)/25)*AA197+(1-EXP(-LN(2)/25))/(LN(2)/25)*Calculateur!V198*Calculateur!X198*VLOOKUP('Données projet'!$B$9,Paramètres!$A$1:$I$89,3,0)*0.475*44/12</f>
        <v>6.0699861204135445E-2</v>
      </c>
      <c r="AB198" s="23">
        <f>EXP(-LN(2)/2)*AB197+(1-EXP(-LN(2)/2))/(LN(2)/2)*V198*Y198*VLOOKUP('Données projet'!$B$9,Paramètres!$A$1:$I$89,3,0)*0.475*44/12</f>
        <v>1.683516362511256E-24</v>
      </c>
      <c r="AC198" s="24">
        <f t="shared" si="163"/>
        <v>0.15317171387170964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166.56104122015353</v>
      </c>
      <c r="AO198" s="62">
        <f t="shared" si="205"/>
        <v>149.05044333608868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281.75737460977331</v>
      </c>
      <c r="T199" s="62">
        <f t="shared" si="204"/>
        <v>217.57508587672368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9.0658536039023935E-2</v>
      </c>
      <c r="AA199" s="23">
        <f>EXP(-LN(2)/25)*AA198+(1-EXP(-LN(2)/25))/(LN(2)/25)*Calculateur!V199*Calculateur!X199*VLOOKUP('Données projet'!$B$9,Paramètres!$A$1:$I$89,3,0)*0.475*44/12</f>
        <v>5.904002030744139E-2</v>
      </c>
      <c r="AB199" s="23">
        <f>EXP(-LN(2)/2)*AB198+(1-EXP(-LN(2)/2))/(LN(2)/2)*V199*Y199*VLOOKUP('Données projet'!$B$9,Paramètres!$A$1:$I$89,3,0)*0.475*44/12</f>
        <v>1.1904258361702192E-24</v>
      </c>
      <c r="AC199" s="24">
        <f t="shared" si="163"/>
        <v>0.14969855634646534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166.56104122015353</v>
      </c>
      <c r="AO199" s="62">
        <f t="shared" si="205"/>
        <v>149.05044333608868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281.75737460977331</v>
      </c>
      <c r="T200" s="62">
        <f t="shared" si="204"/>
        <v>217.57508587672368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8.8880777443545611E-2</v>
      </c>
      <c r="AA200" s="23">
        <f>EXP(-LN(2)/25)*AA199+(1-EXP(-LN(2)/25))/(LN(2)/25)*Calculateur!V200*Calculateur!X200*VLOOKUP('Données projet'!$B$9,Paramètres!$A$1:$I$89,3,0)*0.475*44/12</f>
        <v>5.7425567847354676E-2</v>
      </c>
      <c r="AB200" s="23">
        <f>EXP(-LN(2)/2)*AB199+(1-EXP(-LN(2)/2))/(LN(2)/2)*V200*Y200*VLOOKUP('Données projet'!$B$9,Paramètres!$A$1:$I$89,3,0)*0.475*44/12</f>
        <v>8.4175818125562801E-25</v>
      </c>
      <c r="AC200" s="24">
        <f t="shared" si="163"/>
        <v>0.14630634529090028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166.56104122015353</v>
      </c>
      <c r="AO200" s="62">
        <f t="shared" si="205"/>
        <v>149.05044333608868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281.75737460977331</v>
      </c>
      <c r="T201" s="62">
        <f t="shared" si="204"/>
        <v>217.57508587672368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8.7137879609798935E-2</v>
      </c>
      <c r="AA201" s="23">
        <f>EXP(-LN(2)/25)*AA200+(1-EXP(-LN(2)/25))/(LN(2)/25)*Calculateur!V201*Calculateur!X201*VLOOKUP('Données projet'!$B$9,Paramètres!$A$1:$I$89,3,0)*0.475*44/12</f>
        <v>5.5855262674689397E-2</v>
      </c>
      <c r="AB201" s="23">
        <f>EXP(-LN(2)/2)*AB200+(1-EXP(-LN(2)/2))/(LN(2)/2)*V201*Y201*VLOOKUP('Données projet'!$B$9,Paramètres!$A$1:$I$89,3,0)*0.475*44/12</f>
        <v>5.9521291808510959E-25</v>
      </c>
      <c r="AC201" s="24">
        <f t="shared" si="163"/>
        <v>0.14299314228448834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166.56104122015353</v>
      </c>
      <c r="AO201" s="62">
        <f t="shared" si="205"/>
        <v>149.05044333608868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281.75737460977331</v>
      </c>
      <c r="T202" s="62">
        <f t="shared" si="204"/>
        <v>217.57508587672368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8.5429158939509323E-2</v>
      </c>
      <c r="AA202" s="23">
        <f>EXP(-LN(2)/25)*AA201+(1-EXP(-LN(2)/25))/(LN(2)/25)*Calculateur!V202*Calculateur!X202*VLOOKUP('Données projet'!$B$9,Paramètres!$A$1:$I$89,3,0)*0.475*44/12</f>
        <v>5.4327897579549408E-2</v>
      </c>
      <c r="AB202" s="23">
        <f>EXP(-LN(2)/2)*AB201+(1-EXP(-LN(2)/2))/(LN(2)/2)*V202*Y202*VLOOKUP('Données projet'!$B$9,Paramètres!$A$1:$I$89,3,0)*0.475*44/12</f>
        <v>4.2087909062781401E-25</v>
      </c>
      <c r="AC202" s="24">
        <f t="shared" si="163"/>
        <v>0.13975705651905873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166.56104122015353</v>
      </c>
      <c r="AO202" s="62">
        <f t="shared" si="205"/>
        <v>149.05044333608868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281.75737460977331</v>
      </c>
      <c r="T203" s="62">
        <f t="shared" si="204"/>
        <v>217.57508587672368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8.3753945239347399E-2</v>
      </c>
      <c r="AA203" s="23">
        <f>EXP(-LN(2)/25)*AA202+(1-EXP(-LN(2)/25))/(LN(2)/25)*Calculateur!V203*Calculateur!X203*VLOOKUP('Données projet'!$B$9,Paramètres!$A$1:$I$89,3,0)*0.475*44/12</f>
        <v>5.2842298363256664E-2</v>
      </c>
      <c r="AB203" s="23">
        <f>EXP(-LN(2)/2)*AB202+(1-EXP(-LN(2)/2))/(LN(2)/2)*V203*Y203*VLOOKUP('Données projet'!$B$9,Paramètres!$A$1:$I$89,3,0)*0.475*44/12</f>
        <v>2.9760645904255479E-25</v>
      </c>
      <c r="AC203" s="24">
        <f t="shared" si="163"/>
        <v>0.13659624360260406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166.56104122015353</v>
      </c>
      <c r="AO203" s="62">
        <f t="shared" si="205"/>
        <v>149.05044333608868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4" workbookViewId="0">
      <selection activeCell="I12" sqref="I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2.6640000000000001</v>
      </c>
      <c r="C6" s="156">
        <f ca="1">IF(OR('Données projet'!B9="",'Données projet'!C9="",'Données projet'!C9=0%),0,Calculateur!S3)</f>
        <v>281.75737460977331</v>
      </c>
      <c r="D6" s="156">
        <f>IF(OR('Données projet'!B9="",'Données projet'!C9="",'Données projet'!C9=0%),0,Calculateur!T3)</f>
        <v>217.57508587672368</v>
      </c>
      <c r="E6" s="156">
        <f ca="1">MIN(C6,D6)</f>
        <v>217.57508587672368</v>
      </c>
      <c r="F6" s="156">
        <f ca="1">E6*B6</f>
        <v>579.62002877559189</v>
      </c>
      <c r="G6" s="156">
        <f ca="1">F6*(100%-'Données projet'!$C$24)*(100%-'Données projet'!$C$25)*(100%-'Données projet'!$C$26)*(100%-'Données projet'!$C$27)</f>
        <v>443.40932201332782</v>
      </c>
      <c r="H6" s="157">
        <f>IF(OR('Données projet'!B9="",'Données projet'!C9="",'Données projet'!C9=0%),0,AVERAGE(Calculateur!$AC$3:$AC$33)*B6)</f>
        <v>7.3997504267514316</v>
      </c>
      <c r="I6" s="158">
        <f>H6*(100%-'Données projet'!$C$24)*(100%-'Données projet'!$C$25)*(100%-'Données projet'!$C$26)*(100%-'Données projet'!$C$27)</f>
        <v>5.6608090764648455</v>
      </c>
      <c r="J6" s="159">
        <f>IF(OR('Données projet'!B9="",'Données projet'!C9="",'Données projet'!C9=0%),0,SUM(Calculateur!$V$3:$V$33)*VLOOKUP('Données projet'!$B$9,Paramètres!$A$1:$I$89,9,0)*B6)</f>
        <v>76.749840000000006</v>
      </c>
      <c r="K6" s="160">
        <f>J6*(100%-'Données projet'!$C$24)*(100%-'Données projet'!$C$25)*(100%-'Données projet'!$C$26)*(100%-'Données projet'!$C$27)</f>
        <v>58.713627600000009</v>
      </c>
      <c r="L6" s="161">
        <f ca="1">G6+I6+K6</f>
        <v>507.78375868979265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1.3320000000000001</v>
      </c>
      <c r="C7" s="156">
        <f ca="1">IF(OR('Données projet'!B10="",'Données projet'!C10="",'Données projet'!C10=0%),0,Calculateur!AN3)</f>
        <v>166.56104122015353</v>
      </c>
      <c r="D7" s="156">
        <f>IF(OR('Données projet'!B10="",'Données projet'!C10="",'Données projet'!C10=0%),0,Calculateur!AO3)</f>
        <v>149.05044333608868</v>
      </c>
      <c r="E7" s="156">
        <f t="shared" ref="E7:E15" ca="1" si="0">MIN(C7,D7)</f>
        <v>149.05044333608868</v>
      </c>
      <c r="F7" s="156">
        <f t="shared" ref="F7:F15" ca="1" si="1">E7*B7</f>
        <v>198.53519052367014</v>
      </c>
      <c r="G7" s="156">
        <f ca="1">F7*(100%-'Données projet'!$C$24)*(100%-'Données projet'!$C$25)*(100%-'Données projet'!$C$26)*(100%-'Données projet'!$C$27)</f>
        <v>151.87942075060766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151.87942075060766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778.15521929926206</v>
      </c>
      <c r="G16" s="175">
        <f t="shared" ca="1" si="3"/>
        <v>595.28874276393549</v>
      </c>
      <c r="H16" s="176">
        <f t="shared" si="3"/>
        <v>7.3997504267514316</v>
      </c>
      <c r="I16" s="176">
        <f t="shared" si="3"/>
        <v>5.6608090764648455</v>
      </c>
      <c r="J16" s="177">
        <f t="shared" si="3"/>
        <v>76.749840000000006</v>
      </c>
      <c r="K16" s="177">
        <f t="shared" si="3"/>
        <v>58.713627600000009</v>
      </c>
      <c r="L16" s="178">
        <f t="shared" ca="1" si="3"/>
        <v>659.66317944040031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6" zoomScale="90" zoomScaleNormal="90" workbookViewId="0">
      <selection activeCell="C56" sqref="C56:C6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2.6640000000000001</v>
      </c>
      <c r="V10" s="189">
        <f>U10*T10</f>
        <v>5321.5066118983041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635.76066620224924</v>
      </c>
      <c r="U11" s="190">
        <f>'Données projet'!D10</f>
        <v>1.3320000000000001</v>
      </c>
      <c r="V11" s="189">
        <f t="shared" ref="V11" si="0">U11*T11</f>
        <v>846.83320738139605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1499.9999999999989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f>(7200+10744)/4</f>
        <v>4486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3600/4</f>
        <v>900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2000/4</f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92">
        <v>12</v>
      </c>
      <c r="D23" s="194">
        <f>B23*C23</f>
        <v>192</v>
      </c>
      <c r="E23" s="206"/>
      <c r="F23" s="261"/>
      <c r="H23" s="203">
        <v>3</v>
      </c>
      <c r="I23" s="204">
        <v>900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-26114.408538685799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92">
        <v>12</v>
      </c>
      <c r="D24" s="194">
        <f t="shared" ref="D24:D42" si="2">B24*C24</f>
        <v>204</v>
      </c>
      <c r="E24" s="206"/>
      <c r="F24" s="264"/>
      <c r="H24" s="203">
        <v>4</v>
      </c>
      <c r="I24" s="204">
        <v>900</v>
      </c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664.25789979391243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92">
        <v>15</v>
      </c>
      <c r="D25" s="194">
        <f t="shared" si="2"/>
        <v>510</v>
      </c>
      <c r="E25" s="206"/>
      <c r="F25" s="264"/>
      <c r="G25" s="1"/>
      <c r="H25" s="203">
        <v>5</v>
      </c>
      <c r="I25" s="204">
        <v>900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3">
        <f ca="1">T23-T24</f>
        <v>-26778.666438479711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92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92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92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92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92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92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92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92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92">
        <v>15</v>
      </c>
      <c r="D56" s="191">
        <f t="shared" si="4"/>
        <v>945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3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92">
        <v>18</v>
      </c>
      <c r="D58" s="191">
        <f t="shared" si="4"/>
        <v>1206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92">
        <v>20</v>
      </c>
      <c r="D59" s="191">
        <f t="shared" si="4"/>
        <v>1380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92">
        <v>25</v>
      </c>
      <c r="D60" s="191">
        <f t="shared" si="4"/>
        <v>1775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92">
        <v>30</v>
      </c>
      <c r="D61" s="191">
        <f t="shared" si="4"/>
        <v>2190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92">
        <v>50</v>
      </c>
      <c r="D62" s="191">
        <f t="shared" si="4"/>
        <v>18750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2024-11-13T08:38:04Z</dcterms:modified>
</cp:coreProperties>
</file>