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3B62DF8A-EB6C-4C7C-B040-C478F9144952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00" i="2" l="1"/>
  <c r="AN118" i="2"/>
  <c r="AN114" i="2"/>
  <c r="AN27" i="2"/>
  <c r="AN169" i="2"/>
  <c r="AN132" i="2"/>
  <c r="AN112" i="2"/>
  <c r="AN69" i="2"/>
  <c r="AN92" i="2"/>
  <c r="AN138" i="2"/>
  <c r="AN151" i="2"/>
  <c r="AN149" i="2"/>
  <c r="AN121" i="2"/>
  <c r="AN34" i="2"/>
  <c r="AN192" i="2"/>
  <c r="AN25" i="2"/>
  <c r="AN18" i="2"/>
  <c r="AN172" i="2"/>
  <c r="AN145" i="2"/>
  <c r="AN46" i="2"/>
  <c r="AN59" i="2"/>
  <c r="AN66" i="2"/>
  <c r="AN122" i="2"/>
  <c r="AN190" i="2"/>
  <c r="AN71" i="2"/>
  <c r="AN107" i="2"/>
  <c r="AN89" i="2"/>
  <c r="AN170" i="2"/>
  <c r="AN175" i="2"/>
  <c r="AN37" i="2"/>
  <c r="AN174" i="2"/>
  <c r="AN94" i="2"/>
  <c r="AN195" i="2"/>
  <c r="AN165" i="2"/>
  <c r="AN185" i="2"/>
  <c r="AN15" i="2"/>
  <c r="AN98" i="2"/>
  <c r="AN111" i="2"/>
  <c r="AN40" i="2"/>
  <c r="AN61" i="2"/>
  <c r="AN24" i="2"/>
  <c r="AN131" i="2"/>
  <c r="AN26" i="2"/>
  <c r="AN105" i="2"/>
  <c r="AN83" i="2"/>
  <c r="AN76" i="2"/>
  <c r="AN60" i="2"/>
  <c r="AN43" i="2"/>
  <c r="AN106" i="2"/>
  <c r="AN166" i="2"/>
  <c r="AN181" i="2"/>
  <c r="AN101" i="2"/>
  <c r="AN191" i="2"/>
  <c r="AN77" i="2"/>
  <c r="AN163" i="2"/>
  <c r="AN88" i="2"/>
  <c r="AN203" i="2"/>
  <c r="AN95" i="2"/>
  <c r="AN147" i="2"/>
  <c r="AN64" i="2"/>
  <c r="AN12" i="2"/>
  <c r="AN73" i="2"/>
  <c r="AN17" i="2"/>
  <c r="AN78" i="2"/>
  <c r="AN16" i="2"/>
  <c r="AN161" i="2"/>
  <c r="AN159" i="2"/>
  <c r="AN33" i="2"/>
  <c r="AN177" i="2"/>
  <c r="AN82" i="2"/>
  <c r="AN130" i="2"/>
  <c r="AN67" i="2"/>
  <c r="AN201" i="2"/>
  <c r="AN49" i="2"/>
  <c r="AN42" i="2"/>
  <c r="AN99" i="2"/>
  <c r="AN14" i="2"/>
  <c r="AN134" i="2"/>
  <c r="AN152" i="2"/>
  <c r="AN200" i="2"/>
  <c r="AN79" i="2"/>
  <c r="AN115" i="2"/>
  <c r="AN45" i="2"/>
  <c r="AN86" i="2"/>
  <c r="AN85" i="2"/>
  <c r="AN104" i="2"/>
  <c r="AN196" i="2"/>
  <c r="AN44" i="2"/>
  <c r="AN202" i="2"/>
  <c r="AN153" i="2"/>
  <c r="AN109" i="2"/>
  <c r="AN120" i="2"/>
  <c r="AN5" i="2"/>
  <c r="AN124" i="2"/>
  <c r="AN20" i="2"/>
  <c r="AN31" i="2"/>
  <c r="AN39" i="2"/>
  <c r="AN19" i="2"/>
  <c r="AN133" i="2"/>
  <c r="AN140" i="2"/>
  <c r="AN117" i="2"/>
  <c r="AN35" i="2"/>
  <c r="AN38" i="2"/>
  <c r="AN156" i="2"/>
  <c r="AN179" i="2"/>
  <c r="AN119" i="2"/>
  <c r="AN51" i="2"/>
  <c r="AN10" i="2"/>
  <c r="AN162" i="2"/>
  <c r="AN186" i="2"/>
  <c r="AN137" i="2"/>
  <c r="AN127" i="2"/>
  <c r="AN167" i="2"/>
  <c r="AN193" i="2"/>
  <c r="AN129" i="2"/>
  <c r="AN141" i="2"/>
  <c r="AN63" i="2"/>
  <c r="AN13" i="2"/>
  <c r="AN142" i="2"/>
  <c r="AN97" i="2"/>
  <c r="AN113" i="2"/>
  <c r="AN53" i="2"/>
  <c r="AN150" i="2"/>
  <c r="AN128" i="2"/>
  <c r="AN52" i="2"/>
  <c r="AN93" i="2"/>
  <c r="AN29" i="2"/>
  <c r="AN84" i="2"/>
  <c r="AN171" i="2"/>
  <c r="AN158" i="2"/>
  <c r="AN55" i="2"/>
  <c r="AN23" i="2"/>
  <c r="AN139" i="2"/>
  <c r="AN160" i="2"/>
  <c r="AN143" i="2"/>
  <c r="AN146" i="2"/>
  <c r="AN56" i="2"/>
  <c r="AN164" i="2"/>
  <c r="AN58" i="2"/>
  <c r="AN22" i="2"/>
  <c r="AN9" i="2"/>
  <c r="AN36" i="2"/>
  <c r="AN176" i="2"/>
  <c r="AN168" i="2"/>
  <c r="AN173" i="2"/>
  <c r="AN48" i="2"/>
  <c r="AN199" i="2"/>
  <c r="AN108" i="2"/>
  <c r="AN194" i="2"/>
  <c r="AN50" i="2"/>
  <c r="AN148" i="2"/>
  <c r="AN110" i="2"/>
  <c r="AN136" i="2"/>
  <c r="AN116" i="2"/>
  <c r="AN54" i="2"/>
  <c r="AN126" i="2"/>
  <c r="AN6" i="2"/>
  <c r="AN32" i="2"/>
  <c r="AN62" i="2"/>
  <c r="AN135" i="2"/>
  <c r="AN103" i="2"/>
  <c r="AN21" i="2"/>
  <c r="AN3" i="2"/>
  <c r="C7" i="4" s="1"/>
  <c r="E7" i="4" s="1"/>
  <c r="F7" i="4" s="1"/>
  <c r="G7" i="4" s="1"/>
  <c r="L7" i="4" s="1"/>
  <c r="AN80" i="2"/>
  <c r="AN178" i="2"/>
  <c r="AN154" i="2"/>
  <c r="AN75" i="2"/>
  <c r="AN187" i="2"/>
  <c r="AN102" i="2"/>
  <c r="AN57" i="2"/>
  <c r="AN155" i="2"/>
  <c r="AN184" i="2"/>
  <c r="AN180" i="2"/>
  <c r="AN123" i="2"/>
  <c r="AN68" i="2"/>
  <c r="AN87" i="2"/>
  <c r="AN28" i="2"/>
  <c r="AN7" i="2"/>
  <c r="AN96" i="2"/>
  <c r="AN144" i="2"/>
  <c r="AN72" i="2"/>
  <c r="AN8" i="2"/>
  <c r="AN90" i="2"/>
  <c r="AN81" i="2"/>
  <c r="AN198" i="2"/>
  <c r="AN197" i="2"/>
  <c r="AN188" i="2"/>
  <c r="AN183" i="2"/>
  <c r="AN30" i="2"/>
  <c r="AN4" i="2"/>
  <c r="AN74" i="2"/>
  <c r="AN189" i="2"/>
  <c r="AN182" i="2"/>
  <c r="AN65" i="2"/>
  <c r="AN41" i="2"/>
  <c r="AN157" i="2"/>
  <c r="AN70" i="2"/>
  <c r="AN11" i="2"/>
  <c r="AN47" i="2"/>
  <c r="AN125" i="2"/>
  <c r="AN91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<sst xmlns="http://schemas.openxmlformats.org/spreadsheetml/2006/main" count="1171" uniqueCount="324">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</sst>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3.1819451359760804</c:v>
                </c:pt>
                <c:pt idx="2">
                  <c:v>3.656109305716511</c:v>
                </c:pt>
                <c:pt idx="3">
                  <c:v>4.2011829671246952</c:v>
                </c:pt>
                <c:pt idx="4">
                  <c:v>4.8278057971168984</c:v>
                </c:pt>
                <c:pt idx="5">
                  <c:v>5.5482188958256557</c:v>
                </c:pt>
                <c:pt idx="6">
                  <c:v>6.3765065223829502</c:v>
                </c:pt>
                <c:pt idx="7">
                  <c:v>7.3288744185265209</c:v>
                </c:pt>
                <c:pt idx="8">
                  <c:v>8.4239702713758593</c:v>
                </c:pt>
                <c:pt idx="9">
                  <c:v>9.6832527109033055</c:v>
                </c:pt>
                <c:pt idx="10">
                  <c:v>11.131416210439065</c:v>
                </c:pt>
                <c:pt idx="11">
                  <c:v>12.796880379634004</c:v>
                </c:pt>
                <c:pt idx="12">
                  <c:v>14.712353431301258</c:v>
                </c:pt>
                <c:pt idx="13">
                  <c:v>16.915481092569816</c:v>
                </c:pt>
                <c:pt idx="14">
                  <c:v>19.44959394690628</c:v>
                </c:pt>
                <c:pt idx="15">
                  <c:v>22.364568171496231</c:v>
                </c:pt>
                <c:pt idx="16">
                  <c:v>25.717816914235161</c:v>
                </c:pt>
                <c:pt idx="17">
                  <c:v>29.575432182296421</c:v>
                </c:pt>
                <c:pt idx="18">
                  <c:v>34.01350014311933</c:v>
                </c:pt>
                <c:pt idx="19">
                  <c:v>39.119616230038474</c:v>
                </c:pt>
                <c:pt idx="20">
                  <c:v>44.994630469394743</c:v>
                </c:pt>
                <c:pt idx="21">
                  <c:v>51.754658085405374</c:v>
                </c:pt>
                <c:pt idx="22">
                  <c:v>59.533395787395996</c:v>
                </c:pt>
                <c:pt idx="23">
                  <c:v>68.484790309699278</c:v>
                </c:pt>
                <c:pt idx="24">
                  <c:v>78.786112882717092</c:v>
                </c:pt>
                <c:pt idx="25">
                  <c:v>90.641501508615093</c:v>
                </c:pt>
                <c:pt idx="26">
                  <c:v>104.28604236328397</c:v>
                </c:pt>
                <c:pt idx="27">
                  <c:v>119.99047253948687</c:v>
                </c:pt>
                <c:pt idx="28">
                  <c:v>138.06659890588131</c:v>
                </c:pt>
                <c:pt idx="29">
                  <c:v>158.87354233816845</c:v>
                </c:pt>
                <c:pt idx="30">
                  <c:v>182.82493327646776</c:v>
                </c:pt>
                <c:pt idx="31">
                  <c:v>201.84685611538552</c:v>
                </c:pt>
                <c:pt idx="32">
                  <c:v>220.82726053128741</c:v>
                </c:pt>
                <c:pt idx="33">
                  <c:v>239.77021745578165</c:v>
                </c:pt>
                <c:pt idx="34">
                  <c:v>258.67910150033248</c:v>
                </c:pt>
                <c:pt idx="35">
                  <c:v>277.5567533640438</c:v>
                </c:pt>
                <c:pt idx="36">
                  <c:v>296.40559565562575</c:v>
                </c:pt>
                <c:pt idx="37">
                  <c:v>315.22771766699071</c:v>
                </c:pt>
                <c:pt idx="38">
                  <c:v>334.02493881671637</c:v>
                </c:pt>
                <c:pt idx="39">
                  <c:v>352.79885705310761</c:v>
                </c:pt>
                <c:pt idx="40">
                  <c:v>371.5508864092555</c:v>
                </c:pt>
                <c:pt idx="41">
                  <c:v>390.28228657711185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69" zoomScaleNormal="100" workbookViewId="0">
      <selection activeCell="F44" sqref="F44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4.75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36</v>
      </c>
      <c r="C9" s="264">
        <v>0.94663418899999996</v>
      </c>
      <c r="D9" s="33">
        <f t="shared" ref="D9:D18" si="0">C9*$C$5</f>
        <v>4.4965123977500001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 t="s">
        <v>10</v>
      </c>
      <c r="C10" s="264">
        <v>5.3365810399999998E-2</v>
      </c>
      <c r="D10" s="33">
        <f t="shared" si="0"/>
        <v>0.25348759939999999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0.99999999939999995</v>
      </c>
      <c r="D19" s="38">
        <f>SUM(D9:D18)</f>
        <v>4.7499999971499998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>
        <v>30</v>
      </c>
      <c r="B62" s="261">
        <v>75.346153849999993</v>
      </c>
      <c r="C62" s="261"/>
      <c r="D62" s="261"/>
      <c r="E62" s="260"/>
      <c r="F62" s="260"/>
      <c r="G62" s="260"/>
      <c r="H62" s="260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F21" sqref="F21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584.62172669223469</v>
      </c>
      <c r="AO3" s="59">
        <f>IF('Données projet'!E10&gt;30,$AM$33-$H$33,LOOKUP('Données projet'!$E$10,$A$3:$A$203,AM3:AM203)-LOOKUP('Données projet'!$E$10,$A$3:$A$203,$H$3:$H$203))</f>
        <v>141.28992521462965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1.2612214296093001</v>
      </c>
      <c r="AK4" s="13">
        <f>EXP(-1.0587+0.8836*LN(AJ4)+0.284)</f>
        <v>0.56573271544873638</v>
      </c>
      <c r="AL4" s="20">
        <f t="shared" ref="AL4:AL67" si="4">(AJ4+AK4)*0.475*44/12</f>
        <v>3.1819451359760804</v>
      </c>
      <c r="AM4" s="59">
        <f t="shared" ref="AM4:AM67" si="5">AL4+(AD4+AE4)*44/12</f>
        <v>296.51527846930941</v>
      </c>
      <c r="AN4" s="59">
        <f ca="1">AVERAGE(OFFSET($AM$3,0,0,'Données projet'!$E$10+1,1))-AVERAGE(OFFSET($H$3,0,0,'Données projet'!$E$10+1,1))</f>
        <v>584.62172669223469</v>
      </c>
      <c r="AO4" s="59">
        <f>$AO$3</f>
        <v>141.28992521462965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1.456666203759823</v>
      </c>
      <c r="AK5" s="13">
        <f t="shared" ref="AK5:AK68" si="35">EXP(-1.0587+0.8836*LN(AJ5)+0.284)</f>
        <v>0.64253531148410714</v>
      </c>
      <c r="AL5" s="20">
        <f t="shared" si="4"/>
        <v>3.656109305716511</v>
      </c>
      <c r="AM5" s="59">
        <f t="shared" si="5"/>
        <v>296.9894426390498</v>
      </c>
      <c r="AN5" s="59">
        <f ca="1">AVERAGE(OFFSET($AM$3,0,0,'Données projet'!$E$10+1,1))-AVERAGE(OFFSET($H$3,0,0,'Données projet'!$E$10+1,1))</f>
        <v>584.62172669223469</v>
      </c>
      <c r="AO5" s="59">
        <f t="shared" ref="AO5:AO68" si="36">$AO$3</f>
        <v>141.28992521462965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1.6823980146240989</v>
      </c>
      <c r="AK6" s="13">
        <f t="shared" si="35"/>
        <v>0.7297644545384061</v>
      </c>
      <c r="AL6" s="20">
        <f t="shared" si="4"/>
        <v>4.2011829671246952</v>
      </c>
      <c r="AM6" s="59">
        <f t="shared" si="5"/>
        <v>297.53451630045799</v>
      </c>
      <c r="AN6" s="59">
        <f ca="1">AVERAGE(OFFSET($AM$3,0,0,'Données projet'!$E$10+1,1))-AVERAGE(OFFSET($H$3,0,0,'Données projet'!$E$10+1,1))</f>
        <v>584.62172669223469</v>
      </c>
      <c r="AO6" s="59">
        <f t="shared" si="36"/>
        <v>141.28992521462965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1.9431102831282547</v>
      </c>
      <c r="AK7" s="13">
        <f t="shared" si="35"/>
        <v>0.82883562909197428</v>
      </c>
      <c r="AL7" s="20">
        <f t="shared" si="4"/>
        <v>4.8278057971168984</v>
      </c>
      <c r="AM7" s="59">
        <f t="shared" si="5"/>
        <v>298.16113913045024</v>
      </c>
      <c r="AN7" s="59">
        <f ca="1">AVERAGE(OFFSET($AM$3,0,0,'Données projet'!$E$10+1,1))-AVERAGE(OFFSET($H$3,0,0,'Données projet'!$E$10+1,1))</f>
        <v>584.62172669223469</v>
      </c>
      <c r="AO7" s="59">
        <f t="shared" si="36"/>
        <v>141.28992521462965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2.2442237446662539</v>
      </c>
      <c r="AK8" s="13">
        <f t="shared" si="35"/>
        <v>0.94135648260206528</v>
      </c>
      <c r="AL8" s="20">
        <f t="shared" si="4"/>
        <v>5.5482188958256557</v>
      </c>
      <c r="AM8" s="59">
        <f t="shared" si="5"/>
        <v>298.88155222915896</v>
      </c>
      <c r="AN8" s="59">
        <f ca="1">AVERAGE(OFFSET($AM$3,0,0,'Données projet'!$E$10+1,1))-AVERAGE(OFFSET($H$3,0,0,'Données projet'!$E$10+1,1))</f>
        <v>584.62172669223469</v>
      </c>
      <c r="AO8" s="59">
        <f t="shared" si="36"/>
        <v>141.28992521462965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2.591999157153031</v>
      </c>
      <c r="AK9" s="13">
        <f t="shared" si="35"/>
        <v>1.0691529131146917</v>
      </c>
      <c r="AL9" s="20">
        <f t="shared" si="4"/>
        <v>6.3765065223829502</v>
      </c>
      <c r="AM9" s="59">
        <f t="shared" si="5"/>
        <v>299.70983985571627</v>
      </c>
      <c r="AN9" s="59">
        <f ca="1">AVERAGE(OFFSET($AM$3,0,0,'Données projet'!$E$10+1,1))-AVERAGE(OFFSET($H$3,0,0,'Données projet'!$E$10+1,1))</f>
        <v>584.62172669223469</v>
      </c>
      <c r="AO9" s="59">
        <f t="shared" si="36"/>
        <v>141.28992521462965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2.9936674748449144</v>
      </c>
      <c r="AK10" s="13">
        <f t="shared" si="35"/>
        <v>1.2142986984717488</v>
      </c>
      <c r="AL10" s="20">
        <f t="shared" si="4"/>
        <v>7.3288744185265209</v>
      </c>
      <c r="AM10" s="59">
        <f t="shared" si="5"/>
        <v>300.66220775185985</v>
      </c>
      <c r="AN10" s="59">
        <f ca="1">AVERAGE(OFFSET($AM$3,0,0,'Données projet'!$E$10+1,1))-AVERAGE(OFFSET($H$3,0,0,'Données projet'!$E$10+1,1))</f>
        <v>584.62172669223469</v>
      </c>
      <c r="AO10" s="59">
        <f t="shared" si="36"/>
        <v>141.28992521462965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3.4575801945043652</v>
      </c>
      <c r="AK11" s="13">
        <f t="shared" si="35"/>
        <v>1.3791491479123965</v>
      </c>
      <c r="AL11" s="20">
        <f t="shared" si="4"/>
        <v>8.4239702713758593</v>
      </c>
      <c r="AM11" s="59">
        <f t="shared" si="5"/>
        <v>301.75730360470919</v>
      </c>
      <c r="AN11" s="59">
        <f ca="1">AVERAGE(OFFSET($AM$3,0,0,'Données projet'!$E$10+1,1))-AVERAGE(OFFSET($H$3,0,0,'Données projet'!$E$10+1,1))</f>
        <v>584.62172669223469</v>
      </c>
      <c r="AO11" s="59">
        <f t="shared" si="36"/>
        <v>141.28992521462965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3.9933829999098878</v>
      </c>
      <c r="AK12" s="13">
        <f t="shared" si="35"/>
        <v>1.5663793221398576</v>
      </c>
      <c r="AL12" s="20">
        <f t="shared" si="4"/>
        <v>9.6832527109033055</v>
      </c>
      <c r="AM12" s="59">
        <f t="shared" si="5"/>
        <v>303.01658604423665</v>
      </c>
      <c r="AN12" s="59">
        <f ca="1">AVERAGE(OFFSET($AM$3,0,0,'Données projet'!$E$10+1,1))-AVERAGE(OFFSET($H$3,0,0,'Données projet'!$E$10+1,1))</f>
        <v>584.62172669223469</v>
      </c>
      <c r="AO12" s="59">
        <f t="shared" si="36"/>
        <v>141.28992521462965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4.6122163151317075</v>
      </c>
      <c r="AK13" s="13">
        <f t="shared" si="35"/>
        <v>1.7790274420581875</v>
      </c>
      <c r="AL13" s="20">
        <f t="shared" si="4"/>
        <v>11.131416210439065</v>
      </c>
      <c r="AM13" s="59">
        <f t="shared" si="5"/>
        <v>304.46474954377237</v>
      </c>
      <c r="AN13" s="59">
        <f ca="1">AVERAGE(OFFSET($AM$3,0,0,'Données projet'!$E$10+1,1))-AVERAGE(OFFSET($H$3,0,0,'Données projet'!$E$10+1,1))</f>
        <v>584.62172669223469</v>
      </c>
      <c r="AO13" s="59">
        <f t="shared" si="36"/>
        <v>141.28992521462965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5.3269469364814563</v>
      </c>
      <c r="AK14" s="13">
        <f t="shared" si="35"/>
        <v>2.0205441905811297</v>
      </c>
      <c r="AL14" s="20">
        <f t="shared" si="4"/>
        <v>12.796880379634004</v>
      </c>
      <c r="AM14" s="59">
        <f t="shared" si="5"/>
        <v>306.1302137129673</v>
      </c>
      <c r="AN14" s="59">
        <f ca="1">AVERAGE(OFFSET($AM$3,0,0,'Données projet'!$E$10+1,1))-AVERAGE(OFFSET($H$3,0,0,'Données projet'!$E$10+1,1))</f>
        <v>584.62172669223469</v>
      </c>
      <c r="AO14" s="59">
        <f t="shared" si="36"/>
        <v>141.28992521462965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6.1524355592326216</v>
      </c>
      <c r="AK15" s="13">
        <f t="shared" si="35"/>
        <v>2.2948487075432205</v>
      </c>
      <c r="AL15" s="20">
        <f t="shared" si="4"/>
        <v>14.712353431301258</v>
      </c>
      <c r="AM15" s="59">
        <f t="shared" si="5"/>
        <v>308.04568676463458</v>
      </c>
      <c r="AN15" s="59">
        <f ca="1">AVERAGE(OFFSET($AM$3,0,0,'Données projet'!$E$10+1,1))-AVERAGE(OFFSET($H$3,0,0,'Données projet'!$E$10+1,1))</f>
        <v>584.62172669223469</v>
      </c>
      <c r="AO15" s="59">
        <f t="shared" si="36"/>
        <v>141.28992521462965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7.1058457615333888</v>
      </c>
      <c r="AK16" s="13">
        <f t="shared" si="35"/>
        <v>2.6063921863535864</v>
      </c>
      <c r="AL16" s="20">
        <f t="shared" si="4"/>
        <v>16.915481092569816</v>
      </c>
      <c r="AM16" s="59">
        <f t="shared" si="5"/>
        <v>310.24881442590311</v>
      </c>
      <c r="AN16" s="59">
        <f ca="1">AVERAGE(OFFSET($AM$3,0,0,'Données projet'!$E$10+1,1))-AVERAGE(OFFSET($H$3,0,0,'Données projet'!$E$10+1,1))</f>
        <v>584.62172669223469</v>
      </c>
      <c r="AO16" s="59">
        <f t="shared" si="36"/>
        <v>141.28992521462965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8.2070008699123882</v>
      </c>
      <c r="AK17" s="13">
        <f t="shared" si="35"/>
        <v>2.9602301043878678</v>
      </c>
      <c r="AL17" s="20">
        <f t="shared" si="4"/>
        <v>19.44959394690628</v>
      </c>
      <c r="AM17" s="59">
        <f t="shared" si="5"/>
        <v>312.78292728023962</v>
      </c>
      <c r="AN17" s="59">
        <f ca="1">AVERAGE(OFFSET($AM$3,0,0,'Données projet'!$E$10+1,1))-AVERAGE(OFFSET($H$3,0,0,'Données projet'!$E$10+1,1))</f>
        <v>584.62172669223469</v>
      </c>
      <c r="AO17" s="59">
        <f t="shared" si="36"/>
        <v>141.28992521462965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9.478796126333032</v>
      </c>
      <c r="AK18" s="13">
        <f t="shared" si="35"/>
        <v>3.362104259215045</v>
      </c>
      <c r="AL18" s="20">
        <f t="shared" si="4"/>
        <v>22.364568171496231</v>
      </c>
      <c r="AM18" s="59">
        <f t="shared" si="5"/>
        <v>315.69790150482953</v>
      </c>
      <c r="AN18" s="59">
        <f ca="1">AVERAGE(OFFSET($AM$3,0,0,'Données projet'!$E$10+1,1))-AVERAGE(OFFSET($H$3,0,0,'Données projet'!$E$10+1,1))</f>
        <v>584.62172669223469</v>
      </c>
      <c r="AO18" s="59">
        <f t="shared" si="36"/>
        <v>141.28992521462965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10.947674726583191</v>
      </c>
      <c r="AK19" s="13">
        <f t="shared" si="35"/>
        <v>3.8185359418771911</v>
      </c>
      <c r="AL19" s="20">
        <f t="shared" si="4"/>
        <v>25.717816914235161</v>
      </c>
      <c r="AM19" s="59">
        <f t="shared" si="5"/>
        <v>319.0511502475685</v>
      </c>
      <c r="AN19" s="59">
        <f ca="1">AVERAGE(OFFSET($AM$3,0,0,'Données projet'!$E$10+1,1))-AVERAGE(OFFSET($H$3,0,0,'Données projet'!$E$10+1,1))</f>
        <v>584.62172669223469</v>
      </c>
      <c r="AO19" s="59">
        <f t="shared" si="36"/>
        <v>141.28992521462965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12.644177627801151</v>
      </c>
      <c r="AK20" s="13">
        <f t="shared" si="35"/>
        <v>4.336931759163301</v>
      </c>
      <c r="AL20" s="20">
        <f t="shared" si="4"/>
        <v>29.575432182296421</v>
      </c>
      <c r="AM20" s="59">
        <f t="shared" si="5"/>
        <v>322.90876551562974</v>
      </c>
      <c r="AN20" s="59">
        <f ca="1">AVERAGE(OFFSET($AM$3,0,0,'Données projet'!$E$10+1,1))-AVERAGE(OFFSET($H$3,0,0,'Données projet'!$E$10+1,1))</f>
        <v>584.62172669223469</v>
      </c>
      <c r="AO20" s="59">
        <f t="shared" si="36"/>
        <v>141.28992521462965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14.603578556748436</v>
      </c>
      <c r="AK21" s="13">
        <f t="shared" si="35"/>
        <v>4.9257038220760592</v>
      </c>
      <c r="AL21" s="20">
        <f t="shared" si="4"/>
        <v>34.01350014311933</v>
      </c>
      <c r="AM21" s="59">
        <f t="shared" si="5"/>
        <v>327.34683347645262</v>
      </c>
      <c r="AN21" s="59">
        <f ca="1">AVERAGE(OFFSET($AM$3,0,0,'Données projet'!$E$10+1,1))-AVERAGE(OFFSET($H$3,0,0,'Données projet'!$E$10+1,1))</f>
        <v>584.62172669223469</v>
      </c>
      <c r="AO21" s="59">
        <f t="shared" si="36"/>
        <v>141.28992521462965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16.866617421935882</v>
      </c>
      <c r="AK22" s="13">
        <f t="shared" si="35"/>
        <v>5.5944062508134831</v>
      </c>
      <c r="AL22" s="20">
        <f t="shared" si="4"/>
        <v>39.119616230038474</v>
      </c>
      <c r="AM22" s="59">
        <f t="shared" si="5"/>
        <v>332.45294956337182</v>
      </c>
      <c r="AN22" s="59">
        <f ca="1">AVERAGE(OFFSET($AM$3,0,0,'Données projet'!$E$10+1,1))-AVERAGE(OFFSET($H$3,0,0,'Données projet'!$E$10+1,1))</f>
        <v>584.62172669223469</v>
      </c>
      <c r="AO22" s="59">
        <f t="shared" si="36"/>
        <v>141.28992521462965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19.480347378724453</v>
      </c>
      <c r="AK23" s="13">
        <f t="shared" si="35"/>
        <v>6.3538902113586557</v>
      </c>
      <c r="AL23" s="20">
        <f t="shared" si="4"/>
        <v>44.994630469394743</v>
      </c>
      <c r="AM23" s="59">
        <f t="shared" si="5"/>
        <v>338.32796380272805</v>
      </c>
      <c r="AN23" s="59">
        <f ca="1">AVERAGE(OFFSET($AM$3,0,0,'Données projet'!$E$10+1,1))-AVERAGE(OFFSET($H$3,0,0,'Données projet'!$E$10+1,1))</f>
        <v>584.62172669223469</v>
      </c>
      <c r="AO23" s="59">
        <f t="shared" si="36"/>
        <v>141.28992521462965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22.499113159597648</v>
      </c>
      <c r="AK24" s="13">
        <f t="shared" si="35"/>
        <v>7.2164799994867792</v>
      </c>
      <c r="AL24" s="20">
        <f t="shared" si="4"/>
        <v>51.754658085405374</v>
      </c>
      <c r="AM24" s="59">
        <f t="shared" si="5"/>
        <v>345.08799141873868</v>
      </c>
      <c r="AN24" s="59">
        <f ca="1">AVERAGE(OFFSET($AM$3,0,0,'Données projet'!$E$10+1,1))-AVERAGE(OFFSET($H$3,0,0,'Données projet'!$E$10+1,1))</f>
        <v>584.62172669223469</v>
      </c>
      <c r="AO24" s="59">
        <f t="shared" si="36"/>
        <v>141.28992521462965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25.985681011070668</v>
      </c>
      <c r="AK25" s="13">
        <f t="shared" si="35"/>
        <v>8.1961730295394801</v>
      </c>
      <c r="AL25" s="20">
        <f t="shared" si="4"/>
        <v>59.533395787395996</v>
      </c>
      <c r="AM25" s="59">
        <f t="shared" si="5"/>
        <v>352.8667291207293</v>
      </c>
      <c r="AN25" s="59">
        <f ca="1">AVERAGE(OFFSET($AM$3,0,0,'Données projet'!$E$10+1,1))-AVERAGE(OFFSET($H$3,0,0,'Données projet'!$E$10+1,1))</f>
        <v>584.62172669223469</v>
      </c>
      <c r="AO25" s="59">
        <f t="shared" si="36"/>
        <v>141.28992521462965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30.012543730910064</v>
      </c>
      <c r="AK26" s="13">
        <f t="shared" si="35"/>
        <v>9.3088669732234965</v>
      </c>
      <c r="AL26" s="20">
        <f t="shared" si="4"/>
        <v>68.484790309699278</v>
      </c>
      <c r="AM26" s="59">
        <f t="shared" si="5"/>
        <v>361.81812364303261</v>
      </c>
      <c r="AN26" s="59">
        <f ca="1">AVERAGE(OFFSET($AM$3,0,0,'Données projet'!$E$10+1,1))-AVERAGE(OFFSET($H$3,0,0,'Données projet'!$E$10+1,1))</f>
        <v>584.62172669223469</v>
      </c>
      <c r="AO26" s="59">
        <f t="shared" si="36"/>
        <v>141.28992521462965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34.663427940027503</v>
      </c>
      <c r="AK27" s="13">
        <f t="shared" si="35"/>
        <v>10.572617734259826</v>
      </c>
      <c r="AL27" s="20">
        <f t="shared" si="4"/>
        <v>78.786112882717092</v>
      </c>
      <c r="AM27" s="59">
        <f t="shared" si="5"/>
        <v>372.11944621605039</v>
      </c>
      <c r="AN27" s="59">
        <f ca="1">AVERAGE(OFFSET($AM$3,0,0,'Données projet'!$E$10+1,1))-AVERAGE(OFFSET($H$3,0,0,'Données projet'!$E$10+1,1))</f>
        <v>584.62172669223469</v>
      </c>
      <c r="AO27" s="59">
        <f t="shared" si="36"/>
        <v>141.28992521462965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40.035034928278797</v>
      </c>
      <c r="AK28" s="13">
        <f t="shared" si="35"/>
        <v>12.007932445088725</v>
      </c>
      <c r="AL28" s="20">
        <f t="shared" si="4"/>
        <v>90.641501508615093</v>
      </c>
      <c r="AM28" s="59">
        <f t="shared" si="5"/>
        <v>383.97483484194839</v>
      </c>
      <c r="AN28" s="59">
        <f ca="1">AVERAGE(OFFSET($AM$3,0,0,'Données projet'!$E$10+1,1))-AVERAGE(OFFSET($H$3,0,0,'Données projet'!$E$10+1,1))</f>
        <v>584.62172669223469</v>
      </c>
      <c r="AO28" s="59">
        <f t="shared" si="36"/>
        <v>141.28992521462965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46.239051269873663</v>
      </c>
      <c r="AK29" s="13">
        <f t="shared" si="35"/>
        <v>13.638102240145839</v>
      </c>
      <c r="AL29" s="20">
        <f t="shared" si="4"/>
        <v>104.28604236328397</v>
      </c>
      <c r="AM29" s="59">
        <f t="shared" si="5"/>
        <v>397.61937569661728</v>
      </c>
      <c r="AN29" s="59">
        <f ca="1">AVERAGE(OFFSET($AM$3,0,0,'Données projet'!$E$10+1,1))-AVERAGE(OFFSET($H$3,0,0,'Données projet'!$E$10+1,1))</f>
        <v>584.62172669223469</v>
      </c>
      <c r="AO29" s="59">
        <f t="shared" si="36"/>
        <v>141.28992521462965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53.404471013157313</v>
      </c>
      <c r="AK30" s="13">
        <f t="shared" si="35"/>
        <v>15.489580205686829</v>
      </c>
      <c r="AL30" s="20">
        <f t="shared" si="4"/>
        <v>119.99047253948687</v>
      </c>
      <c r="AM30" s="59">
        <f t="shared" si="5"/>
        <v>413.32380587282017</v>
      </c>
      <c r="AN30" s="59">
        <f ca="1">AVERAGE(OFFSET($AM$3,0,0,'Données projet'!$E$10+1,1))-AVERAGE(OFFSET($H$3,0,0,'Données projet'!$E$10+1,1))</f>
        <v>584.62172669223469</v>
      </c>
      <c r="AO30" s="59">
        <f t="shared" si="36"/>
        <v>141.28992521462965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61.680277727786354</v>
      </c>
      <c r="AK31" s="13">
        <f t="shared" si="35"/>
        <v>17.592410639226838</v>
      </c>
      <c r="AL31" s="20">
        <f t="shared" si="4"/>
        <v>138.06659890588131</v>
      </c>
      <c r="AM31" s="59">
        <f t="shared" si="5"/>
        <v>431.39993223921465</v>
      </c>
      <c r="AN31" s="59">
        <f ca="1">AVERAGE(OFFSET($AM$3,0,0,'Données projet'!$E$10+1,1))-AVERAGE(OFFSET($H$3,0,0,'Données projet'!$E$10+1,1))</f>
        <v>584.62172669223469</v>
      </c>
      <c r="AO31" s="59">
        <f t="shared" si="36"/>
        <v>141.28992521462965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71.238542174484763</v>
      </c>
      <c r="AK32" s="13">
        <f t="shared" si="35"/>
        <v>19.980716584272244</v>
      </c>
      <c r="AL32" s="20">
        <f t="shared" si="4"/>
        <v>158.87354233816845</v>
      </c>
      <c r="AM32" s="59">
        <f t="shared" si="5"/>
        <v>452.20687567150173</v>
      </c>
      <c r="AN32" s="59">
        <f ca="1">AVERAGE(OFFSET($AM$3,0,0,'Données projet'!$E$10+1,1))-AVERAGE(OFFSET($H$3,0,0,'Données projet'!$E$10+1,1))</f>
        <v>584.62172669223469</v>
      </c>
      <c r="AO32" s="59">
        <f t="shared" si="36"/>
        <v>141.28992521462965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82.278000004199995</v>
      </c>
      <c r="AK33" s="13">
        <f t="shared" si="35"/>
        <v>22.693253551666679</v>
      </c>
      <c r="AL33" s="20">
        <f t="shared" si="4"/>
        <v>182.82493327646776</v>
      </c>
      <c r="AM33" s="59">
        <f t="shared" si="5"/>
        <v>476.1582666098011</v>
      </c>
      <c r="AN33" s="59">
        <f ca="1">AVERAGE(OFFSET($AM$3,0,0,'Données projet'!$E$10+1,1))-AVERAGE(OFFSET($H$3,0,0,'Données projet'!$E$10+1,1))</f>
        <v>584.62172669223469</v>
      </c>
      <c r="AO33" s="59">
        <f t="shared" si="36"/>
        <v>141.28992521462965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91.069860003849996</v>
      </c>
      <c r="AK34" s="13">
        <f t="shared" si="35"/>
        <v>24.823071737041204</v>
      </c>
      <c r="AL34" s="20">
        <f t="shared" si="4"/>
        <v>201.84685611538552</v>
      </c>
      <c r="AM34" s="59">
        <f t="shared" si="5"/>
        <v>495.18018944871881</v>
      </c>
      <c r="AN34" s="59">
        <f ca="1">AVERAGE(OFFSET($AM$3,0,0,'Données projet'!$E$10+1,1))-AVERAGE(OFFSET($H$3,0,0,'Données projet'!$E$10+1,1))</f>
        <v>584.62172669223469</v>
      </c>
      <c r="AO34" s="59">
        <f t="shared" si="36"/>
        <v>141.28992521462965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99.861720003500011</v>
      </c>
      <c r="AK35" s="13">
        <f t="shared" si="35"/>
        <v>26.929051593411444</v>
      </c>
      <c r="AL35" s="20">
        <f t="shared" si="4"/>
        <v>220.82726053128741</v>
      </c>
      <c r="AM35" s="59">
        <f t="shared" si="5"/>
        <v>514.16059386462075</v>
      </c>
      <c r="AN35" s="59">
        <f ca="1">AVERAGE(OFFSET($AM$3,0,0,'Données projet'!$E$10+1,1))-AVERAGE(OFFSET($H$3,0,0,'Données projet'!$E$10+1,1))</f>
        <v>584.62172669223469</v>
      </c>
      <c r="AO35" s="59">
        <f t="shared" si="36"/>
        <v>141.28992521462965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108.65358000315001</v>
      </c>
      <c r="AK36" s="13">
        <f t="shared" si="35"/>
        <v>29.01353049777725</v>
      </c>
      <c r="AL36" s="20">
        <f t="shared" si="4"/>
        <v>239.77021745578165</v>
      </c>
      <c r="AM36" s="59">
        <f t="shared" si="5"/>
        <v>533.10355078911493</v>
      </c>
      <c r="AN36" s="59">
        <f ca="1">AVERAGE(OFFSET($AM$3,0,0,'Données projet'!$E$10+1,1))-AVERAGE(OFFSET($H$3,0,0,'Données projet'!$E$10+1,1))</f>
        <v>584.62172669223469</v>
      </c>
      <c r="AO36" s="59">
        <f t="shared" si="36"/>
        <v>141.28992521462965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117.44544000280001</v>
      </c>
      <c r="AK37" s="13">
        <f t="shared" si="35"/>
        <v>31.078446026099012</v>
      </c>
      <c r="AL37" s="20">
        <f t="shared" si="4"/>
        <v>258.67910150033248</v>
      </c>
      <c r="AM37" s="59">
        <f t="shared" si="5"/>
        <v>552.01243483366579</v>
      </c>
      <c r="AN37" s="59">
        <f ca="1">AVERAGE(OFFSET($AM$3,0,0,'Données projet'!$E$10+1,1))-AVERAGE(OFFSET($H$3,0,0,'Données projet'!$E$10+1,1))</f>
        <v>584.62172669223469</v>
      </c>
      <c r="AO37" s="59">
        <f t="shared" si="36"/>
        <v>141.28992521462965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126.23730000245003</v>
      </c>
      <c r="AK38" s="13">
        <f t="shared" si="35"/>
        <v>33.125429201785664</v>
      </c>
      <c r="AL38" s="20">
        <f t="shared" si="4"/>
        <v>277.5567533640438</v>
      </c>
      <c r="AM38" s="59">
        <f t="shared" si="5"/>
        <v>570.89008669737711</v>
      </c>
      <c r="AN38" s="59">
        <f ca="1">AVERAGE(OFFSET($AM$3,0,0,'Données projet'!$E$10+1,1))-AVERAGE(OFFSET($H$3,0,0,'Données projet'!$E$10+1,1))</f>
        <v>584.62172669223469</v>
      </c>
      <c r="AO38" s="59">
        <f t="shared" si="36"/>
        <v>141.28992521462965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135.02916000210004</v>
      </c>
      <c r="AK39" s="13">
        <f t="shared" si="35"/>
        <v>35.155870996345392</v>
      </c>
      <c r="AL39" s="20">
        <f t="shared" si="4"/>
        <v>296.40559565562575</v>
      </c>
      <c r="AM39" s="59">
        <f t="shared" si="5"/>
        <v>589.73892898895906</v>
      </c>
      <c r="AN39" s="59">
        <f ca="1">AVERAGE(OFFSET($AM$3,0,0,'Données projet'!$E$10+1,1))-AVERAGE(OFFSET($H$3,0,0,'Données projet'!$E$10+1,1))</f>
        <v>584.62172669223469</v>
      </c>
      <c r="AO39" s="59">
        <f t="shared" si="36"/>
        <v>141.28992521462965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143.82102000175004</v>
      </c>
      <c r="AK40" s="13">
        <f t="shared" si="35"/>
        <v>37.170971003220714</v>
      </c>
      <c r="AL40" s="20">
        <f t="shared" si="4"/>
        <v>315.22771766699071</v>
      </c>
      <c r="AM40" s="59">
        <f t="shared" si="5"/>
        <v>608.56105100032403</v>
      </c>
      <c r="AN40" s="59">
        <f ca="1">AVERAGE(OFFSET($AM$3,0,0,'Données projet'!$E$10+1,1))-AVERAGE(OFFSET($H$3,0,0,'Données projet'!$E$10+1,1))</f>
        <v>584.62172669223469</v>
      </c>
      <c r="AO40" s="59">
        <f t="shared" si="36"/>
        <v>141.28992521462965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152.61288000140004</v>
      </c>
      <c r="AK41" s="13">
        <f t="shared" si="35"/>
        <v>39.171773864657219</v>
      </c>
      <c r="AL41" s="20">
        <f t="shared" si="4"/>
        <v>334.02493881671637</v>
      </c>
      <c r="AM41" s="59">
        <f t="shared" si="5"/>
        <v>627.35827215004974</v>
      </c>
      <c r="AN41" s="59">
        <f ca="1">AVERAGE(OFFSET($AM$3,0,0,'Données projet'!$E$10+1,1))-AVERAGE(OFFSET($H$3,0,0,'Données projet'!$E$10+1,1))</f>
        <v>584.62172669223469</v>
      </c>
      <c r="AO41" s="59">
        <f t="shared" si="36"/>
        <v>141.28992521462965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161.40474000105004</v>
      </c>
      <c r="AK42" s="13">
        <f t="shared" si="35"/>
        <v>41.15919706293522</v>
      </c>
      <c r="AL42" s="20">
        <f t="shared" si="4"/>
        <v>352.79885705310761</v>
      </c>
      <c r="AM42" s="59">
        <f t="shared" si="5"/>
        <v>646.13219038644093</v>
      </c>
      <c r="AN42" s="59">
        <f ca="1">AVERAGE(OFFSET($AM$3,0,0,'Données projet'!$E$10+1,1))-AVERAGE(OFFSET($H$3,0,0,'Données projet'!$E$10+1,1))</f>
        <v>584.62172669223469</v>
      </c>
      <c r="AO42" s="59">
        <f t="shared" si="36"/>
        <v>141.28992521462965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170.19660000070004</v>
      </c>
      <c r="AK43" s="13">
        <f t="shared" si="35"/>
        <v>43.134052483083032</v>
      </c>
      <c r="AL43" s="20">
        <f t="shared" si="4"/>
        <v>371.5508864092555</v>
      </c>
      <c r="AM43" s="59">
        <f t="shared" si="5"/>
        <v>664.88421974258881</v>
      </c>
      <c r="AN43" s="59">
        <f ca="1">AVERAGE(OFFSET($AM$3,0,0,'Données projet'!$E$10+1,1))-AVERAGE(OFFSET($H$3,0,0,'Données projet'!$E$10+1,1))</f>
        <v>584.62172669223469</v>
      </c>
      <c r="AO43" s="59">
        <f t="shared" si="36"/>
        <v>141.28992521462965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178.98846000035005</v>
      </c>
      <c r="AK44" s="13">
        <f t="shared" si="35"/>
        <v>45.097063393207009</v>
      </c>
      <c r="AL44" s="20">
        <f t="shared" si="4"/>
        <v>390.28228657711185</v>
      </c>
      <c r="AM44" s="59">
        <f t="shared" si="5"/>
        <v>683.61561991044516</v>
      </c>
      <c r="AN44" s="59">
        <f ca="1">AVERAGE(OFFSET($AM$3,0,0,'Données projet'!$E$10+1,1))-AVERAGE(OFFSET($H$3,0,0,'Données projet'!$E$10+1,1))</f>
        <v>584.62172669223469</v>
      </c>
      <c r="AO44" s="59">
        <f t="shared" si="36"/>
        <v>141.28992521462965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584.62172669223469</v>
      </c>
      <c r="AO45" s="59">
        <f t="shared" si="36"/>
        <v>141.28992521462965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584.62172669223469</v>
      </c>
      <c r="AO46" s="59">
        <f t="shared" si="36"/>
        <v>141.28992521462965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584.62172669223469</v>
      </c>
      <c r="AO47" s="59">
        <f t="shared" si="36"/>
        <v>141.28992521462965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584.62172669223469</v>
      </c>
      <c r="AO48" s="59">
        <f t="shared" si="36"/>
        <v>141.28992521462965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584.62172669223469</v>
      </c>
      <c r="AO49" s="59">
        <f t="shared" si="36"/>
        <v>141.28992521462965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584.62172669223469</v>
      </c>
      <c r="AO50" s="59">
        <f t="shared" si="36"/>
        <v>141.28992521462965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584.62172669223469</v>
      </c>
      <c r="AO51" s="59">
        <f t="shared" si="36"/>
        <v>141.28992521462965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584.62172669223469</v>
      </c>
      <c r="AO52" s="59">
        <f t="shared" si="36"/>
        <v>141.28992521462965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584.62172669223469</v>
      </c>
      <c r="AO53" s="59">
        <f t="shared" si="36"/>
        <v>141.28992521462965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584.62172669223469</v>
      </c>
      <c r="AO54" s="59">
        <f t="shared" si="36"/>
        <v>141.28992521462965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584.62172669223469</v>
      </c>
      <c r="AO55" s="59">
        <f t="shared" si="36"/>
        <v>141.28992521462965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584.62172669223469</v>
      </c>
      <c r="AO56" s="59">
        <f t="shared" si="36"/>
        <v>141.28992521462965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584.62172669223469</v>
      </c>
      <c r="AO57" s="59">
        <f t="shared" si="36"/>
        <v>141.28992521462965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584.62172669223469</v>
      </c>
      <c r="AO58" s="59">
        <f t="shared" si="36"/>
        <v>141.28992521462965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584.62172669223469</v>
      </c>
      <c r="AO59" s="59">
        <f t="shared" si="36"/>
        <v>141.28992521462965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584.62172669223469</v>
      </c>
      <c r="AO60" s="59">
        <f t="shared" si="36"/>
        <v>141.28992521462965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584.62172669223469</v>
      </c>
      <c r="AO61" s="59">
        <f t="shared" si="36"/>
        <v>141.28992521462965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584.62172669223469</v>
      </c>
      <c r="AO62" s="59">
        <f t="shared" si="36"/>
        <v>141.28992521462965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584.62172669223469</v>
      </c>
      <c r="AO63" s="59">
        <f t="shared" si="36"/>
        <v>141.28992521462965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584.62172669223469</v>
      </c>
      <c r="AO64" s="59">
        <f t="shared" si="36"/>
        <v>141.28992521462965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584.62172669223469</v>
      </c>
      <c r="AO65" s="59">
        <f t="shared" si="36"/>
        <v>141.28992521462965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584.62172669223469</v>
      </c>
      <c r="AO66" s="59">
        <f t="shared" si="36"/>
        <v>141.28992521462965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584.62172669223469</v>
      </c>
      <c r="AO67" s="59">
        <f t="shared" si="36"/>
        <v>141.28992521462965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584.62172669223469</v>
      </c>
      <c r="AO68" s="59">
        <f t="shared" si="36"/>
        <v>141.28992521462965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584.62172669223469</v>
      </c>
      <c r="AO69" s="59">
        <f t="shared" ref="AO69:AO132" si="90">$AO$3</f>
        <v>141.28992521462965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584.62172669223469</v>
      </c>
      <c r="AO70" s="59">
        <f t="shared" si="90"/>
        <v>141.28992521462965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584.62172669223469</v>
      </c>
      <c r="AO71" s="59">
        <f t="shared" si="90"/>
        <v>141.28992521462965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584.62172669223469</v>
      </c>
      <c r="AO72" s="59">
        <f t="shared" si="90"/>
        <v>141.28992521462965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584.62172669223469</v>
      </c>
      <c r="AO73" s="59">
        <f t="shared" si="90"/>
        <v>141.28992521462965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584.62172669223469</v>
      </c>
      <c r="AO74" s="59">
        <f t="shared" si="90"/>
        <v>141.28992521462965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584.62172669223469</v>
      </c>
      <c r="AO75" s="59">
        <f t="shared" si="90"/>
        <v>141.28992521462965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584.62172669223469</v>
      </c>
      <c r="AO76" s="59">
        <f t="shared" si="90"/>
        <v>141.28992521462965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584.62172669223469</v>
      </c>
      <c r="AO77" s="59">
        <f t="shared" si="90"/>
        <v>141.28992521462965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584.62172669223469</v>
      </c>
      <c r="AO78" s="59">
        <f t="shared" si="90"/>
        <v>141.28992521462965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584.62172669223469</v>
      </c>
      <c r="AO79" s="59">
        <f t="shared" si="90"/>
        <v>141.28992521462965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584.62172669223469</v>
      </c>
      <c r="AO80" s="59">
        <f t="shared" si="90"/>
        <v>141.28992521462965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584.62172669223469</v>
      </c>
      <c r="AO81" s="59">
        <f t="shared" si="90"/>
        <v>141.28992521462965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584.62172669223469</v>
      </c>
      <c r="AO82" s="59">
        <f t="shared" si="90"/>
        <v>141.28992521462965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584.62172669223469</v>
      </c>
      <c r="AO83" s="59">
        <f t="shared" si="90"/>
        <v>141.28992521462965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584.62172669223469</v>
      </c>
      <c r="AO84" s="59">
        <f t="shared" si="90"/>
        <v>141.28992521462965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584.62172669223469</v>
      </c>
      <c r="AO85" s="59">
        <f t="shared" si="90"/>
        <v>141.28992521462965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584.62172669223469</v>
      </c>
      <c r="AO86" s="59">
        <f t="shared" si="90"/>
        <v>141.28992521462965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584.62172669223469</v>
      </c>
      <c r="AO87" s="59">
        <f t="shared" si="90"/>
        <v>141.28992521462965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584.62172669223469</v>
      </c>
      <c r="AO88" s="59">
        <f t="shared" si="90"/>
        <v>141.28992521462965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584.62172669223469</v>
      </c>
      <c r="AO89" s="59">
        <f t="shared" si="90"/>
        <v>141.28992521462965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584.62172669223469</v>
      </c>
      <c r="AO90" s="59">
        <f t="shared" si="90"/>
        <v>141.28992521462965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584.62172669223469</v>
      </c>
      <c r="AO91" s="59">
        <f t="shared" si="90"/>
        <v>141.28992521462965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584.62172669223469</v>
      </c>
      <c r="AO92" s="59">
        <f t="shared" si="90"/>
        <v>141.28992521462965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584.62172669223469</v>
      </c>
      <c r="AO93" s="59">
        <f t="shared" si="90"/>
        <v>141.28992521462965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584.62172669223469</v>
      </c>
      <c r="AO94" s="59">
        <f t="shared" si="90"/>
        <v>141.28992521462965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584.62172669223469</v>
      </c>
      <c r="AO95" s="59">
        <f t="shared" si="90"/>
        <v>141.28992521462965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584.62172669223469</v>
      </c>
      <c r="AO96" s="59">
        <f t="shared" si="90"/>
        <v>141.28992521462965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584.62172669223469</v>
      </c>
      <c r="AO97" s="59">
        <f t="shared" si="90"/>
        <v>141.28992521462965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584.62172669223469</v>
      </c>
      <c r="AO98" s="59">
        <f t="shared" si="90"/>
        <v>141.28992521462965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584.62172669223469</v>
      </c>
      <c r="AO99" s="59">
        <f t="shared" si="90"/>
        <v>141.28992521462965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584.62172669223469</v>
      </c>
      <c r="AO100" s="59">
        <f t="shared" si="90"/>
        <v>141.28992521462965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584.62172669223469</v>
      </c>
      <c r="AO101" s="59">
        <f t="shared" si="90"/>
        <v>141.28992521462965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584.62172669223469</v>
      </c>
      <c r="AO102" s="59">
        <f t="shared" si="90"/>
        <v>141.28992521462965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584.62172669223469</v>
      </c>
      <c r="AO103" s="59">
        <f t="shared" si="90"/>
        <v>141.28992521462965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584.62172669223469</v>
      </c>
      <c r="AO104" s="59">
        <f t="shared" si="90"/>
        <v>141.28992521462965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584.62172669223469</v>
      </c>
      <c r="AO105" s="59">
        <f t="shared" si="90"/>
        <v>141.28992521462965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584.62172669223469</v>
      </c>
      <c r="AO106" s="59">
        <f t="shared" si="90"/>
        <v>141.28992521462965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584.62172669223469</v>
      </c>
      <c r="AO107" s="59">
        <f t="shared" si="90"/>
        <v>141.28992521462965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584.62172669223469</v>
      </c>
      <c r="AO108" s="59">
        <f t="shared" si="90"/>
        <v>141.28992521462965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584.62172669223469</v>
      </c>
      <c r="AO109" s="59">
        <f t="shared" si="90"/>
        <v>141.28992521462965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584.62172669223469</v>
      </c>
      <c r="AO110" s="59">
        <f t="shared" si="90"/>
        <v>141.28992521462965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584.62172669223469</v>
      </c>
      <c r="AO111" s="59">
        <f t="shared" si="90"/>
        <v>141.28992521462965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584.62172669223469</v>
      </c>
      <c r="AO112" s="59">
        <f t="shared" si="90"/>
        <v>141.28992521462965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584.62172669223469</v>
      </c>
      <c r="AO113" s="59">
        <f t="shared" si="90"/>
        <v>141.28992521462965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584.62172669223469</v>
      </c>
      <c r="AO114" s="59">
        <f t="shared" si="90"/>
        <v>141.28992521462965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584.62172669223469</v>
      </c>
      <c r="AO115" s="59">
        <f t="shared" si="90"/>
        <v>141.28992521462965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584.62172669223469</v>
      </c>
      <c r="AO116" s="59">
        <f t="shared" si="90"/>
        <v>141.28992521462965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584.62172669223469</v>
      </c>
      <c r="AO117" s="59">
        <f t="shared" si="90"/>
        <v>141.28992521462965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584.62172669223469</v>
      </c>
      <c r="AO118" s="59">
        <f t="shared" si="90"/>
        <v>141.28992521462965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584.62172669223469</v>
      </c>
      <c r="AO119" s="59">
        <f t="shared" si="90"/>
        <v>141.28992521462965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584.62172669223469</v>
      </c>
      <c r="AO120" s="59">
        <f t="shared" si="90"/>
        <v>141.28992521462965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584.62172669223469</v>
      </c>
      <c r="AO121" s="59">
        <f t="shared" si="90"/>
        <v>141.28992521462965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584.62172669223469</v>
      </c>
      <c r="AO122" s="59">
        <f t="shared" si="90"/>
        <v>141.28992521462965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584.62172669223469</v>
      </c>
      <c r="AO123" s="59">
        <f t="shared" si="90"/>
        <v>141.28992521462965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584.62172669223469</v>
      </c>
      <c r="AO124" s="59">
        <f t="shared" si="90"/>
        <v>141.28992521462965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584.62172669223469</v>
      </c>
      <c r="AO125" s="59">
        <f t="shared" si="90"/>
        <v>141.28992521462965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584.62172669223469</v>
      </c>
      <c r="AO126" s="59">
        <f t="shared" si="90"/>
        <v>141.28992521462965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584.62172669223469</v>
      </c>
      <c r="AO127" s="59">
        <f t="shared" si="90"/>
        <v>141.28992521462965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584.62172669223469</v>
      </c>
      <c r="AO128" s="59">
        <f t="shared" si="90"/>
        <v>141.28992521462965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584.62172669223469</v>
      </c>
      <c r="AO129" s="59">
        <f t="shared" si="90"/>
        <v>141.28992521462965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584.62172669223469</v>
      </c>
      <c r="AO130" s="59">
        <f t="shared" si="90"/>
        <v>141.28992521462965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584.62172669223469</v>
      </c>
      <c r="AO131" s="59">
        <f t="shared" si="90"/>
        <v>141.28992521462965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584.62172669223469</v>
      </c>
      <c r="AO132" s="59">
        <f t="shared" si="90"/>
        <v>141.28992521462965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584.62172669223469</v>
      </c>
      <c r="AO133" s="59">
        <f t="shared" ref="AO133:AO196" si="144">$AO$3</f>
        <v>141.28992521462965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584.62172669223469</v>
      </c>
      <c r="AO134" s="59">
        <f t="shared" si="144"/>
        <v>141.28992521462965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584.62172669223469</v>
      </c>
      <c r="AO135" s="59">
        <f t="shared" si="144"/>
        <v>141.28992521462965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584.62172669223469</v>
      </c>
      <c r="AO136" s="59">
        <f t="shared" si="144"/>
        <v>141.28992521462965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584.62172669223469</v>
      </c>
      <c r="AO137" s="59">
        <f t="shared" si="144"/>
        <v>141.28992521462965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584.62172669223469</v>
      </c>
      <c r="AO138" s="59">
        <f t="shared" si="144"/>
        <v>141.28992521462965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584.62172669223469</v>
      </c>
      <c r="AO139" s="59">
        <f t="shared" si="144"/>
        <v>141.28992521462965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584.62172669223469</v>
      </c>
      <c r="AO140" s="59">
        <f t="shared" si="144"/>
        <v>141.28992521462965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584.62172669223469</v>
      </c>
      <c r="AO141" s="59">
        <f t="shared" si="144"/>
        <v>141.28992521462965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584.62172669223469</v>
      </c>
      <c r="AO142" s="59">
        <f t="shared" si="144"/>
        <v>141.28992521462965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584.62172669223469</v>
      </c>
      <c r="AO143" s="59">
        <f t="shared" si="144"/>
        <v>141.28992521462965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584.62172669223469</v>
      </c>
      <c r="AO144" s="59">
        <f t="shared" si="144"/>
        <v>141.28992521462965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584.62172669223469</v>
      </c>
      <c r="AO145" s="59">
        <f t="shared" si="144"/>
        <v>141.28992521462965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584.62172669223469</v>
      </c>
      <c r="AO146" s="59">
        <f t="shared" si="144"/>
        <v>141.28992521462965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584.62172669223469</v>
      </c>
      <c r="AO147" s="59">
        <f t="shared" si="144"/>
        <v>141.28992521462965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584.62172669223469</v>
      </c>
      <c r="AO148" s="59">
        <f t="shared" si="144"/>
        <v>141.28992521462965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584.62172669223469</v>
      </c>
      <c r="AO149" s="59">
        <f t="shared" si="144"/>
        <v>141.28992521462965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584.62172669223469</v>
      </c>
      <c r="AO150" s="59">
        <f t="shared" si="144"/>
        <v>141.28992521462965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584.62172669223469</v>
      </c>
      <c r="AO151" s="59">
        <f t="shared" si="144"/>
        <v>141.28992521462965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584.62172669223469</v>
      </c>
      <c r="AO152" s="59">
        <f t="shared" si="144"/>
        <v>141.28992521462965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584.62172669223469</v>
      </c>
      <c r="AO153" s="59">
        <f t="shared" si="144"/>
        <v>141.28992521462965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584.62172669223469</v>
      </c>
      <c r="AO154" s="59">
        <f t="shared" si="144"/>
        <v>141.28992521462965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584.62172669223469</v>
      </c>
      <c r="AO155" s="59">
        <f t="shared" si="144"/>
        <v>141.28992521462965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584.62172669223469</v>
      </c>
      <c r="AO156" s="59">
        <f t="shared" si="144"/>
        <v>141.28992521462965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584.62172669223469</v>
      </c>
      <c r="AO157" s="59">
        <f t="shared" si="144"/>
        <v>141.28992521462965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584.62172669223469</v>
      </c>
      <c r="AO158" s="59">
        <f t="shared" si="144"/>
        <v>141.28992521462965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584.62172669223469</v>
      </c>
      <c r="AO159" s="59">
        <f t="shared" si="144"/>
        <v>141.28992521462965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584.62172669223469</v>
      </c>
      <c r="AO160" s="59">
        <f t="shared" si="144"/>
        <v>141.28992521462965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584.62172669223469</v>
      </c>
      <c r="AO161" s="59">
        <f t="shared" si="144"/>
        <v>141.28992521462965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584.62172669223469</v>
      </c>
      <c r="AO162" s="59">
        <f t="shared" si="144"/>
        <v>141.28992521462965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584.62172669223469</v>
      </c>
      <c r="AO163" s="59">
        <f t="shared" si="144"/>
        <v>141.28992521462965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584.62172669223469</v>
      </c>
      <c r="AO164" s="59">
        <f t="shared" si="144"/>
        <v>141.28992521462965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584.62172669223469</v>
      </c>
      <c r="AO165" s="59">
        <f t="shared" si="144"/>
        <v>141.28992521462965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584.62172669223469</v>
      </c>
      <c r="AO166" s="59">
        <f t="shared" si="144"/>
        <v>141.28992521462965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584.62172669223469</v>
      </c>
      <c r="AO167" s="59">
        <f t="shared" si="144"/>
        <v>141.28992521462965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584.62172669223469</v>
      </c>
      <c r="AO168" s="59">
        <f t="shared" si="144"/>
        <v>141.28992521462965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584.62172669223469</v>
      </c>
      <c r="AO169" s="59">
        <f t="shared" si="144"/>
        <v>141.28992521462965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584.62172669223469</v>
      </c>
      <c r="AO170" s="59">
        <f t="shared" si="144"/>
        <v>141.28992521462965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584.62172669223469</v>
      </c>
      <c r="AO171" s="59">
        <f t="shared" si="144"/>
        <v>141.28992521462965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584.62172669223469</v>
      </c>
      <c r="AO172" s="59">
        <f t="shared" si="144"/>
        <v>141.28992521462965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584.62172669223469</v>
      </c>
      <c r="AO173" s="59">
        <f t="shared" si="144"/>
        <v>141.28992521462965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584.62172669223469</v>
      </c>
      <c r="AO174" s="59">
        <f t="shared" si="144"/>
        <v>141.28992521462965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584.62172669223469</v>
      </c>
      <c r="AO175" s="59">
        <f t="shared" si="144"/>
        <v>141.28992521462965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584.62172669223469</v>
      </c>
      <c r="AO176" s="59">
        <f t="shared" si="144"/>
        <v>141.28992521462965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584.62172669223469</v>
      </c>
      <c r="AO177" s="59">
        <f t="shared" si="144"/>
        <v>141.28992521462965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584.62172669223469</v>
      </c>
      <c r="AO178" s="59">
        <f t="shared" si="144"/>
        <v>141.28992521462965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584.62172669223469</v>
      </c>
      <c r="AO179" s="59">
        <f t="shared" si="144"/>
        <v>141.28992521462965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584.62172669223469</v>
      </c>
      <c r="AO180" s="59">
        <f t="shared" si="144"/>
        <v>141.28992521462965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584.62172669223469</v>
      </c>
      <c r="AO181" s="59">
        <f t="shared" si="144"/>
        <v>141.28992521462965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584.62172669223469</v>
      </c>
      <c r="AO182" s="59">
        <f t="shared" si="144"/>
        <v>141.28992521462965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584.62172669223469</v>
      </c>
      <c r="AO183" s="59">
        <f t="shared" si="144"/>
        <v>141.28992521462965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584.62172669223469</v>
      </c>
      <c r="AO184" s="59">
        <f t="shared" si="144"/>
        <v>141.28992521462965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584.62172669223469</v>
      </c>
      <c r="AO185" s="59">
        <f t="shared" si="144"/>
        <v>141.28992521462965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584.62172669223469</v>
      </c>
      <c r="AO186" s="59">
        <f t="shared" si="144"/>
        <v>141.28992521462965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584.62172669223469</v>
      </c>
      <c r="AO187" s="59">
        <f t="shared" si="144"/>
        <v>141.28992521462965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584.62172669223469</v>
      </c>
      <c r="AO188" s="59">
        <f t="shared" si="144"/>
        <v>141.28992521462965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584.62172669223469</v>
      </c>
      <c r="AO189" s="59">
        <f t="shared" si="144"/>
        <v>141.28992521462965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584.62172669223469</v>
      </c>
      <c r="AO190" s="59">
        <f t="shared" si="144"/>
        <v>141.28992521462965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584.62172669223469</v>
      </c>
      <c r="AO191" s="59">
        <f t="shared" si="144"/>
        <v>141.28992521462965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584.62172669223469</v>
      </c>
      <c r="AO192" s="59">
        <f t="shared" si="144"/>
        <v>141.28992521462965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584.62172669223469</v>
      </c>
      <c r="AO193" s="59">
        <f t="shared" si="144"/>
        <v>141.28992521462965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584.62172669223469</v>
      </c>
      <c r="AO194" s="59">
        <f t="shared" si="144"/>
        <v>141.28992521462965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584.62172669223469</v>
      </c>
      <c r="AO195" s="59">
        <f t="shared" si="144"/>
        <v>141.28992521462965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584.62172669223469</v>
      </c>
      <c r="AO196" s="59">
        <f t="shared" si="144"/>
        <v>141.28992521462965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584.62172669223469</v>
      </c>
      <c r="AO197" s="59">
        <f t="shared" ref="AO197:AO203" si="205">$AO$3</f>
        <v>141.28992521462965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584.62172669223469</v>
      </c>
      <c r="AO198" s="59">
        <f t="shared" si="205"/>
        <v>141.28992521462965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584.62172669223469</v>
      </c>
      <c r="AO199" s="59">
        <f t="shared" si="205"/>
        <v>141.28992521462965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584.62172669223469</v>
      </c>
      <c r="AO200" s="59">
        <f t="shared" si="205"/>
        <v>141.28992521462965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584.62172669223469</v>
      </c>
      <c r="AO201" s="59">
        <f t="shared" si="205"/>
        <v>141.28992521462965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584.62172669223469</v>
      </c>
      <c r="AO202" s="59">
        <f t="shared" si="205"/>
        <v>141.28992521462965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584.62172669223469</v>
      </c>
      <c r="AO203" s="59">
        <f t="shared" si="205"/>
        <v>141.28992521462965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4.4965123977500001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667.26575305629228</v>
      </c>
      <c r="G6" s="145">
        <f ca="1">F6*(100%-'Données projet'!$C$24)*(100%-'Données projet'!$C$25)*(100%-'Données projet'!$C$26)*(100%-'Données projet'!$C$27)</f>
        <v>408.36664087045085</v>
      </c>
      <c r="H6" s="146">
        <f>IF(OR('Données projet'!B9="",'Données projet'!C9="",'Données projet'!C9=0%),0,AVERAGE(Calculateur!$AC$3:$AC$33)*B6)</f>
        <v>77.640074888268373</v>
      </c>
      <c r="I6" s="147">
        <f>H6*(100%-'Données projet'!$C$24)*(100%-'Données projet'!$C$25)*(100%-'Données projet'!$C$26)*(100%-'Données projet'!$C$27)</f>
        <v>47.515725831620252</v>
      </c>
      <c r="J6" s="148">
        <f>IF(OR('Données projet'!B9="",'Données projet'!C9="",'Données projet'!C9=0%),0,SUM(Calculateur!$V$3:$V$33)*VLOOKUP('Données projet'!$B$9,Paramètres!$A$1:$I$89,9,0)*B6)</f>
        <v>1172.600503085245</v>
      </c>
      <c r="K6" s="149">
        <f>J6*(100%-'Données projet'!$C$24)*(100%-'Données projet'!$C$25)*(100%-'Données projet'!$C$26)*(100%-'Données projet'!$C$27)</f>
        <v>717.63150788817006</v>
      </c>
      <c r="L6" s="150">
        <f ca="1">G6+I6+K6</f>
        <v>1173.5138745902411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0.25348759939999999</v>
      </c>
      <c r="C7" s="145">
        <f ca="1">IF(OR('Données projet'!B10="",'Données projet'!C10="",'Données projet'!C10=0%),0,Calculateur!AN3)</f>
        <v>584.62172669223469</v>
      </c>
      <c r="D7" s="145">
        <f>IF(OR('Données projet'!B10="",'Données projet'!C10="",'Données projet'!C10=0%),0,Calculateur!AO3)</f>
        <v>141.28992521462965</v>
      </c>
      <c r="E7" s="145">
        <f t="shared" ref="E7:E15" ca="1" si="0">MIN(C7,D7)</f>
        <v>141.28992521462965</v>
      </c>
      <c r="F7" s="145">
        <f t="shared" ref="F7:F15" ca="1" si="1">E7*B7</f>
        <v>35.815243962061999</v>
      </c>
      <c r="G7" s="145">
        <f ca="1">F7*(100%-'Données projet'!$C$24)*(100%-'Données projet'!$C$25)*(100%-'Données projet'!$C$26)*(100%-'Données projet'!$C$27)</f>
        <v>21.918929304781944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21.918929304781944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703.08099701835431</v>
      </c>
      <c r="G16" s="164">
        <f t="shared" ca="1" si="3"/>
        <v>430.28557017523281</v>
      </c>
      <c r="H16" s="165">
        <f t="shared" si="3"/>
        <v>77.640074888268373</v>
      </c>
      <c r="I16" s="165">
        <f t="shared" si="3"/>
        <v>47.515725831620252</v>
      </c>
      <c r="J16" s="166">
        <f t="shared" si="3"/>
        <v>1172.600503085245</v>
      </c>
      <c r="K16" s="166">
        <f t="shared" si="3"/>
        <v>717.63150788817006</v>
      </c>
      <c r="L16" s="167">
        <f t="shared" ca="1" si="3"/>
        <v>1195.432803895023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4.4965123977500001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0.25348759939999999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2024-09-09T11:48:33Z</dcterms:modified>
</cp:coreProperties>
</file>