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E168A9D8-274B-4D2F-94F0-02EEF009EC7C}" xr6:coauthVersionLast="47" xr6:coauthVersionMax="47" xr10:uidLastSave="{00000000-0000-0000-0000-000000000000}"/>
  <bookViews>
    <workbookView xWindow="13305" yWindow="-163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5" l="1"/>
  <c r="D138" i="5"/>
  <c r="C138" i="5"/>
  <c r="E126" i="5"/>
  <c r="D126" i="5"/>
  <c r="C126" i="5"/>
  <c r="E125" i="5"/>
  <c r="D125" i="5"/>
  <c r="C125" i="5"/>
  <c r="E124" i="5"/>
  <c r="D124" i="5"/>
  <c r="C124" i="5"/>
  <c r="E123" i="5"/>
  <c r="D123" i="5"/>
  <c r="C123" i="5"/>
  <c r="E122" i="5"/>
  <c r="D122" i="5"/>
  <c r="C122" i="5"/>
  <c r="E121" i="5"/>
  <c r="D121" i="5"/>
  <c r="C121" i="5"/>
  <c r="E117" i="5"/>
  <c r="D117" i="5"/>
  <c r="C117" i="5"/>
  <c r="E116" i="5"/>
  <c r="D116" i="5"/>
  <c r="C116" i="5"/>
  <c r="E111" i="5"/>
  <c r="D111" i="5"/>
  <c r="C111" i="5"/>
  <c r="E99" i="5"/>
  <c r="D99" i="5"/>
  <c r="C99" i="5"/>
  <c r="E98" i="5"/>
  <c r="D98" i="5"/>
  <c r="C98" i="5"/>
  <c r="E97" i="5"/>
  <c r="D97" i="5"/>
  <c r="C97" i="5"/>
  <c r="E96" i="5"/>
  <c r="D96" i="5"/>
  <c r="C96" i="5"/>
  <c r="E94" i="5"/>
  <c r="D94" i="5"/>
  <c r="C94" i="5"/>
  <c r="E90" i="5"/>
  <c r="D90" i="5"/>
  <c r="C90" i="5"/>
  <c r="E89" i="5"/>
  <c r="D89" i="5"/>
  <c r="C89" i="5"/>
  <c r="E84" i="5"/>
  <c r="D84" i="5"/>
  <c r="C84" i="5"/>
  <c r="E83" i="5"/>
  <c r="D83" i="5"/>
  <c r="C83" i="5"/>
  <c r="E81" i="5"/>
  <c r="D81" i="5"/>
  <c r="C81" i="5"/>
  <c r="E72" i="5"/>
  <c r="D72" i="5"/>
  <c r="C72" i="5"/>
  <c r="E71" i="5"/>
  <c r="D71" i="5"/>
  <c r="C71" i="5"/>
  <c r="E70" i="5"/>
  <c r="D70" i="5"/>
  <c r="C70" i="5"/>
  <c r="E69" i="5"/>
  <c r="D69" i="5"/>
  <c r="C69" i="5"/>
  <c r="E67" i="5"/>
  <c r="D67" i="5"/>
  <c r="C67" i="5"/>
  <c r="E63" i="5"/>
  <c r="D63" i="5"/>
  <c r="C63" i="5"/>
  <c r="E62" i="5"/>
  <c r="D62" i="5"/>
  <c r="C62" i="5"/>
  <c r="E57" i="5"/>
  <c r="D57" i="5"/>
  <c r="C57" i="5"/>
  <c r="E56" i="5"/>
  <c r="D56" i="5"/>
  <c r="C56" i="5"/>
  <c r="E54" i="5"/>
  <c r="D54" i="5"/>
  <c r="C54" i="5"/>
  <c r="E45" i="5"/>
  <c r="D45" i="5"/>
  <c r="C45" i="5"/>
  <c r="E44" i="5"/>
  <c r="D44" i="5"/>
  <c r="C44" i="5"/>
  <c r="E43" i="5"/>
  <c r="D43" i="5"/>
  <c r="C43" i="5"/>
  <c r="E42" i="5"/>
  <c r="D42" i="5"/>
  <c r="C42" i="5"/>
  <c r="E40" i="5"/>
  <c r="D40" i="5"/>
  <c r="C40" i="5"/>
  <c r="E36" i="5"/>
  <c r="D36" i="5"/>
  <c r="C36" i="5"/>
  <c r="E35" i="5"/>
  <c r="D35" i="5"/>
  <c r="C35" i="5"/>
  <c r="E30" i="5"/>
  <c r="D30" i="5"/>
  <c r="C30" i="5"/>
  <c r="E29" i="5"/>
  <c r="D29" i="5"/>
  <c r="C29" i="5"/>
  <c r="E27" i="5"/>
  <c r="D27" i="5"/>
  <c r="C27" i="5"/>
  <c r="E18" i="5"/>
  <c r="D18" i="5"/>
  <c r="C18" i="5"/>
  <c r="E17" i="5"/>
  <c r="D17" i="5"/>
  <c r="C17" i="5"/>
  <c r="E16" i="5"/>
  <c r="D16" i="5"/>
  <c r="C16" i="5"/>
  <c r="E15" i="5"/>
  <c r="D15" i="5"/>
  <c r="C15" i="5"/>
  <c r="E13" i="5"/>
  <c r="D13" i="5"/>
  <c r="C13" i="5"/>
  <c r="C17" i="2"/>
  <c r="B17" i="2"/>
  <c r="D11" i="2"/>
  <c r="C11" i="2"/>
  <c r="B11" i="2"/>
  <c r="D9" i="2"/>
  <c r="C9" i="2"/>
  <c r="B9" i="2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F25" i="9" l="1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G59" i="5"/>
  <c r="F86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D25" i="9" l="1"/>
  <c r="E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K100" i="5"/>
  <c r="K103" i="5" s="1"/>
  <c r="K114" i="5" s="1"/>
  <c r="E73" i="5"/>
  <c r="E76" i="5" s="1"/>
  <c r="E87" i="5" s="1"/>
  <c r="F46" i="5"/>
  <c r="F49" i="5" s="1"/>
  <c r="F60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D46" i="5"/>
  <c r="D49" i="5" s="1"/>
  <c r="D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J127" i="5"/>
  <c r="J130" i="5" s="1"/>
  <c r="J141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I127" i="5"/>
  <c r="I130" i="5" s="1"/>
  <c r="I141" i="5" s="1"/>
  <c r="J100" i="5"/>
  <c r="J103" i="5" s="1"/>
  <c r="J114" i="5" s="1"/>
  <c r="L73" i="5"/>
  <c r="L76" i="5" s="1"/>
  <c r="L87" i="5" s="1"/>
  <c r="K127" i="5"/>
  <c r="K130" i="5" s="1"/>
  <c r="K141" i="5" s="1"/>
  <c r="L100" i="5"/>
  <c r="L103" i="5" s="1"/>
  <c r="L114" i="5" s="1"/>
  <c r="L127" i="5"/>
  <c r="L130" i="5" s="1"/>
  <c r="L141" i="5" s="1"/>
  <c r="I19" i="5"/>
  <c r="I22" i="5" s="1"/>
  <c r="I33" i="5" s="1"/>
  <c r="J19" i="5"/>
  <c r="J22" i="5" s="1"/>
  <c r="J33" i="5" s="1"/>
  <c r="K19" i="5"/>
  <c r="K22" i="5" s="1"/>
  <c r="K33" i="5" s="1"/>
  <c r="H19" i="5"/>
  <c r="H22" i="5" s="1"/>
  <c r="H33" i="5" s="1"/>
  <c r="L19" i="5"/>
  <c r="L22" i="5" s="1"/>
  <c r="L33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<sst xmlns="http://schemas.openxmlformats.org/spreadsheetml/2006/main" count="900" uniqueCount="353">
  <si>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</si>
  <si>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</si>
  <si>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</si>
  <si>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</si>
  <si>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</si>
  <si>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</si>
  <si>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</si>
  <si>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</si>
  <si>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</si>
  <si>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</si>
  <si>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</si>
  <si>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</si>
  <si>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</si>
  <si>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</si>
  <si>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</si>
  <si>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</si>
  <si>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</si>
  <si>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</si>
  <si>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</si>
  <si>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</si>
  <si>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</si>
  <si>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</si>
  <si>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</si>
  <si>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</si>
  <si>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</si>
  <si>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</si>
  <si>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</si>
  <si>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</si>
  <si>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</si>
  <si>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</si>
  <si>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</si>
  <si>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</si>
  <si>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</si>
  <si>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</si>
  <si>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</si>
  <si>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</si>
  <si>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</si>
  <si>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</si>
  <si>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</si>
  <si>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</si>
  <si>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</si>
  <si>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</si>
  <si>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</si>
  <si>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</si>
  <si>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</si>
  <si>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</si>
  <si>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</si>
  <si>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</si>
  <si>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</si>
  <si>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</si>
  <si>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</si>
  <si>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</si>
  <si>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</si>
  <si>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</si>
  <si>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</si>
  <si>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</si>
  <si>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</si>
  <si>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</si>
  <si>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</si>
  <si>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</si>
  <si>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</si>
  <si>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</si>
  <si>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</si>
  <si>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</si>
  <si>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</si>
  <si>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</si>
  <si>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</si>
  <si>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</si>
  <si>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</si>
  <si>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</si>
  <si>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</si>
  <si>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</si>
  <si>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</si>
  <si>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</si>
  <si>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</si>
  <si>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</si>
  <si>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</si>
  <si>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</si>
  <si>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</si>
  <si>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</si>
  <si>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</si>
  <si>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</si>
  <si>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</si>
  <si>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</si>
  <si>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</si>
  <si>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</si>
  <si>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</si>
  <si>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</si>
  <si>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</si>
  <si>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</si>
  <si>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</si>
  <si>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</si>
  <si>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</si>
  <si>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</si>
  <si>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</si>
  <si>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</si>
  <si>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</si>
  <si>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</si>
  <si>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</si>
  <si>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</si>
  <si>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</si>
  <si>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</si>
  <si>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</si>
  <si>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</si>
  <si>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</si>
  <si>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</si>
  <si>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</si>
  <si>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</si>
  <si>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</si>
  <si>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</si>
  <si>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</si>
  <si>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</si>
  <si>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</si>
  <si>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</si>
  <si>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</si>
  <si>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</si>
  <si>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</si>
  <si>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</si>
  <si>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</si>
  <si>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</si>
  <si>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</si>
  <si>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</si>
  <si>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</si>
  <si>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</si>
  <si>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</si>
  <si>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</si>
  <si>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</si>
  <si>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</si>
  <si>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</si>
  <si>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</si>
  <si>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</si>
  <si>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</si>
  <si>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</si>
  <si>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</si>
  <si>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</si>
  <si>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</si>
  <si>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</si>
  <si>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</si>
  <si>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</si>
  <si>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</si>
  <si>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</si>
  <si>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</si>
  <si>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</si>
  <si>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</si>
  <si>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</si>
  <si>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</si>
  <si>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</si>
  <si>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</si>
  <si>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</si>
  <si>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</si>
  <si>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</si>
  <si>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</si>
  <si>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</si>
  <si>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</si>
  <si>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</si>
  <si>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</si>
  <si>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</si>
  <si>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</si>
  <si>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</si>
  <si>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</si>
  <si>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</si>
  <si>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</si>
  <si>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</si>
  <si>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</si>
  <si>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</si>
  <si>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</si>
  <si>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</si>
  <si>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</si>
  <si>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</si>
  <si>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</si>
  <si>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</si>
  <si>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</si>
  <si>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</si>
  <si>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</si>
  <si>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</si>
  <si>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</si>
  <si>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</si>
  <si>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</si>
  <si>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</si>
  <si>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</si>
  <si>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</si>
  <si>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</si>
  <si>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</si>
  <si>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</si>
  <si>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</si>
  <si>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</si>
  <si>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</si>
  <si>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</si>
  <si>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</si>
  <si>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</si>
  <si>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</si>
  <si>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</si>
  <si>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</si>
  <si>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</si>
  <si>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</si>
  <si>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</si>
  <si>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</si>
  <si>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</si>
  <si>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</si>
  <si>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</si>
  <si>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</si>
  <si>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</si>
  <si>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</si>
  <si>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</si>
  <si>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</si>
  <si>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</si>
  <si>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</si>
  <si>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</si>
  <si>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</si>
  <si>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</si>
  <si>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</si>
  <si>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</si>
  <si>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</si>
  <si>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</si>
  <si>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</si>
  <si>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</si>
  <si>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</si>
  <si>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</si>
  <si>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</si>
  <si>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</si>
  <si>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</si>
  <si>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</si>
  <si>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</si>
  <si>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</si>
  <si>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</si>
  <si>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</si>
  <si>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</si>
  <si>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</si>
  <si>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</si>
  <si>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</si>
  <si>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</si>
  <si>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</si>
  <si>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</si>
  <si>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</si>
  <si>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</si>
  <si>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</si>
  <si>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</si>
  <si>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</si>
  <si>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</si>
  <si>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</si>
  <si>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</si>
  <si>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</si>
  <si>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</si>
  <si>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</si>
  <si>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</si>
  <si>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</si>
  <si>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</si>
  <si>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</si>
  <si>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</si>
  <si>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</si>
  <si>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</si>
  <si>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</si>
  <si>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</si>
  <si>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</si>
  <si>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</si>
  <si>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</si>
  <si>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</si>
  <si>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</si>
  <si>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</si>
  <si>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</si>
  <si>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</si>
  <si>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</si>
  <si>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</si>
  <si>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</si>
  <si>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</si>
  <si>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</si>
  <si>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</si>
  <si>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</si>
  <si>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</si>
  <si>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</si>
  <si>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</si>
  <si>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</si>
  <si>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</si>
  <si>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</si>
  <si>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</si>
  <si>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</si>
  <si>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</si>
  <si>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</si>
  <si>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</si>
  <si>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</si>
  <si>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</si>
  <si>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</si>
  <si>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</si>
  <si>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</si>
  <si>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</si>
  <si>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</si>
  <si>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</si>
  <si>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</si>
  <si>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</si>
  <si>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</si>
  <si>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</si>
  <si>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</si>
  <si>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</si>
  <si>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</si>
  <si>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</si>
  <si>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</si>
  <si>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</si>
  <si>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</si>
  <si>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</si>
  <si>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</si>
  <si>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</si>
  <si>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</si>
  <si>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</si>
  <si>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</si>
  <si>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</si>
  <si>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</si>
  <si>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</si>
  <si>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</si>
  <si>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</si>
  <si>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</si>
  <si>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</si>
  <si>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</si>
  <si>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</si>
  <si>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</si>
  <si>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</si>
  <si>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</si>
  <si>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</si>
  <si>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</si>
  <si>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</si>
  <si>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</si>
  <si>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</si>
  <si>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</si>
  <si>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</si>
  <si>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</si>
  <si>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</si>
  <si>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</si>
  <si>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</si>
  <si>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</si>
  <si>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</si>
  <si>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</si>
  <si>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</si>
  <si>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</si>
  <si>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</si>
  <si>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</si>
  <si>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</si>
  <si>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</si>
  <si>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</si>
  <si>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</si>
  <si>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</si>
  <si>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</si>
  <si>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</si>
  <si>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</si>
  <si>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</si>
  <si>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</si>
  <si>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</si>
  <si>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</si>
  <si>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</si>
  <si>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</si>
  <si>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</si>
  <si>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</si>
  <si>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</si>
  <si>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GRANDPUITS BAIILY CARROIS</t>
  </si>
  <si>
    <t>GRANDPUITS BAILLY CARROIS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</si>
</sst>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vogroup.sharepoint.com/sites/Carbon_Co_Arbo_hors_CDA/Documents%20partages/General/Dossier_labellisation_2023/PLANTATION%20DE%20VERGERS%202021/&#224;%20d&#233;poser%20Vincent%20LINSTRUMELLE/Document_0_Ter_Guideline_Methode_LBC_Verger_Arbo_BOUVRAIN.xlsx?F788C490" TargetMode="External"/><Relationship Id="rId1" Type="http://schemas.openxmlformats.org/officeDocument/2006/relationships/externalLinkPath" Target="file:///\\F788C490\Document_0_Ter_Guideline_Methode_LBC_Verger_Arbo_BOUVR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 refreshError="1"/>
      <sheetData sheetId="1" refreshError="1"/>
      <sheetData sheetId="2" refreshError="1">
        <row r="7">
          <cell r="B7">
            <v>16.5</v>
          </cell>
        </row>
        <row r="14">
          <cell r="B14" t="str">
            <v>Noisetier</v>
          </cell>
          <cell r="C14" t="str">
            <v>Noisetier</v>
          </cell>
          <cell r="D14" t="str">
            <v>Noisetier</v>
          </cell>
        </row>
        <row r="15">
          <cell r="B15" t="str">
            <v>Gobelet</v>
          </cell>
          <cell r="C15" t="str">
            <v>Gobelet</v>
          </cell>
          <cell r="D15" t="str">
            <v>Gobelet</v>
          </cell>
        </row>
        <row r="21">
          <cell r="B21" t="str">
            <v>Blé tendre, conventionnel – Moyenne nationale (France)</v>
          </cell>
          <cell r="C21" t="str">
            <v>Blé tendre, conventionnel – Moyenne nationale (France)</v>
          </cell>
        </row>
      </sheetData>
      <sheetData sheetId="3" refreshError="1"/>
      <sheetData sheetId="4" refreshError="1">
        <row r="7">
          <cell r="C7">
            <v>9</v>
          </cell>
        </row>
        <row r="11">
          <cell r="C11">
            <v>0</v>
          </cell>
          <cell r="D11">
            <v>0</v>
          </cell>
          <cell r="E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  <row r="23">
          <cell r="C23">
            <v>0</v>
          </cell>
          <cell r="D23">
            <v>0</v>
          </cell>
          <cell r="E23">
            <v>0</v>
          </cell>
        </row>
        <row r="25">
          <cell r="C25">
            <v>0</v>
          </cell>
          <cell r="D25">
            <v>0</v>
          </cell>
          <cell r="E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9">
          <cell r="C29">
            <v>0</v>
          </cell>
          <cell r="D29">
            <v>0</v>
          </cell>
          <cell r="E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</row>
        <row r="32">
          <cell r="C32">
            <v>0</v>
          </cell>
          <cell r="D32">
            <v>0</v>
          </cell>
          <cell r="E32">
            <v>0</v>
          </cell>
        </row>
        <row r="34">
          <cell r="C34">
            <v>0</v>
          </cell>
          <cell r="D34">
            <v>0</v>
          </cell>
          <cell r="E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</row>
        <row r="44">
          <cell r="C44">
            <v>0</v>
          </cell>
          <cell r="D44">
            <v>0</v>
          </cell>
          <cell r="E44">
            <v>0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</row>
        <row r="50">
          <cell r="C50">
            <v>0</v>
          </cell>
          <cell r="D50">
            <v>0</v>
          </cell>
          <cell r="E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</row>
        <row r="53">
          <cell r="C53">
            <v>0</v>
          </cell>
          <cell r="D53">
            <v>0</v>
          </cell>
          <cell r="E53">
            <v>0</v>
          </cell>
        </row>
        <row r="55">
          <cell r="C55">
            <v>0</v>
          </cell>
          <cell r="D55">
            <v>0</v>
          </cell>
          <cell r="E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</row>
        <row r="65">
          <cell r="C65">
            <v>0</v>
          </cell>
          <cell r="D65">
            <v>0</v>
          </cell>
          <cell r="E65">
            <v>0</v>
          </cell>
        </row>
        <row r="67">
          <cell r="C67">
            <v>0</v>
          </cell>
          <cell r="D67">
            <v>0</v>
          </cell>
          <cell r="E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</row>
        <row r="71">
          <cell r="C71">
            <v>0</v>
          </cell>
          <cell r="D71">
            <v>0</v>
          </cell>
          <cell r="E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</row>
        <row r="74">
          <cell r="C74">
            <v>0</v>
          </cell>
          <cell r="D74">
            <v>0</v>
          </cell>
          <cell r="E74">
            <v>0</v>
          </cell>
        </row>
        <row r="76">
          <cell r="C76">
            <v>0</v>
          </cell>
          <cell r="D76">
            <v>0</v>
          </cell>
          <cell r="E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</row>
        <row r="89">
          <cell r="C89">
            <v>0</v>
          </cell>
          <cell r="D89">
            <v>0</v>
          </cell>
          <cell r="E89">
            <v>0</v>
          </cell>
        </row>
        <row r="92">
          <cell r="C92">
            <v>0</v>
          </cell>
          <cell r="D92">
            <v>0</v>
          </cell>
          <cell r="E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</row>
        <row r="95">
          <cell r="C95">
            <v>0</v>
          </cell>
          <cell r="D95">
            <v>0</v>
          </cell>
          <cell r="E95">
            <v>0</v>
          </cell>
        </row>
        <row r="96">
          <cell r="C96">
            <v>100</v>
          </cell>
          <cell r="D96">
            <v>100</v>
          </cell>
          <cell r="E96">
            <v>100</v>
          </cell>
        </row>
        <row r="97">
          <cell r="C97">
            <v>0</v>
          </cell>
          <cell r="D97">
            <v>0</v>
          </cell>
          <cell r="E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352</v>
      </c>
      <c r="D7" s="1" t="s">
        <v>352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4.1100000000000003</v>
      </c>
      <c r="C8" s="26">
        <v>0.71399999999999997</v>
      </c>
      <c r="D8" s="26">
        <v>3.464</v>
      </c>
      <c r="E8" s="26"/>
      <c r="F8" s="26"/>
      <c r="G8" s="26"/>
      <c r="H8" s="26"/>
      <c r="I8" s="26"/>
      <c r="J8" s="26"/>
      <c r="K8" s="26"/>
      <c r="L8" s="103">
        <f>SUM(B8:K8)</f>
        <v>8.2880000000000003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tr">
        <f>'[1]Onglet 2'!B14</f>
        <v>Noisetier</v>
      </c>
      <c r="C9" s="1" t="str">
        <f>'[1]Onglet 2'!C14</f>
        <v>Noisetier</v>
      </c>
      <c r="D9" s="1" t="str">
        <f>'[1]Onglet 2'!D14</f>
        <v>Noisetier</v>
      </c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tr">
        <f>'[1]Onglet 2'!$B$15</f>
        <v>Gobelet</v>
      </c>
      <c r="C11" s="1" t="str">
        <f>'[1]Onglet 2'!$C$15</f>
        <v>Gobelet</v>
      </c>
      <c r="D11" s="1" t="str">
        <f>'[1]Onglet 2'!$D$15</f>
        <v>Gobelet</v>
      </c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360</v>
      </c>
      <c r="C12" s="1">
        <v>360</v>
      </c>
      <c r="D12" s="1">
        <v>360</v>
      </c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0.92</v>
      </c>
      <c r="C15" s="29">
        <v>0.92</v>
      </c>
      <c r="D15" s="29">
        <v>0.92</v>
      </c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tr">
        <f>'[1]Onglet 2'!B21</f>
        <v>Blé tendre, conventionnel – Moyenne nationale (France)</v>
      </c>
      <c r="C17" s="1" t="str">
        <f>'[1]Onglet 2'!C21</f>
        <v>Blé tendre, conventionnel – Moyenne nationale (France)</v>
      </c>
      <c r="D17" s="1" t="s">
        <v>76</v>
      </c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100</v>
      </c>
      <c r="C18" s="1" t="s">
        <v>100</v>
      </c>
      <c r="D18" s="1" t="s">
        <v>100</v>
      </c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107</v>
      </c>
      <c r="C19" s="1" t="s">
        <v>107</v>
      </c>
      <c r="D19" s="1" t="s">
        <v>107</v>
      </c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8.2899999999999991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>Noisetier - Gobelet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>
        <f>IF(D12="","",VLOOKUP(D26,'(ne pas modifier) BDD_REF'!$C$21:$D$42,2,FALSE))</f>
        <v>250</v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60.521120000000003</v>
      </c>
      <c r="C36" s="47">
        <f>RECant_sol!D9</f>
        <v>10.513888</v>
      </c>
      <c r="D36" s="47">
        <f>RECant_sol!E9</f>
        <v>51.008554666666669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122.04356266666667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168.56871428571432</v>
      </c>
      <c r="C37" s="48">
        <f>RECant_biom!D28</f>
        <v>29.284199999999998</v>
      </c>
      <c r="D37" s="47">
        <f>RECant_biom!E28</f>
        <v>142.07348571428574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339.92640000000006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229.08983428571432</v>
      </c>
      <c r="C38" s="48">
        <f t="shared" si="3"/>
        <v>39.798088</v>
      </c>
      <c r="D38" s="47">
        <f t="shared" si="3"/>
        <v>193.08204038095241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461.96996266666667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/>
      </c>
      <c r="F46" s="13" t="str">
        <f t="shared" si="6"/>
        <v/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2.3627624050936333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2.3627624050936333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2.6463821617547665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7.3719069719420336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-48.554767424674168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-8.4350617861842707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-45.835339041592555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-102.82516825245099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87" zoomScale="70" zoomScaleNormal="70" workbookViewId="0">
      <selection activeCell="T116" sqref="T116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2.3627624050936333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2.3627624050936333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2.6463821617547665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7.3719069719420336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v>15</v>
      </c>
      <c r="D7" s="93">
        <v>15</v>
      </c>
      <c r="E7" s="93">
        <v>15</v>
      </c>
      <c r="F7" s="93"/>
      <c r="G7" s="93"/>
      <c r="H7" s="93"/>
      <c r="I7" s="93"/>
      <c r="J7" s="93"/>
      <c r="K7" s="93"/>
      <c r="L7" s="93"/>
      <c r="M7" s="42">
        <f t="shared" ref="M7:M38" si="0">SUM(C7:L7)</f>
        <v>45</v>
      </c>
    </row>
    <row r="8" spans="1:15" x14ac:dyDescent="0.3">
      <c r="B8" s="7" t="s">
        <v>313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314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0.24</v>
      </c>
      <c r="D10" s="42">
        <f>D7*'(ne pas modifier) BDD_REF'!$B$207 + (D8+D9)*'(ne pas modifier) BDD_REF'!$B$208</f>
        <v>0.24</v>
      </c>
      <c r="E10" s="42">
        <f>E7*'(ne pas modifier) BDD_REF'!$B$207 + (E8+E9)*'(ne pas modifier) BDD_REF'!$B$208</f>
        <v>0.24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0.72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1.6500000000000001E-2</v>
      </c>
      <c r="D11" s="42">
        <f>((D7*'(ne pas modifier) BDD_REF'!$B$220)+('RECeff + REIamont (2)'!D8+'RECeff + REIamont (2)'!D9)*'(ne pas modifier) BDD_REF'!$B$221)*'(ne pas modifier) BDD_REF'!$B$209</f>
        <v>1.6500000000000001E-2</v>
      </c>
      <c r="E11" s="42">
        <f>((E7*'(ne pas modifier) BDD_REF'!$B$220)+('RECeff + REIamont (2)'!E8+'RECeff + REIamont (2)'!E9)*'(ne pas modifier) BDD_REF'!$B$221)*'(ne pas modifier) BDD_REF'!$B$209</f>
        <v>1.6500000000000001E-2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4.9500000000000002E-2</v>
      </c>
    </row>
    <row r="12" spans="1:15" x14ac:dyDescent="0.3">
      <c r="B12" s="20" t="s">
        <v>330</v>
      </c>
      <c r="C12" s="42">
        <f>(C7+C8+C9)*'(ne pas modifier) BDD_REF'!$B$222*'(ne pas modifier) BDD_REF'!$B$210</f>
        <v>3.9599999999999996E-2</v>
      </c>
      <c r="D12" s="42">
        <f>(D7+D8+D9)*'(ne pas modifier) BDD_REF'!$B$222*'(ne pas modifier) BDD_REF'!$B$210</f>
        <v>3.9599999999999996E-2</v>
      </c>
      <c r="E12" s="42">
        <f>(E7+E8+E9)*'(ne pas modifier) BDD_REF'!$B$222*'(ne pas modifier) BDD_REF'!$B$210</f>
        <v>3.9599999999999996E-2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0.11879999999999999</v>
      </c>
    </row>
    <row r="13" spans="1:15" x14ac:dyDescent="0.3">
      <c r="B13" s="7" t="s">
        <v>315</v>
      </c>
      <c r="C13" s="93">
        <f>'[1]Onglet 4'!C11</f>
        <v>0</v>
      </c>
      <c r="D13" s="93">
        <f>'[1]Onglet 4'!D11</f>
        <v>0</v>
      </c>
      <c r="E13" s="93">
        <f>'[1]Onglet 4'!E11</f>
        <v>0</v>
      </c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75</v>
      </c>
      <c r="D14" s="93">
        <v>75</v>
      </c>
      <c r="E14" s="93">
        <v>75</v>
      </c>
      <c r="F14" s="93"/>
      <c r="G14" s="93"/>
      <c r="H14" s="93"/>
      <c r="I14" s="93"/>
      <c r="J14" s="93"/>
      <c r="K14" s="93"/>
      <c r="L14" s="93"/>
      <c r="M14" s="42">
        <f t="shared" si="0"/>
        <v>225</v>
      </c>
    </row>
    <row r="15" spans="1:15" x14ac:dyDescent="0.3">
      <c r="B15" s="7" t="s">
        <v>317</v>
      </c>
      <c r="C15" s="93">
        <f>'[1]Onglet 4'!C13</f>
        <v>0</v>
      </c>
      <c r="D15" s="93">
        <f>'[1]Onglet 4'!D13</f>
        <v>0</v>
      </c>
      <c r="E15" s="93">
        <f>'[1]Onglet 4'!E13</f>
        <v>0</v>
      </c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f>'[1]Onglet 4'!C14</f>
        <v>0</v>
      </c>
      <c r="D16" s="93">
        <f>'[1]Onglet 4'!D14</f>
        <v>0</v>
      </c>
      <c r="E16" s="93">
        <f>'[1]Onglet 4'!E14</f>
        <v>0</v>
      </c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f>'[1]Onglet 4'!C15</f>
        <v>0</v>
      </c>
      <c r="D17" s="93">
        <f>'[1]Onglet 4'!D15</f>
        <v>0</v>
      </c>
      <c r="E17" s="93">
        <f>'[1]Onglet 4'!E15</f>
        <v>0</v>
      </c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f>'[1]Onglet 4'!C16</f>
        <v>0</v>
      </c>
      <c r="D18" s="93">
        <f>'[1]Onglet 4'!D16</f>
        <v>0</v>
      </c>
      <c r="E18" s="93">
        <f>'[1]Onglet 4'!E16</f>
        <v>0</v>
      </c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0.230325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0.230325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0.230325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0.69097500000000001</v>
      </c>
    </row>
    <row r="20" spans="1:108" x14ac:dyDescent="0.3">
      <c r="B20" s="7" t="s">
        <v>321</v>
      </c>
      <c r="C20" s="93">
        <v>650</v>
      </c>
      <c r="D20" s="93">
        <v>650</v>
      </c>
      <c r="E20" s="93">
        <v>650</v>
      </c>
      <c r="F20" s="93"/>
      <c r="G20" s="93"/>
      <c r="H20" s="93"/>
      <c r="I20" s="93"/>
      <c r="J20" s="93"/>
      <c r="K20" s="93"/>
      <c r="L20" s="93"/>
      <c r="M20" s="42">
        <f t="shared" si="0"/>
        <v>1950</v>
      </c>
    </row>
    <row r="21" spans="1:108" x14ac:dyDescent="0.3">
      <c r="B21" s="3" t="s">
        <v>184</v>
      </c>
      <c r="C21" s="42">
        <f>(C20*'(ne pas modifier) BDD_REF'!$B$211)/1000</f>
        <v>3.7050000000000007E-2</v>
      </c>
      <c r="D21" s="42">
        <f>(D20*'(ne pas modifier) BDD_REF'!$B$211)/1000</f>
        <v>3.7050000000000007E-2</v>
      </c>
      <c r="E21" s="42">
        <f>(E20*'(ne pas modifier) BDD_REF'!$B$211)/1000</f>
        <v>3.7050000000000007E-2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0.11115000000000003</v>
      </c>
    </row>
    <row r="22" spans="1:108" s="17" customFormat="1" x14ac:dyDescent="0.3">
      <c r="A22" s="19"/>
      <c r="B22" s="20" t="s">
        <v>185</v>
      </c>
      <c r="C22" s="94">
        <f>C19+C21</f>
        <v>0.26737500000000003</v>
      </c>
      <c r="D22" s="94">
        <f t="shared" ref="D22:L22" si="1">D19+D21</f>
        <v>0.26737500000000003</v>
      </c>
      <c r="E22" s="94">
        <f t="shared" si="1"/>
        <v>0.26737500000000003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0.80212500000000009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>
        <v>15</v>
      </c>
      <c r="D23" s="93">
        <v>15</v>
      </c>
      <c r="E23" s="93">
        <v>15</v>
      </c>
      <c r="F23" s="93"/>
      <c r="G23" s="93"/>
      <c r="H23" s="93"/>
      <c r="I23" s="93"/>
      <c r="J23" s="93"/>
      <c r="K23" s="93"/>
      <c r="L23" s="93"/>
      <c r="M23" s="42">
        <f t="shared" si="0"/>
        <v>45</v>
      </c>
    </row>
    <row r="24" spans="1:108" x14ac:dyDescent="0.3">
      <c r="B24" s="7" t="s">
        <v>323</v>
      </c>
      <c r="C24" s="93">
        <v>15</v>
      </c>
      <c r="D24" s="93">
        <v>15</v>
      </c>
      <c r="E24" s="93">
        <v>15</v>
      </c>
      <c r="F24" s="93"/>
      <c r="G24" s="93"/>
      <c r="H24" s="93"/>
      <c r="I24" s="93"/>
      <c r="J24" s="93"/>
      <c r="K24" s="93"/>
      <c r="L24" s="93"/>
      <c r="M24" s="42">
        <f t="shared" si="0"/>
        <v>45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0.10004999999999999</v>
      </c>
      <c r="D25" s="42">
        <f>(D7*'(ne pas modifier) BDD_REF'!$B$212+'RECeff + REIamont (2)'!D23*'(ne pas modifier) BDD_REF'!$B$213+'RECeff + REIamont (2)'!D24*'(ne pas modifier) BDD_REF'!$B$214)/1000</f>
        <v>0.10004999999999999</v>
      </c>
      <c r="E25" s="42">
        <f>(E7*'(ne pas modifier) BDD_REF'!$B$212+'RECeff + REIamont (2)'!E23*'(ne pas modifier) BDD_REF'!$B$213+'RECeff + REIamont (2)'!E24*'(ne pas modifier) BDD_REF'!$B$214)/1000</f>
        <v>0.10004999999999999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0.30014999999999997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>
        <f>'[1]Onglet 4'!C23</f>
        <v>0</v>
      </c>
      <c r="D27" s="93">
        <f>'[1]Onglet 4'!D23</f>
        <v>0</v>
      </c>
      <c r="E27" s="93">
        <f>'[1]Onglet 4'!E23</f>
        <v>0</v>
      </c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>
        <v>1</v>
      </c>
      <c r="D28" s="93">
        <v>1</v>
      </c>
      <c r="E28" s="93">
        <v>1</v>
      </c>
      <c r="F28" s="93"/>
      <c r="G28" s="93"/>
      <c r="H28" s="93"/>
      <c r="I28" s="93"/>
      <c r="J28" s="93"/>
      <c r="K28" s="93"/>
      <c r="L28" s="93"/>
      <c r="M28" s="42">
        <f t="shared" si="0"/>
        <v>3</v>
      </c>
    </row>
    <row r="29" spans="1:108" x14ac:dyDescent="0.3">
      <c r="B29" s="7" t="s">
        <v>326</v>
      </c>
      <c r="C29" s="93">
        <f>'[1]Onglet 4'!C25</f>
        <v>0</v>
      </c>
      <c r="D29" s="93">
        <f>'[1]Onglet 4'!D25</f>
        <v>0</v>
      </c>
      <c r="E29" s="93">
        <f>'[1]Onglet 4'!E25</f>
        <v>0</v>
      </c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>
        <f>'[1]Onglet 4'!C26</f>
        <v>0</v>
      </c>
      <c r="D30" s="93">
        <f>'[1]Onglet 4'!D26</f>
        <v>0</v>
      </c>
      <c r="E30" s="93">
        <f>'[1]Onglet 4'!E26</f>
        <v>0</v>
      </c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8.9849999999999999E-3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8.9849999999999999E-3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8.9849999999999999E-3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2.6955E-2</v>
      </c>
    </row>
    <row r="32" spans="1:108" s="17" customFormat="1" x14ac:dyDescent="0.3">
      <c r="A32" s="19"/>
      <c r="B32" s="20" t="s">
        <v>186</v>
      </c>
      <c r="C32" s="94">
        <f>C25+C26+C31</f>
        <v>0.10903499999999999</v>
      </c>
      <c r="D32" s="94">
        <f t="shared" ref="D32:L32" si="2">D25+D26+D31</f>
        <v>0.10903499999999999</v>
      </c>
      <c r="E32" s="94">
        <f t="shared" si="2"/>
        <v>0.10903499999999999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0.32710499999999998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0.49971450000000006</v>
      </c>
      <c r="D33" s="96">
        <f>((D10+D11+D12)/1000*44/28*'(ne pas modifier) BDD_REF'!$B$232)+'RECeff + REIamont (2)'!D22+'RECeff + REIamont (2)'!D32</f>
        <v>0.49971450000000006</v>
      </c>
      <c r="E33" s="96">
        <f>((E10+E11+E12)/1000*44/28*'(ne pas modifier) BDD_REF'!$B$232)+'RECeff + REIamont (2)'!E22+'RECeff + REIamont (2)'!E32</f>
        <v>0.49971450000000006</v>
      </c>
      <c r="F33" s="96">
        <f>((F10+F11+F12)/1000*44/28*'(ne pas modifier) BDD_REF'!$B$232)+'RECeff + REIamont (2)'!F22+'RECeff + REIamont (2)'!F32</f>
        <v>0</v>
      </c>
      <c r="G33" s="96">
        <f>((G10+G11+G12)/1000*44/28*'(ne pas modifier) BDD_REF'!$B$232)+'RECeff + REIamont (2)'!G22+'RECeff + REIamont (2)'!G32</f>
        <v>0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1.4991435000000002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v>15</v>
      </c>
      <c r="D34" s="93">
        <v>15</v>
      </c>
      <c r="E34" s="93">
        <v>15</v>
      </c>
      <c r="F34" s="93"/>
      <c r="G34" s="93"/>
      <c r="H34" s="93"/>
      <c r="I34" s="93"/>
      <c r="J34" s="93"/>
      <c r="K34" s="93"/>
      <c r="L34" s="93"/>
      <c r="M34" s="42">
        <f t="shared" si="0"/>
        <v>45</v>
      </c>
    </row>
    <row r="35" spans="1:108" x14ac:dyDescent="0.3">
      <c r="B35" s="7" t="s">
        <v>313</v>
      </c>
      <c r="C35" s="93">
        <f>'[1]Onglet 4'!C29</f>
        <v>0</v>
      </c>
      <c r="D35" s="93">
        <f>'[1]Onglet 4'!D29</f>
        <v>0</v>
      </c>
      <c r="E35" s="93">
        <f>'[1]Onglet 4'!E29</f>
        <v>0</v>
      </c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314</v>
      </c>
      <c r="C36" s="93">
        <f>'[1]Onglet 4'!C30</f>
        <v>0</v>
      </c>
      <c r="D36" s="93">
        <f>'[1]Onglet 4'!D30</f>
        <v>0</v>
      </c>
      <c r="E36" s="93">
        <f>'[1]Onglet 4'!E30</f>
        <v>0</v>
      </c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0.24</v>
      </c>
      <c r="D37" s="42">
        <f>D34*'(ne pas modifier) BDD_REF'!$B$207 + (D35+D36)*'(ne pas modifier) BDD_REF'!$B$208</f>
        <v>0.24</v>
      </c>
      <c r="E37" s="42">
        <f>E34*'(ne pas modifier) BDD_REF'!$B$207 + (E35+E36)*'(ne pas modifier) BDD_REF'!$B$208</f>
        <v>0.24</v>
      </c>
      <c r="F37" s="42">
        <f>F34*'(ne pas modifier) BDD_REF'!$B$207 + (F35+F36)*'(ne pas modifier) BDD_REF'!$B$208</f>
        <v>0</v>
      </c>
      <c r="G37" s="42">
        <f>G34*'(ne pas modifier) BDD_REF'!$B$207 + (G35+G36)*'(ne pas modifier) BDD_REF'!$B$208</f>
        <v>0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0.72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1.6500000000000001E-2</v>
      </c>
      <c r="D38" s="42">
        <f>((D34*'(ne pas modifier) BDD_REF'!$B$220)+('RECeff + REIamont (2)'!D35+'RECeff + REIamont (2)'!D36)*'(ne pas modifier) BDD_REF'!$B$221)*'(ne pas modifier) BDD_REF'!$B$209</f>
        <v>1.6500000000000001E-2</v>
      </c>
      <c r="E38" s="42">
        <f>((E34*'(ne pas modifier) BDD_REF'!$B$220)+('RECeff + REIamont (2)'!E35+'RECeff + REIamont (2)'!E36)*'(ne pas modifier) BDD_REF'!$B$221)*'(ne pas modifier) BDD_REF'!$B$209</f>
        <v>1.6500000000000001E-2</v>
      </c>
      <c r="F38" s="42">
        <f>((F34*'(ne pas modifier) BDD_REF'!$B$220)+('RECeff + REIamont (2)'!F35+'RECeff + REIamont (2)'!F36)*'(ne pas modifier) BDD_REF'!$B$221)*'(ne pas modifier) BDD_REF'!$B$209</f>
        <v>0</v>
      </c>
      <c r="G38" s="42">
        <f>((G34*'(ne pas modifier) BDD_REF'!$B$220)+('RECeff + REIamont (2)'!G35+'RECeff + REIamont (2)'!G36)*'(ne pas modifier) BDD_REF'!$B$221)*'(ne pas modifier) BDD_REF'!$B$209</f>
        <v>0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4.9500000000000002E-2</v>
      </c>
    </row>
    <row r="39" spans="1:108" x14ac:dyDescent="0.3">
      <c r="B39" s="20" t="s">
        <v>330</v>
      </c>
      <c r="C39" s="42">
        <f>(C34+C35+C36)*'(ne pas modifier) BDD_REF'!$B$222*'(ne pas modifier) BDD_REF'!$B$210</f>
        <v>3.9599999999999996E-2</v>
      </c>
      <c r="D39" s="42">
        <f>(D34+D35+D36)*'(ne pas modifier) BDD_REF'!$B$222*'(ne pas modifier) BDD_REF'!$B$210</f>
        <v>3.9599999999999996E-2</v>
      </c>
      <c r="E39" s="42">
        <f>(E34+E35+E36)*'(ne pas modifier) BDD_REF'!$B$222*'(ne pas modifier) BDD_REF'!$B$210</f>
        <v>3.9599999999999996E-2</v>
      </c>
      <c r="F39" s="42">
        <f>(F34+F35+F36)*'(ne pas modifier) BDD_REF'!$B$222*'(ne pas modifier) BDD_REF'!$B$210</f>
        <v>0</v>
      </c>
      <c r="G39" s="42">
        <f>(G34+G35+G36)*'(ne pas modifier) BDD_REF'!$B$222*'(ne pas modifier) BDD_REF'!$B$210</f>
        <v>0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0.11879999999999999</v>
      </c>
    </row>
    <row r="40" spans="1:108" x14ac:dyDescent="0.3">
      <c r="B40" s="7" t="s">
        <v>315</v>
      </c>
      <c r="C40" s="93">
        <f>'[1]Onglet 4'!C32</f>
        <v>0</v>
      </c>
      <c r="D40" s="93">
        <f>'[1]Onglet 4'!D32</f>
        <v>0</v>
      </c>
      <c r="E40" s="93">
        <f>'[1]Onglet 4'!E32</f>
        <v>0</v>
      </c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50</v>
      </c>
      <c r="D41" s="93">
        <v>50</v>
      </c>
      <c r="E41" s="93">
        <v>50</v>
      </c>
      <c r="F41" s="93"/>
      <c r="G41" s="93"/>
      <c r="H41" s="93"/>
      <c r="I41" s="93"/>
      <c r="J41" s="93"/>
      <c r="K41" s="93"/>
      <c r="L41" s="93"/>
      <c r="M41" s="42">
        <f t="shared" si="3"/>
        <v>150</v>
      </c>
    </row>
    <row r="42" spans="1:108" x14ac:dyDescent="0.3">
      <c r="B42" s="7" t="s">
        <v>317</v>
      </c>
      <c r="C42" s="93">
        <f>'[1]Onglet 4'!C34</f>
        <v>0</v>
      </c>
      <c r="D42" s="93">
        <f>'[1]Onglet 4'!D34</f>
        <v>0</v>
      </c>
      <c r="E42" s="93">
        <f>'[1]Onglet 4'!E34</f>
        <v>0</v>
      </c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f>'[1]Onglet 4'!C35</f>
        <v>0</v>
      </c>
      <c r="D43" s="93">
        <f>'[1]Onglet 4'!D35</f>
        <v>0</v>
      </c>
      <c r="E43" s="93">
        <f>'[1]Onglet 4'!E35</f>
        <v>0</v>
      </c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f>'[1]Onglet 4'!C36</f>
        <v>0</v>
      </c>
      <c r="D44" s="93">
        <f>'[1]Onglet 4'!D36</f>
        <v>0</v>
      </c>
      <c r="E44" s="93">
        <f>'[1]Onglet 4'!E36</f>
        <v>0</v>
      </c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f>'[1]Onglet 4'!C37</f>
        <v>0</v>
      </c>
      <c r="D45" s="93">
        <f>'[1]Onglet 4'!D37</f>
        <v>0</v>
      </c>
      <c r="E45" s="93">
        <f>'[1]Onglet 4'!E37</f>
        <v>0</v>
      </c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0.15354999999999999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0.15354999999999999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0.15354999999999999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0.46065</v>
      </c>
    </row>
    <row r="47" spans="1:108" x14ac:dyDescent="0.3">
      <c r="B47" s="7" t="s">
        <v>321</v>
      </c>
      <c r="C47" s="93">
        <v>650</v>
      </c>
      <c r="D47" s="93">
        <v>650</v>
      </c>
      <c r="E47" s="93">
        <v>650</v>
      </c>
      <c r="F47" s="93"/>
      <c r="G47" s="93"/>
      <c r="H47" s="93"/>
      <c r="I47" s="93"/>
      <c r="J47" s="93"/>
      <c r="K47" s="93"/>
      <c r="L47" s="93"/>
      <c r="M47" s="42">
        <f t="shared" si="3"/>
        <v>1950</v>
      </c>
    </row>
    <row r="48" spans="1:108" x14ac:dyDescent="0.3">
      <c r="B48" s="3" t="s">
        <v>184</v>
      </c>
      <c r="C48" s="42">
        <f>(C47*'(ne pas modifier) BDD_REF'!$B$211)/1000</f>
        <v>3.7050000000000007E-2</v>
      </c>
      <c r="D48" s="42">
        <f>(D47*'(ne pas modifier) BDD_REF'!$B$211)/1000</f>
        <v>3.7050000000000007E-2</v>
      </c>
      <c r="E48" s="42">
        <f>(E47*'(ne pas modifier) BDD_REF'!$B$211)/1000</f>
        <v>3.7050000000000007E-2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0.11115000000000003</v>
      </c>
    </row>
    <row r="49" spans="1:108" s="17" customFormat="1" x14ac:dyDescent="0.3">
      <c r="A49" s="19"/>
      <c r="B49" s="20" t="s">
        <v>185</v>
      </c>
      <c r="C49" s="94">
        <f>C46+C48</f>
        <v>0.19059999999999999</v>
      </c>
      <c r="D49" s="94">
        <f t="shared" ref="D49:L49" si="4">D46+D48</f>
        <v>0.19059999999999999</v>
      </c>
      <c r="E49" s="94">
        <f t="shared" si="4"/>
        <v>0.19059999999999999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0.57179999999999997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15</v>
      </c>
      <c r="D50" s="93">
        <v>15</v>
      </c>
      <c r="E50" s="93">
        <v>15</v>
      </c>
      <c r="F50" s="93"/>
      <c r="G50" s="93"/>
      <c r="H50" s="93"/>
      <c r="I50" s="93"/>
      <c r="J50" s="93"/>
      <c r="K50" s="93"/>
      <c r="L50" s="93"/>
      <c r="M50" s="42">
        <f t="shared" si="3"/>
        <v>45</v>
      </c>
    </row>
    <row r="51" spans="1:108" x14ac:dyDescent="0.3">
      <c r="B51" s="7" t="s">
        <v>323</v>
      </c>
      <c r="C51" s="93">
        <v>15</v>
      </c>
      <c r="D51" s="93">
        <v>15</v>
      </c>
      <c r="E51" s="93">
        <v>15</v>
      </c>
      <c r="F51" s="93"/>
      <c r="G51" s="93"/>
      <c r="H51" s="93"/>
      <c r="I51" s="93"/>
      <c r="J51" s="93"/>
      <c r="K51" s="93"/>
      <c r="L51" s="93"/>
      <c r="M51" s="42">
        <f t="shared" si="3"/>
        <v>45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0.10004999999999999</v>
      </c>
      <c r="D52" s="42">
        <f>(D34*'(ne pas modifier) BDD_REF'!$B$212+'RECeff + REIamont (2)'!D50*'(ne pas modifier) BDD_REF'!$B$213+'RECeff + REIamont (2)'!D51*'(ne pas modifier) BDD_REF'!$B$214)/1000</f>
        <v>0.10004999999999999</v>
      </c>
      <c r="E52" s="42">
        <f>(E34*'(ne pas modifier) BDD_REF'!$B$212+'RECeff + REIamont (2)'!E50*'(ne pas modifier) BDD_REF'!$B$213+'RECeff + REIamont (2)'!E51*'(ne pas modifier) BDD_REF'!$B$214)/1000</f>
        <v>0.10004999999999999</v>
      </c>
      <c r="F52" s="42">
        <f>(F34*'(ne pas modifier) BDD_REF'!$B$212+'RECeff + REIamont (2)'!F50*'(ne pas modifier) BDD_REF'!$B$213+'RECeff + REIamont (2)'!F51*'(ne pas modifier) BDD_REF'!$B$214)/1000</f>
        <v>0</v>
      </c>
      <c r="G52" s="42">
        <f>(G34*'(ne pas modifier) BDD_REF'!$B$212+'RECeff + REIamont (2)'!G50*'(ne pas modifier) BDD_REF'!$B$213+'RECeff + REIamont (2)'!G51*'(ne pas modifier) BDD_REF'!$B$214)/1000</f>
        <v>0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0.30014999999999997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>
        <f>'[1]Onglet 4'!C44</f>
        <v>0</v>
      </c>
      <c r="D54" s="93">
        <f>'[1]Onglet 4'!D44</f>
        <v>0</v>
      </c>
      <c r="E54" s="93">
        <f>'[1]Onglet 4'!E44</f>
        <v>0</v>
      </c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>
        <v>1</v>
      </c>
      <c r="D55" s="93">
        <v>1</v>
      </c>
      <c r="E55" s="93">
        <v>1</v>
      </c>
      <c r="F55" s="93"/>
      <c r="G55" s="93"/>
      <c r="H55" s="93"/>
      <c r="I55" s="93"/>
      <c r="J55" s="93"/>
      <c r="K55" s="93"/>
      <c r="L55" s="93"/>
      <c r="M55" s="42">
        <f t="shared" si="3"/>
        <v>3</v>
      </c>
    </row>
    <row r="56" spans="1:108" x14ac:dyDescent="0.3">
      <c r="B56" s="7" t="s">
        <v>326</v>
      </c>
      <c r="C56" s="93">
        <f>'[1]Onglet 4'!C46</f>
        <v>0</v>
      </c>
      <c r="D56" s="93">
        <f>'[1]Onglet 4'!D46</f>
        <v>0</v>
      </c>
      <c r="E56" s="93">
        <f>'[1]Onglet 4'!E46</f>
        <v>0</v>
      </c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>
        <f>'[1]Onglet 4'!C47</f>
        <v>0</v>
      </c>
      <c r="D57" s="93">
        <f>'[1]Onglet 4'!D47</f>
        <v>0</v>
      </c>
      <c r="E57" s="93">
        <f>'[1]Onglet 4'!E47</f>
        <v>0</v>
      </c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8.9849999999999999E-3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8.9849999999999999E-3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8.9849999999999999E-3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2.6955E-2</v>
      </c>
    </row>
    <row r="59" spans="1:108" s="17" customFormat="1" x14ac:dyDescent="0.3">
      <c r="A59" s="19"/>
      <c r="B59" s="20" t="s">
        <v>186</v>
      </c>
      <c r="C59" s="94">
        <f>C52+C53+C58</f>
        <v>0.10903499999999999</v>
      </c>
      <c r="D59" s="94">
        <f t="shared" ref="D59:L59" si="5">D52+D53+D58</f>
        <v>0.10903499999999999</v>
      </c>
      <c r="E59" s="94">
        <f t="shared" si="5"/>
        <v>0.10903499999999999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0.32710499999999998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0.42293950000000002</v>
      </c>
      <c r="D60" s="96">
        <f>((D37+D38+D39)/1000*44/28*'(ne pas modifier) BDD_REF'!$B$232)+'RECeff + REIamont (2)'!D49+'RECeff + REIamont (2)'!D59</f>
        <v>0.42293950000000002</v>
      </c>
      <c r="E60" s="96">
        <f>((E37+E38+E39)/1000*44/28*'(ne pas modifier) BDD_REF'!$B$232)+'RECeff + REIamont (2)'!E49+'RECeff + REIamont (2)'!E59</f>
        <v>0.42293950000000002</v>
      </c>
      <c r="F60" s="96">
        <f>((F37+F38+F39)/1000*44/28*'(ne pas modifier) BDD_REF'!$B$232)+'RECeff + REIamont (2)'!F49+'RECeff + REIamont (2)'!F59</f>
        <v>0</v>
      </c>
      <c r="G60" s="96">
        <f>((G37+G38+G39)/1000*44/28*'(ne pas modifier) BDD_REF'!$B$232)+'RECeff + REIamont (2)'!G49+'RECeff + REIamont (2)'!G59</f>
        <v>0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1.2688185000000001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v>30</v>
      </c>
      <c r="D61" s="93">
        <v>30</v>
      </c>
      <c r="E61" s="93">
        <v>30</v>
      </c>
      <c r="F61" s="93"/>
      <c r="G61" s="93"/>
      <c r="H61" s="93"/>
      <c r="I61" s="93"/>
      <c r="J61" s="93"/>
      <c r="K61" s="93"/>
      <c r="L61" s="93"/>
      <c r="M61" s="42">
        <f t="shared" si="3"/>
        <v>90</v>
      </c>
    </row>
    <row r="62" spans="1:108" x14ac:dyDescent="0.3">
      <c r="B62" s="7" t="s">
        <v>313</v>
      </c>
      <c r="C62" s="93">
        <f>'[1]Onglet 4'!C50</f>
        <v>0</v>
      </c>
      <c r="D62" s="93">
        <f>'[1]Onglet 4'!D50</f>
        <v>0</v>
      </c>
      <c r="E62" s="93">
        <f>'[1]Onglet 4'!E50</f>
        <v>0</v>
      </c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314</v>
      </c>
      <c r="C63" s="93">
        <f>'[1]Onglet 4'!C51</f>
        <v>0</v>
      </c>
      <c r="D63" s="93">
        <f>'[1]Onglet 4'!D51</f>
        <v>0</v>
      </c>
      <c r="E63" s="93">
        <f>'[1]Onglet 4'!E51</f>
        <v>0</v>
      </c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0.48</v>
      </c>
      <c r="D64" s="42">
        <f>D61*'(ne pas modifier) BDD_REF'!$B$207 + (D62+D63)*'(ne pas modifier) BDD_REF'!$B$208</f>
        <v>0.48</v>
      </c>
      <c r="E64" s="42">
        <f>E61*'(ne pas modifier) BDD_REF'!$B$207 + (E62+E63)*'(ne pas modifier) BDD_REF'!$B$208</f>
        <v>0.48</v>
      </c>
      <c r="F64" s="42">
        <f>F61*'(ne pas modifier) BDD_REF'!$B$207 + (F62+F63)*'(ne pas modifier) BDD_REF'!$B$208</f>
        <v>0</v>
      </c>
      <c r="G64" s="42">
        <f>G61*'(ne pas modifier) BDD_REF'!$B$207 + (G62+G63)*'(ne pas modifier) BDD_REF'!$B$208</f>
        <v>0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1.44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3.3000000000000002E-2</v>
      </c>
      <c r="D65" s="42">
        <f>((D61*'(ne pas modifier) BDD_REF'!$B$220)+('RECeff + REIamont (2)'!D62+'RECeff + REIamont (2)'!D63)*'(ne pas modifier) BDD_REF'!$B$221)*'(ne pas modifier) BDD_REF'!$B$209</f>
        <v>3.3000000000000002E-2</v>
      </c>
      <c r="E65" s="42">
        <f>((E61*'(ne pas modifier) BDD_REF'!$B$220)+('RECeff + REIamont (2)'!E62+'RECeff + REIamont (2)'!E63)*'(ne pas modifier) BDD_REF'!$B$221)*'(ne pas modifier) BDD_REF'!$B$209</f>
        <v>3.3000000000000002E-2</v>
      </c>
      <c r="F65" s="42">
        <f>((F61*'(ne pas modifier) BDD_REF'!$B$220)+('RECeff + REIamont (2)'!F62+'RECeff + REIamont (2)'!F63)*'(ne pas modifier) BDD_REF'!$B$221)*'(ne pas modifier) BDD_REF'!$B$209</f>
        <v>0</v>
      </c>
      <c r="G65" s="42">
        <f>((G61*'(ne pas modifier) BDD_REF'!$B$220)+('RECeff + REIamont (2)'!G62+'RECeff + REIamont (2)'!G63)*'(ne pas modifier) BDD_REF'!$B$221)*'(ne pas modifier) BDD_REF'!$B$209</f>
        <v>0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9.9000000000000005E-2</v>
      </c>
    </row>
    <row r="66" spans="1:108" x14ac:dyDescent="0.3">
      <c r="B66" s="20" t="s">
        <v>330</v>
      </c>
      <c r="C66" s="42">
        <f>(C61+C62+C63)*'(ne pas modifier) BDD_REF'!$B$222*'(ne pas modifier) BDD_REF'!$B$210</f>
        <v>7.9199999999999993E-2</v>
      </c>
      <c r="D66" s="42">
        <f>(D61+D62+D63)*'(ne pas modifier) BDD_REF'!$B$222*'(ne pas modifier) BDD_REF'!$B$210</f>
        <v>7.9199999999999993E-2</v>
      </c>
      <c r="E66" s="42">
        <f>(E61+E62+E63)*'(ne pas modifier) BDD_REF'!$B$222*'(ne pas modifier) BDD_REF'!$B$210</f>
        <v>7.9199999999999993E-2</v>
      </c>
      <c r="F66" s="42">
        <f>(F61+F62+F63)*'(ne pas modifier) BDD_REF'!$B$222*'(ne pas modifier) BDD_REF'!$B$210</f>
        <v>0</v>
      </c>
      <c r="G66" s="42">
        <f>(G61+G62+G63)*'(ne pas modifier) BDD_REF'!$B$222*'(ne pas modifier) BDD_REF'!$B$210</f>
        <v>0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0.23759999999999998</v>
      </c>
    </row>
    <row r="67" spans="1:108" x14ac:dyDescent="0.3">
      <c r="B67" s="7" t="s">
        <v>315</v>
      </c>
      <c r="C67" s="93">
        <f>'[1]Onglet 4'!C53</f>
        <v>0</v>
      </c>
      <c r="D67" s="93">
        <f>'[1]Onglet 4'!D53</f>
        <v>0</v>
      </c>
      <c r="E67" s="93">
        <f>'[1]Onglet 4'!E53</f>
        <v>0</v>
      </c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50</v>
      </c>
      <c r="D68" s="93">
        <v>50</v>
      </c>
      <c r="E68" s="93">
        <v>50</v>
      </c>
      <c r="F68" s="93"/>
      <c r="G68" s="93"/>
      <c r="H68" s="93"/>
      <c r="I68" s="93"/>
      <c r="J68" s="93"/>
      <c r="K68" s="93"/>
      <c r="L68" s="93"/>
      <c r="M68" s="42">
        <f t="shared" si="3"/>
        <v>150</v>
      </c>
    </row>
    <row r="69" spans="1:108" x14ac:dyDescent="0.3">
      <c r="B69" s="7" t="s">
        <v>317</v>
      </c>
      <c r="C69" s="93">
        <f>'[1]Onglet 4'!C55</f>
        <v>0</v>
      </c>
      <c r="D69" s="93">
        <f>'[1]Onglet 4'!D55</f>
        <v>0</v>
      </c>
      <c r="E69" s="93">
        <f>'[1]Onglet 4'!E55</f>
        <v>0</v>
      </c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>
        <f>'[1]Onglet 4'!C56</f>
        <v>0</v>
      </c>
      <c r="D70" s="93">
        <f>'[1]Onglet 4'!D56</f>
        <v>0</v>
      </c>
      <c r="E70" s="93">
        <f>'[1]Onglet 4'!E56</f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>
        <f>'[1]Onglet 4'!C57</f>
        <v>0</v>
      </c>
      <c r="D71" s="93">
        <f>'[1]Onglet 4'!D57</f>
        <v>0</v>
      </c>
      <c r="E71" s="93">
        <f>'[1]Onglet 4'!E57</f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>
        <f>'[1]Onglet 4'!C58</f>
        <v>0</v>
      </c>
      <c r="D72" s="93">
        <f>'[1]Onglet 4'!D58</f>
        <v>0</v>
      </c>
      <c r="E72" s="93">
        <f>'[1]Onglet 4'!E58</f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0.15354999999999999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0.15354999999999999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0.15354999999999999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0.46065</v>
      </c>
    </row>
    <row r="74" spans="1:108" x14ac:dyDescent="0.3">
      <c r="B74" s="7" t="s">
        <v>321</v>
      </c>
      <c r="C74" s="93">
        <v>650</v>
      </c>
      <c r="D74" s="93">
        <v>650</v>
      </c>
      <c r="E74" s="93">
        <v>650</v>
      </c>
      <c r="F74" s="93"/>
      <c r="G74" s="93"/>
      <c r="H74" s="93"/>
      <c r="I74" s="93"/>
      <c r="J74" s="93"/>
      <c r="K74" s="93"/>
      <c r="L74" s="93"/>
      <c r="M74" s="42">
        <f t="shared" si="6"/>
        <v>1950</v>
      </c>
    </row>
    <row r="75" spans="1:108" x14ac:dyDescent="0.3">
      <c r="B75" s="3" t="s">
        <v>184</v>
      </c>
      <c r="C75" s="42">
        <f>(C74*'(ne pas modifier) BDD_REF'!$B$211)/1000</f>
        <v>3.7050000000000007E-2</v>
      </c>
      <c r="D75" s="42">
        <f>(D74*'(ne pas modifier) BDD_REF'!$B$211)/1000</f>
        <v>3.7050000000000007E-2</v>
      </c>
      <c r="E75" s="42">
        <f>(E74*'(ne pas modifier) BDD_REF'!$B$211)/1000</f>
        <v>3.7050000000000007E-2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0.11115000000000003</v>
      </c>
    </row>
    <row r="76" spans="1:108" s="17" customFormat="1" x14ac:dyDescent="0.3">
      <c r="A76" s="19"/>
      <c r="B76" s="20" t="s">
        <v>185</v>
      </c>
      <c r="C76" s="94">
        <f>C73+C75</f>
        <v>0.19059999999999999</v>
      </c>
      <c r="D76" s="94">
        <f t="shared" ref="D76:L76" si="7">D73+D75</f>
        <v>0.19059999999999999</v>
      </c>
      <c r="E76" s="94">
        <f t="shared" si="7"/>
        <v>0.19059999999999999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0.57179999999999997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30</v>
      </c>
      <c r="D77" s="93">
        <v>30</v>
      </c>
      <c r="E77" s="93">
        <v>30</v>
      </c>
      <c r="F77" s="93"/>
      <c r="G77" s="93"/>
      <c r="H77" s="93"/>
      <c r="I77" s="93"/>
      <c r="J77" s="93"/>
      <c r="K77" s="93"/>
      <c r="L77" s="93"/>
      <c r="M77" s="42">
        <f t="shared" si="6"/>
        <v>90</v>
      </c>
    </row>
    <row r="78" spans="1:108" x14ac:dyDescent="0.3">
      <c r="B78" s="7" t="s">
        <v>323</v>
      </c>
      <c r="C78" s="93">
        <v>30</v>
      </c>
      <c r="D78" s="93">
        <v>30</v>
      </c>
      <c r="E78" s="93">
        <v>30</v>
      </c>
      <c r="F78" s="93"/>
      <c r="G78" s="93"/>
      <c r="H78" s="93"/>
      <c r="I78" s="93"/>
      <c r="J78" s="93"/>
      <c r="K78" s="93"/>
      <c r="L78" s="93"/>
      <c r="M78" s="42">
        <f t="shared" si="6"/>
        <v>90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0.20009999999999997</v>
      </c>
      <c r="D79" s="42">
        <f>(D61*'(ne pas modifier) BDD_REF'!$B$212+'RECeff + REIamont (2)'!D77*'(ne pas modifier) BDD_REF'!$B$213+'RECeff + REIamont (2)'!D78*'(ne pas modifier) BDD_REF'!$B$214)/1000</f>
        <v>0.20009999999999997</v>
      </c>
      <c r="E79" s="42">
        <f>(E61*'(ne pas modifier) BDD_REF'!$B$212+'RECeff + REIamont (2)'!E77*'(ne pas modifier) BDD_REF'!$B$213+'RECeff + REIamont (2)'!E78*'(ne pas modifier) BDD_REF'!$B$214)/1000</f>
        <v>0.20009999999999997</v>
      </c>
      <c r="F79" s="42">
        <f>(F61*'(ne pas modifier) BDD_REF'!$B$212+'RECeff + REIamont (2)'!F77*'(ne pas modifier) BDD_REF'!$B$213+'RECeff + REIamont (2)'!F78*'(ne pas modifier) BDD_REF'!$B$214)/1000</f>
        <v>0</v>
      </c>
      <c r="G79" s="42">
        <f>(G61*'(ne pas modifier) BDD_REF'!$B$212+'RECeff + REIamont (2)'!G77*'(ne pas modifier) BDD_REF'!$B$213+'RECeff + REIamont (2)'!G78*'(ne pas modifier) BDD_REF'!$B$214)/1000</f>
        <v>0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0.60029999999999994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>
        <f>'[1]Onglet 4'!C65</f>
        <v>0</v>
      </c>
      <c r="D81" s="93">
        <f>'[1]Onglet 4'!D65</f>
        <v>0</v>
      </c>
      <c r="E81" s="93">
        <f>'[1]Onglet 4'!E65</f>
        <v>0</v>
      </c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>
        <v>1</v>
      </c>
      <c r="D82" s="93">
        <v>1</v>
      </c>
      <c r="E82" s="93">
        <v>1</v>
      </c>
      <c r="F82" s="93"/>
      <c r="G82" s="93"/>
      <c r="H82" s="93"/>
      <c r="I82" s="93"/>
      <c r="J82" s="93"/>
      <c r="K82" s="93"/>
      <c r="L82" s="93"/>
      <c r="M82" s="42">
        <f t="shared" si="6"/>
        <v>3</v>
      </c>
    </row>
    <row r="83" spans="1:108" x14ac:dyDescent="0.3">
      <c r="B83" s="7" t="s">
        <v>326</v>
      </c>
      <c r="C83" s="93">
        <f>'[1]Onglet 4'!C67</f>
        <v>0</v>
      </c>
      <c r="D83" s="93">
        <f>'[1]Onglet 4'!D67</f>
        <v>0</v>
      </c>
      <c r="E83" s="93">
        <f>'[1]Onglet 4'!E67</f>
        <v>0</v>
      </c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>
        <f>'[1]Onglet 4'!C68</f>
        <v>0</v>
      </c>
      <c r="D84" s="93">
        <f>'[1]Onglet 4'!D68</f>
        <v>0</v>
      </c>
      <c r="E84" s="93">
        <f>'[1]Onglet 4'!E68</f>
        <v>0</v>
      </c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8.9849999999999999E-3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8.9849999999999999E-3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8.9849999999999999E-3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2.6955E-2</v>
      </c>
    </row>
    <row r="86" spans="1:108" s="17" customFormat="1" x14ac:dyDescent="0.3">
      <c r="A86" s="19"/>
      <c r="B86" s="20" t="s">
        <v>186</v>
      </c>
      <c r="C86" s="94">
        <f>C79+C80+C85</f>
        <v>0.20908499999999997</v>
      </c>
      <c r="D86" s="94">
        <f t="shared" ref="D86:L86" si="8">D79+D80+D85</f>
        <v>0.20908499999999997</v>
      </c>
      <c r="E86" s="94">
        <f t="shared" si="8"/>
        <v>0.20908499999999997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0.6272549999999999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0.64629400000000004</v>
      </c>
      <c r="D87" s="96">
        <f>((D64+D65+D66)/1000*44/28*'(ne pas modifier) BDD_REF'!$B$232)+'RECeff + REIamont (2)'!D76+'RECeff + REIamont (2)'!D86</f>
        <v>0.64629400000000004</v>
      </c>
      <c r="E87" s="96">
        <f>((E64+E65+E66)/1000*44/28*'(ne pas modifier) BDD_REF'!$B$232)+'RECeff + REIamont (2)'!E76+'RECeff + REIamont (2)'!E86</f>
        <v>0.64629400000000004</v>
      </c>
      <c r="F87" s="96">
        <f>((F64+F65+F66)/1000*44/28*'(ne pas modifier) BDD_REF'!$B$232)+'RECeff + REIamont (2)'!F76+'RECeff + REIamont (2)'!F86</f>
        <v>0</v>
      </c>
      <c r="G87" s="96">
        <f>((G64+G65+G66)/1000*44/28*'(ne pas modifier) BDD_REF'!$B$232)+'RECeff + REIamont (2)'!G76+'RECeff + REIamont (2)'!G86</f>
        <v>0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1.938882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>
        <v>45</v>
      </c>
      <c r="D88" s="93">
        <v>45</v>
      </c>
      <c r="E88" s="93">
        <v>45</v>
      </c>
      <c r="F88" s="93"/>
      <c r="G88" s="93"/>
      <c r="H88" s="93"/>
      <c r="I88" s="93"/>
      <c r="J88" s="93"/>
      <c r="K88" s="93"/>
      <c r="L88" s="93"/>
      <c r="M88" s="42">
        <f t="shared" si="6"/>
        <v>135</v>
      </c>
    </row>
    <row r="89" spans="1:108" x14ac:dyDescent="0.3">
      <c r="B89" s="7" t="s">
        <v>313</v>
      </c>
      <c r="C89" s="93">
        <f>'[1]Onglet 4'!C71</f>
        <v>0</v>
      </c>
      <c r="D89" s="93">
        <f>'[1]Onglet 4'!D71</f>
        <v>0</v>
      </c>
      <c r="E89" s="93">
        <f>'[1]Onglet 4'!E71</f>
        <v>0</v>
      </c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314</v>
      </c>
      <c r="C90" s="93">
        <f>'[1]Onglet 4'!C72</f>
        <v>0</v>
      </c>
      <c r="D90" s="93">
        <f>'[1]Onglet 4'!D72</f>
        <v>0</v>
      </c>
      <c r="E90" s="93">
        <f>'[1]Onglet 4'!E72</f>
        <v>0</v>
      </c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0.72</v>
      </c>
      <c r="D91" s="42">
        <f>D88*'(ne pas modifier) BDD_REF'!$B$207 + (D89+D90)*'(ne pas modifier) BDD_REF'!$B$208</f>
        <v>0.72</v>
      </c>
      <c r="E91" s="42">
        <f>E88*'(ne pas modifier) BDD_REF'!$B$207 + (E89+E90)*'(ne pas modifier) BDD_REF'!$B$208</f>
        <v>0.72</v>
      </c>
      <c r="F91" s="42">
        <f>F88*'(ne pas modifier) BDD_REF'!$B$207 + (F89+F90)*'(ne pas modifier) BDD_REF'!$B$208</f>
        <v>0</v>
      </c>
      <c r="G91" s="42">
        <f>G88*'(ne pas modifier) BDD_REF'!$B$207 + (G89+G90)*'(ne pas modifier) BDD_REF'!$B$208</f>
        <v>0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2.16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4.9500000000000002E-2</v>
      </c>
      <c r="D92" s="42">
        <f>((D88*'(ne pas modifier) BDD_REF'!$B$220)+('RECeff + REIamont (2)'!D89+'RECeff + REIamont (2)'!D90)*'(ne pas modifier) BDD_REF'!$B$221)*'(ne pas modifier) BDD_REF'!$B$209</f>
        <v>4.9500000000000002E-2</v>
      </c>
      <c r="E92" s="42">
        <f>((E88*'(ne pas modifier) BDD_REF'!$B$220)+('RECeff + REIamont (2)'!E89+'RECeff + REIamont (2)'!E90)*'(ne pas modifier) BDD_REF'!$B$221)*'(ne pas modifier) BDD_REF'!$B$209</f>
        <v>4.9500000000000002E-2</v>
      </c>
      <c r="F92" s="42">
        <f>((F88*'(ne pas modifier) BDD_REF'!$B$220)+('RECeff + REIamont (2)'!F89+'RECeff + REIamont (2)'!F90)*'(ne pas modifier) BDD_REF'!$B$221)*'(ne pas modifier) BDD_REF'!$B$209</f>
        <v>0</v>
      </c>
      <c r="G92" s="42">
        <f>((G88*'(ne pas modifier) BDD_REF'!$B$220)+('RECeff + REIamont (2)'!G89+'RECeff + REIamont (2)'!G90)*'(ne pas modifier) BDD_REF'!$B$221)*'(ne pas modifier) BDD_REF'!$B$209</f>
        <v>0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0.14850000000000002</v>
      </c>
    </row>
    <row r="93" spans="1:108" x14ac:dyDescent="0.3">
      <c r="B93" s="20" t="s">
        <v>330</v>
      </c>
      <c r="C93" s="42">
        <f>(C88+C89+C90)*'(ne pas modifier) BDD_REF'!$B$222*'(ne pas modifier) BDD_REF'!$B$210</f>
        <v>0.11879999999999998</v>
      </c>
      <c r="D93" s="42">
        <f>(D88+D89+D90)*'(ne pas modifier) BDD_REF'!$B$222*'(ne pas modifier) BDD_REF'!$B$210</f>
        <v>0.11879999999999998</v>
      </c>
      <c r="E93" s="42">
        <f>(E88+E89+E90)*'(ne pas modifier) BDD_REF'!$B$222*'(ne pas modifier) BDD_REF'!$B$210</f>
        <v>0.11879999999999998</v>
      </c>
      <c r="F93" s="42">
        <f>(F88+F89+F90)*'(ne pas modifier) BDD_REF'!$B$222*'(ne pas modifier) BDD_REF'!$B$210</f>
        <v>0</v>
      </c>
      <c r="G93" s="42">
        <f>(G88+G89+G90)*'(ne pas modifier) BDD_REF'!$B$222*'(ne pas modifier) BDD_REF'!$B$210</f>
        <v>0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0.35639999999999994</v>
      </c>
    </row>
    <row r="94" spans="1:108" x14ac:dyDescent="0.3">
      <c r="B94" s="7" t="s">
        <v>315</v>
      </c>
      <c r="C94" s="93">
        <f>'[1]Onglet 4'!C74</f>
        <v>0</v>
      </c>
      <c r="D94" s="93">
        <f>'[1]Onglet 4'!D74</f>
        <v>0</v>
      </c>
      <c r="E94" s="93">
        <f>'[1]Onglet 4'!E74</f>
        <v>0</v>
      </c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75</v>
      </c>
      <c r="D95" s="93">
        <v>75</v>
      </c>
      <c r="E95" s="93">
        <v>75</v>
      </c>
      <c r="F95" s="93"/>
      <c r="G95" s="93"/>
      <c r="H95" s="93"/>
      <c r="I95" s="93"/>
      <c r="J95" s="93"/>
      <c r="K95" s="93"/>
      <c r="L95" s="93"/>
      <c r="M95" s="42">
        <f t="shared" si="6"/>
        <v>225</v>
      </c>
    </row>
    <row r="96" spans="1:108" x14ac:dyDescent="0.3">
      <c r="B96" s="7" t="s">
        <v>317</v>
      </c>
      <c r="C96" s="93">
        <f>'[1]Onglet 4'!C76</f>
        <v>0</v>
      </c>
      <c r="D96" s="93">
        <f>'[1]Onglet 4'!D76</f>
        <v>0</v>
      </c>
      <c r="E96" s="93">
        <f>'[1]Onglet 4'!E76</f>
        <v>0</v>
      </c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f>'[1]Onglet 4'!C77</f>
        <v>0</v>
      </c>
      <c r="D97" s="93">
        <f>'[1]Onglet 4'!D77</f>
        <v>0</v>
      </c>
      <c r="E97" s="93">
        <f>'[1]Onglet 4'!E77</f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f>'[1]Onglet 4'!C78</f>
        <v>0</v>
      </c>
      <c r="D98" s="93">
        <f>'[1]Onglet 4'!D78</f>
        <v>0</v>
      </c>
      <c r="E98" s="93">
        <f>'[1]Onglet 4'!E78</f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f>'[1]Onglet 4'!C79</f>
        <v>0</v>
      </c>
      <c r="D99" s="93">
        <f>'[1]Onglet 4'!D79</f>
        <v>0</v>
      </c>
      <c r="E99" s="93">
        <f>'[1]Onglet 4'!E79</f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0.230325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0.230325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0.230325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0.69097500000000001</v>
      </c>
    </row>
    <row r="101" spans="1:108" x14ac:dyDescent="0.3">
      <c r="B101" s="7" t="s">
        <v>321</v>
      </c>
      <c r="C101" s="93">
        <v>800</v>
      </c>
      <c r="D101" s="93">
        <v>800</v>
      </c>
      <c r="E101" s="93">
        <v>800</v>
      </c>
      <c r="F101" s="93"/>
      <c r="G101" s="93"/>
      <c r="H101" s="93"/>
      <c r="I101" s="93"/>
      <c r="J101" s="93"/>
      <c r="K101" s="93"/>
      <c r="L101" s="93"/>
      <c r="M101" s="42">
        <f t="shared" si="6"/>
        <v>2400</v>
      </c>
    </row>
    <row r="102" spans="1:108" x14ac:dyDescent="0.3">
      <c r="B102" s="3" t="s">
        <v>184</v>
      </c>
      <c r="C102" s="42">
        <f>(C101*'(ne pas modifier) BDD_REF'!$B$211)/1000</f>
        <v>4.5600000000000002E-2</v>
      </c>
      <c r="D102" s="42">
        <f>(D101*'(ne pas modifier) BDD_REF'!$B$211)/1000</f>
        <v>4.5600000000000002E-2</v>
      </c>
      <c r="E102" s="42">
        <f>(E101*'(ne pas modifier) BDD_REF'!$B$211)/1000</f>
        <v>4.5600000000000002E-2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0.1368</v>
      </c>
    </row>
    <row r="103" spans="1:108" s="17" customFormat="1" x14ac:dyDescent="0.3">
      <c r="A103" s="19"/>
      <c r="B103" s="20" t="s">
        <v>185</v>
      </c>
      <c r="C103" s="94">
        <f>C100+C102</f>
        <v>0.27592499999999998</v>
      </c>
      <c r="D103" s="94">
        <f t="shared" ref="D103:L103" si="9">D100+D102</f>
        <v>0.27592499999999998</v>
      </c>
      <c r="E103" s="94">
        <f t="shared" si="9"/>
        <v>0.27592499999999998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0.82777499999999993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30</v>
      </c>
      <c r="D104" s="93">
        <v>30</v>
      </c>
      <c r="E104" s="93">
        <v>30</v>
      </c>
      <c r="F104" s="93"/>
      <c r="G104" s="93"/>
      <c r="H104" s="93"/>
      <c r="I104" s="93"/>
      <c r="J104" s="93"/>
      <c r="K104" s="93"/>
      <c r="L104" s="93"/>
      <c r="M104" s="42">
        <f t="shared" si="10"/>
        <v>90</v>
      </c>
    </row>
    <row r="105" spans="1:108" x14ac:dyDescent="0.3">
      <c r="B105" s="7" t="s">
        <v>323</v>
      </c>
      <c r="C105" s="93">
        <v>45</v>
      </c>
      <c r="D105" s="93">
        <v>45</v>
      </c>
      <c r="E105" s="93">
        <v>45</v>
      </c>
      <c r="F105" s="93"/>
      <c r="G105" s="93"/>
      <c r="H105" s="93"/>
      <c r="I105" s="93"/>
      <c r="J105" s="93"/>
      <c r="K105" s="93"/>
      <c r="L105" s="93"/>
      <c r="M105" s="42">
        <f t="shared" si="10"/>
        <v>135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0.27839999999999998</v>
      </c>
      <c r="D106" s="42">
        <f>(D88*'(ne pas modifier) BDD_REF'!$B$212+'RECeff + REIamont (2)'!D104*'(ne pas modifier) BDD_REF'!$B$213+'RECeff + REIamont (2)'!D105*'(ne pas modifier) BDD_REF'!$B$214)/1000</f>
        <v>0.27839999999999998</v>
      </c>
      <c r="E106" s="42">
        <f>(E88*'(ne pas modifier) BDD_REF'!$B$212+'RECeff + REIamont (2)'!E104*'(ne pas modifier) BDD_REF'!$B$213+'RECeff + REIamont (2)'!E105*'(ne pas modifier) BDD_REF'!$B$214)/1000</f>
        <v>0.27839999999999998</v>
      </c>
      <c r="F106" s="42">
        <f>(F88*'(ne pas modifier) BDD_REF'!$B$212+'RECeff + REIamont (2)'!F104*'(ne pas modifier) BDD_REF'!$B$213+'RECeff + REIamont (2)'!F105*'(ne pas modifier) BDD_REF'!$B$214)/1000</f>
        <v>0</v>
      </c>
      <c r="G106" s="42">
        <f>(G88*'(ne pas modifier) BDD_REF'!$B$212+'RECeff + REIamont (2)'!G104*'(ne pas modifier) BDD_REF'!$B$213+'RECeff + REIamont (2)'!G105*'(ne pas modifier) BDD_REF'!$B$214)/1000</f>
        <v>0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0.83519999999999994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>
        <v>0.97</v>
      </c>
      <c r="D108" s="93">
        <v>0.97</v>
      </c>
      <c r="E108" s="93">
        <v>0.97</v>
      </c>
      <c r="F108" s="93"/>
      <c r="G108" s="93"/>
      <c r="H108" s="93"/>
      <c r="I108" s="93"/>
      <c r="J108" s="93"/>
      <c r="K108" s="93"/>
      <c r="L108" s="93"/>
      <c r="M108" s="42">
        <f t="shared" si="10"/>
        <v>2.91</v>
      </c>
    </row>
    <row r="109" spans="1:108" x14ac:dyDescent="0.3">
      <c r="B109" s="7" t="s">
        <v>325</v>
      </c>
      <c r="C109" s="93">
        <v>1</v>
      </c>
      <c r="D109" s="93">
        <v>1</v>
      </c>
      <c r="E109" s="93">
        <v>1</v>
      </c>
      <c r="F109" s="93"/>
      <c r="G109" s="93"/>
      <c r="H109" s="93"/>
      <c r="I109" s="93"/>
      <c r="J109" s="93"/>
      <c r="K109" s="93"/>
      <c r="L109" s="93"/>
      <c r="M109" s="42">
        <f t="shared" si="10"/>
        <v>3</v>
      </c>
    </row>
    <row r="110" spans="1:108" x14ac:dyDescent="0.3">
      <c r="B110" s="7" t="s">
        <v>326</v>
      </c>
      <c r="C110" s="93">
        <v>7.0000000000000001E-3</v>
      </c>
      <c r="D110" s="93">
        <v>7.0000000000000001E-3</v>
      </c>
      <c r="E110" s="93">
        <v>7.0000000000000001E-3</v>
      </c>
      <c r="F110" s="93"/>
      <c r="G110" s="93"/>
      <c r="H110" s="93"/>
      <c r="I110" s="93"/>
      <c r="J110" s="93"/>
      <c r="K110" s="93"/>
      <c r="L110" s="93"/>
      <c r="M110" s="42">
        <f t="shared" si="10"/>
        <v>2.1000000000000001E-2</v>
      </c>
    </row>
    <row r="111" spans="1:108" x14ac:dyDescent="0.3">
      <c r="B111" s="7" t="s">
        <v>327</v>
      </c>
      <c r="C111" s="93">
        <f>'[1]Onglet 4'!C89</f>
        <v>0</v>
      </c>
      <c r="D111" s="93">
        <f>'[1]Onglet 4'!D89</f>
        <v>0</v>
      </c>
      <c r="E111" s="93">
        <f>'[1]Onglet 4'!E89</f>
        <v>0</v>
      </c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1.4989667999999999E-2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1.4989667999999999E-2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1.4989667999999999E-2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4.4969004E-2</v>
      </c>
    </row>
    <row r="113" spans="1:108" s="17" customFormat="1" x14ac:dyDescent="0.3">
      <c r="A113" s="19"/>
      <c r="B113" s="20" t="s">
        <v>186</v>
      </c>
      <c r="C113" s="94">
        <f>C106+C107+C112</f>
        <v>0.29338966799999999</v>
      </c>
      <c r="D113" s="94">
        <f t="shared" ref="D113:L113" si="11">D106+D107+D112</f>
        <v>0.29338966799999999</v>
      </c>
      <c r="E113" s="94">
        <f t="shared" si="11"/>
        <v>0.29338966799999999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0.88016900399999998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0.93922816799999997</v>
      </c>
      <c r="D114" s="96">
        <f>((D91+D92+D93)/1000*44/28*'(ne pas modifier) BDD_REF'!$B$232)+'RECeff + REIamont (2)'!D103+'RECeff + REIamont (2)'!D113</f>
        <v>0.93922816799999997</v>
      </c>
      <c r="E114" s="96">
        <f>((E91+E92+E93)/1000*44/28*'(ne pas modifier) BDD_REF'!$B$232)+'RECeff + REIamont (2)'!E103+'RECeff + REIamont (2)'!E113</f>
        <v>0.93922816799999997</v>
      </c>
      <c r="F114" s="96">
        <f>((F91+F92+F93)/1000*44/28*'(ne pas modifier) BDD_REF'!$B$232)+'RECeff + REIamont (2)'!F103+'RECeff + REIamont (2)'!F113</f>
        <v>0</v>
      </c>
      <c r="G114" s="96">
        <f>((G91+G92+G93)/1000*44/28*'(ne pas modifier) BDD_REF'!$B$232)+'RECeff + REIamont (2)'!G103+'RECeff + REIamont (2)'!G113</f>
        <v>0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2.8176845039999998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>
        <v>60</v>
      </c>
      <c r="D115" s="93">
        <v>60</v>
      </c>
      <c r="E115" s="93">
        <v>60</v>
      </c>
      <c r="F115" s="93"/>
      <c r="G115" s="93"/>
      <c r="H115" s="93"/>
      <c r="I115" s="93"/>
      <c r="J115" s="93"/>
      <c r="K115" s="93"/>
      <c r="L115" s="93"/>
      <c r="M115" s="42">
        <f t="shared" si="10"/>
        <v>180</v>
      </c>
    </row>
    <row r="116" spans="1:108" x14ac:dyDescent="0.3">
      <c r="B116" s="7" t="s">
        <v>313</v>
      </c>
      <c r="C116" s="93">
        <f>'[1]Onglet 4'!C92</f>
        <v>0</v>
      </c>
      <c r="D116" s="93">
        <f>'[1]Onglet 4'!D92</f>
        <v>0</v>
      </c>
      <c r="E116" s="93">
        <f>'[1]Onglet 4'!E92</f>
        <v>0</v>
      </c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314</v>
      </c>
      <c r="C117" s="93">
        <f>'[1]Onglet 4'!C93</f>
        <v>0</v>
      </c>
      <c r="D117" s="93">
        <f>'[1]Onglet 4'!D93</f>
        <v>0</v>
      </c>
      <c r="E117" s="93">
        <f>'[1]Onglet 4'!E93</f>
        <v>0</v>
      </c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0.96</v>
      </c>
      <c r="D118" s="42">
        <f>D115*'(ne pas modifier) BDD_REF'!$B$207 + (D116+D117)*'(ne pas modifier) BDD_REF'!$B$208</f>
        <v>0.96</v>
      </c>
      <c r="E118" s="42">
        <f>E115*'(ne pas modifier) BDD_REF'!$B$207 + (E116+E117)*'(ne pas modifier) BDD_REF'!$B$208</f>
        <v>0.96</v>
      </c>
      <c r="F118" s="42">
        <f>F115*'(ne pas modifier) BDD_REF'!$B$207 + (F116+F117)*'(ne pas modifier) BDD_REF'!$B$208</f>
        <v>0</v>
      </c>
      <c r="G118" s="42">
        <f>G115*'(ne pas modifier) BDD_REF'!$B$207 + (G116+G117)*'(ne pas modifier) BDD_REF'!$B$208</f>
        <v>0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2.88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6.6000000000000003E-2</v>
      </c>
      <c r="D119" s="42">
        <f>((D115*'(ne pas modifier) BDD_REF'!$B$220)+('RECeff + REIamont (2)'!D116+'RECeff + REIamont (2)'!D117)*'(ne pas modifier) BDD_REF'!$B$221)*'(ne pas modifier) BDD_REF'!$B$209</f>
        <v>6.6000000000000003E-2</v>
      </c>
      <c r="E119" s="42">
        <f>((E115*'(ne pas modifier) BDD_REF'!$B$220)+('RECeff + REIamont (2)'!E116+'RECeff + REIamont (2)'!E117)*'(ne pas modifier) BDD_REF'!$B$221)*'(ne pas modifier) BDD_REF'!$B$209</f>
        <v>6.6000000000000003E-2</v>
      </c>
      <c r="F119" s="42">
        <f>((F115*'(ne pas modifier) BDD_REF'!$B$220)+('RECeff + REIamont (2)'!F116+'RECeff + REIamont (2)'!F117)*'(ne pas modifier) BDD_REF'!$B$221)*'(ne pas modifier) BDD_REF'!$B$209</f>
        <v>0</v>
      </c>
      <c r="G119" s="42">
        <f>((G115*'(ne pas modifier) BDD_REF'!$B$220)+('RECeff + REIamont (2)'!G116+'RECeff + REIamont (2)'!G117)*'(ne pas modifier) BDD_REF'!$B$221)*'(ne pas modifier) BDD_REF'!$B$209</f>
        <v>0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0.19800000000000001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0.15839999999999999</v>
      </c>
      <c r="D120" s="42">
        <f>(D115+D116+D117)*'(ne pas modifier) BDD_REF'!$B$222*'(ne pas modifier) BDD_REF'!$B$210</f>
        <v>0.15839999999999999</v>
      </c>
      <c r="E120" s="42">
        <f>(E115+E116+E117)*'(ne pas modifier) BDD_REF'!$B$222*'(ne pas modifier) BDD_REF'!$B$210</f>
        <v>0.15839999999999999</v>
      </c>
      <c r="F120" s="42">
        <f>(F115+F116+F117)*'(ne pas modifier) BDD_REF'!$B$222*'(ne pas modifier) BDD_REF'!$B$210</f>
        <v>0</v>
      </c>
      <c r="G120" s="42">
        <f>(G115+G116+G117)*'(ne pas modifier) BDD_REF'!$B$222*'(ne pas modifier) BDD_REF'!$B$210</f>
        <v>0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0.47519999999999996</v>
      </c>
    </row>
    <row r="121" spans="1:108" x14ac:dyDescent="0.3">
      <c r="B121" s="7" t="s">
        <v>315</v>
      </c>
      <c r="C121" s="93">
        <f>'[1]Onglet 4'!C95</f>
        <v>0</v>
      </c>
      <c r="D121" s="93">
        <f>'[1]Onglet 4'!D95</f>
        <v>0</v>
      </c>
      <c r="E121" s="93">
        <f>'[1]Onglet 4'!E95</f>
        <v>0</v>
      </c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f>'[1]Onglet 4'!C96</f>
        <v>100</v>
      </c>
      <c r="D122" s="93">
        <f>'[1]Onglet 4'!D96</f>
        <v>100</v>
      </c>
      <c r="E122" s="93">
        <f>'[1]Onglet 4'!E96</f>
        <v>100</v>
      </c>
      <c r="F122" s="93"/>
      <c r="G122" s="93"/>
      <c r="H122" s="93"/>
      <c r="I122" s="93"/>
      <c r="J122" s="93"/>
      <c r="K122" s="93"/>
      <c r="L122" s="93"/>
      <c r="M122" s="42">
        <f t="shared" si="10"/>
        <v>300</v>
      </c>
    </row>
    <row r="123" spans="1:108" x14ac:dyDescent="0.3">
      <c r="B123" s="7" t="s">
        <v>317</v>
      </c>
      <c r="C123" s="93">
        <f>'[1]Onglet 4'!C97</f>
        <v>0</v>
      </c>
      <c r="D123" s="93">
        <f>'[1]Onglet 4'!D97</f>
        <v>0</v>
      </c>
      <c r="E123" s="93">
        <f>'[1]Onglet 4'!E97</f>
        <v>0</v>
      </c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>
        <f>'[1]Onglet 4'!C98</f>
        <v>0</v>
      </c>
      <c r="D124" s="93">
        <f>'[1]Onglet 4'!D98</f>
        <v>0</v>
      </c>
      <c r="E124" s="93">
        <f>'[1]Onglet 4'!E98</f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>
        <f>'[1]Onglet 4'!C99</f>
        <v>0</v>
      </c>
      <c r="D125" s="93">
        <f>'[1]Onglet 4'!D99</f>
        <v>0</v>
      </c>
      <c r="E125" s="93">
        <f>'[1]Onglet 4'!E99</f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>
        <f>'[1]Onglet 4'!C100</f>
        <v>0</v>
      </c>
      <c r="D126" s="93">
        <f>'[1]Onglet 4'!D100</f>
        <v>0</v>
      </c>
      <c r="E126" s="93">
        <f>'[1]Onglet 4'!E100</f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0.30709999999999998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0.30709999999999998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0.30709999999999998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0.92130000000000001</v>
      </c>
    </row>
    <row r="128" spans="1:108" x14ac:dyDescent="0.3">
      <c r="B128" s="7" t="s">
        <v>321</v>
      </c>
      <c r="C128" s="93">
        <v>1000</v>
      </c>
      <c r="D128" s="93">
        <v>1000</v>
      </c>
      <c r="E128" s="93">
        <v>1000</v>
      </c>
      <c r="F128" s="93"/>
      <c r="G128" s="93"/>
      <c r="H128" s="93"/>
      <c r="I128" s="93"/>
      <c r="J128" s="93"/>
      <c r="K128" s="93"/>
      <c r="L128" s="93"/>
      <c r="M128" s="42">
        <f t="shared" si="10"/>
        <v>3000</v>
      </c>
    </row>
    <row r="129" spans="1:108" x14ac:dyDescent="0.3">
      <c r="B129" s="3" t="s">
        <v>184</v>
      </c>
      <c r="C129" s="42">
        <f>(C128*'(ne pas modifier) BDD_REF'!$B$211)/1000</f>
        <v>5.7000000000000002E-2</v>
      </c>
      <c r="D129" s="42">
        <f>(D128*'(ne pas modifier) BDD_REF'!$B$211)/1000</f>
        <v>5.7000000000000002E-2</v>
      </c>
      <c r="E129" s="42">
        <f>(E128*'(ne pas modifier) BDD_REF'!$B$211)/1000</f>
        <v>5.7000000000000002E-2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0.17100000000000001</v>
      </c>
    </row>
    <row r="130" spans="1:108" s="17" customFormat="1" x14ac:dyDescent="0.3">
      <c r="A130" s="19"/>
      <c r="B130" s="20" t="s">
        <v>185</v>
      </c>
      <c r="C130" s="94">
        <f>C127+C129</f>
        <v>0.36409999999999998</v>
      </c>
      <c r="D130" s="94">
        <f t="shared" ref="D130:L130" si="12">D127+D129</f>
        <v>0.36409999999999998</v>
      </c>
      <c r="E130" s="94">
        <f t="shared" si="12"/>
        <v>0.36409999999999998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1.0922999999999998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30</v>
      </c>
      <c r="D131" s="93">
        <v>30</v>
      </c>
      <c r="E131" s="93">
        <v>30</v>
      </c>
      <c r="F131" s="93"/>
      <c r="G131" s="93"/>
      <c r="H131" s="93"/>
      <c r="I131" s="93"/>
      <c r="J131" s="93"/>
      <c r="K131" s="93"/>
      <c r="L131" s="93"/>
      <c r="M131" s="42">
        <f t="shared" si="10"/>
        <v>90</v>
      </c>
    </row>
    <row r="132" spans="1:108" x14ac:dyDescent="0.3">
      <c r="B132" s="7" t="s">
        <v>323</v>
      </c>
      <c r="C132" s="93">
        <v>60</v>
      </c>
      <c r="D132" s="93">
        <v>60</v>
      </c>
      <c r="E132" s="93">
        <v>60</v>
      </c>
      <c r="F132" s="93"/>
      <c r="G132" s="93"/>
      <c r="H132" s="93"/>
      <c r="I132" s="93"/>
      <c r="J132" s="93"/>
      <c r="K132" s="93"/>
      <c r="L132" s="93"/>
      <c r="M132" s="42">
        <f t="shared" si="10"/>
        <v>180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0.35669999999999991</v>
      </c>
      <c r="D133" s="42">
        <f>(D115*'(ne pas modifier) BDD_REF'!$B$212+'RECeff + REIamont (2)'!D131*'(ne pas modifier) BDD_REF'!$B$213+'RECeff + REIamont (2)'!D132*'(ne pas modifier) BDD_REF'!$B$214)/1000</f>
        <v>0.35669999999999991</v>
      </c>
      <c r="E133" s="42">
        <f>(E115*'(ne pas modifier) BDD_REF'!$B$212+'RECeff + REIamont (2)'!E131*'(ne pas modifier) BDD_REF'!$B$213+'RECeff + REIamont (2)'!E132*'(ne pas modifier) BDD_REF'!$B$214)/1000</f>
        <v>0.35669999999999991</v>
      </c>
      <c r="F133" s="42">
        <f>(F115*'(ne pas modifier) BDD_REF'!$B$212+'RECeff + REIamont (2)'!F131*'(ne pas modifier) BDD_REF'!$B$213+'RECeff + REIamont (2)'!F132*'(ne pas modifier) BDD_REF'!$B$214)/1000</f>
        <v>0</v>
      </c>
      <c r="G133" s="42">
        <f>(G115*'(ne pas modifier) BDD_REF'!$B$212+'RECeff + REIamont (2)'!G131*'(ne pas modifier) BDD_REF'!$B$213+'RECeff + REIamont (2)'!G132*'(ne pas modifier) BDD_REF'!$B$214)/1000</f>
        <v>0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1.0700999999999996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>
        <v>0.97</v>
      </c>
      <c r="D135" s="93">
        <v>0.97</v>
      </c>
      <c r="E135" s="93">
        <v>0.97</v>
      </c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2.91</v>
      </c>
    </row>
    <row r="136" spans="1:108" x14ac:dyDescent="0.3">
      <c r="B136" s="7" t="s">
        <v>325</v>
      </c>
      <c r="C136" s="93">
        <v>1</v>
      </c>
      <c r="D136" s="93">
        <v>1</v>
      </c>
      <c r="E136" s="93">
        <v>1</v>
      </c>
      <c r="F136" s="93"/>
      <c r="G136" s="93"/>
      <c r="H136" s="93"/>
      <c r="I136" s="93"/>
      <c r="J136" s="93"/>
      <c r="K136" s="93"/>
      <c r="L136" s="93"/>
      <c r="M136" s="42">
        <f t="shared" si="13"/>
        <v>3</v>
      </c>
    </row>
    <row r="137" spans="1:108" x14ac:dyDescent="0.3">
      <c r="B137" s="7" t="s">
        <v>326</v>
      </c>
      <c r="C137" s="93">
        <v>7.0000000000000001E-3</v>
      </c>
      <c r="D137" s="93">
        <v>7.0000000000000001E-3</v>
      </c>
      <c r="E137" s="93">
        <v>7.0000000000000001E-3</v>
      </c>
      <c r="F137" s="93"/>
      <c r="G137" s="93"/>
      <c r="H137" s="93"/>
      <c r="I137" s="93"/>
      <c r="J137" s="93"/>
      <c r="K137" s="93"/>
      <c r="L137" s="93"/>
      <c r="M137" s="42">
        <f t="shared" si="13"/>
        <v>2.1000000000000001E-2</v>
      </c>
    </row>
    <row r="138" spans="1:108" x14ac:dyDescent="0.3">
      <c r="B138" s="7" t="s">
        <v>327</v>
      </c>
      <c r="C138" s="93">
        <f>'[1]Onglet 4'!C110</f>
        <v>0</v>
      </c>
      <c r="D138" s="93">
        <f>'[1]Onglet 4'!D110</f>
        <v>0</v>
      </c>
      <c r="E138" s="93">
        <f>'[1]Onglet 4'!E110</f>
        <v>0</v>
      </c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1.4989667999999999E-2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1.4989667999999999E-2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1.4989667999999999E-2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4.4969004E-2</v>
      </c>
    </row>
    <row r="140" spans="1:108" s="17" customFormat="1" x14ac:dyDescent="0.3">
      <c r="A140" s="19"/>
      <c r="B140" s="20" t="s">
        <v>186</v>
      </c>
      <c r="C140" s="94">
        <f>C133+C134+C139</f>
        <v>0.37168966799999992</v>
      </c>
      <c r="D140" s="94">
        <f t="shared" ref="D140:L140" si="14">D133+D134+D139</f>
        <v>0.37168966799999992</v>
      </c>
      <c r="E140" s="94">
        <f t="shared" si="14"/>
        <v>0.37168966799999992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1.1150690039999998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1.2290076679999999</v>
      </c>
      <c r="D141" s="96">
        <f>((D118+D119+D120)/1000*44/28*'(ne pas modifier) BDD_REF'!$B$232)+'RECeff + REIamont (2)'!D130+'RECeff + REIamont (2)'!D140</f>
        <v>1.2290076679999999</v>
      </c>
      <c r="E141" s="96">
        <f>((E118+E119+E120)/1000*44/28*'(ne pas modifier) BDD_REF'!$B$232)+'RECeff + REIamont (2)'!E130+'RECeff + REIamont (2)'!E140</f>
        <v>1.2290076679999999</v>
      </c>
      <c r="F141" s="96">
        <f>((F118+F119+F120)/1000*44/28*'(ne pas modifier) BDD_REF'!$B$232)+'RECeff + REIamont (2)'!F130+'RECeff + REIamont (2)'!F140</f>
        <v>0</v>
      </c>
      <c r="G141" s="96">
        <f>((G118+G119+G120)/1000*44/28*'(ne pas modifier) BDD_REF'!$B$232)+'RECeff + REIamont (2)'!G130+'RECeff + REIamont (2)'!G140</f>
        <v>0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3.6870230039999998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3.7371838360000003</v>
      </c>
      <c r="D142" s="97">
        <f t="shared" ref="D142:L142" si="15">D33+D60+D87+D114+D141</f>
        <v>3.7371838360000003</v>
      </c>
      <c r="E142" s="97">
        <f t="shared" si="15"/>
        <v>3.7371838360000003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11.211551508000001</v>
      </c>
    </row>
    <row r="143" spans="1:108" x14ac:dyDescent="0.3">
      <c r="B143" s="79" t="s">
        <v>222</v>
      </c>
      <c r="C143" s="97">
        <f>(C142-C5*5)</f>
        <v>-8.0766281894681669</v>
      </c>
      <c r="D143" s="97">
        <f t="shared" ref="D143:L143" si="16">(D142-D5*5)</f>
        <v>-8.0766281894681669</v>
      </c>
      <c r="E143" s="97">
        <f t="shared" si="16"/>
        <v>-9.494726972773833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-33.194941858714166</v>
      </c>
      <c r="D144" s="91">
        <f>D143*Eligibilité_projet!C8</f>
        <v>-5.7667125272802711</v>
      </c>
      <c r="E144" s="91">
        <f>E143*Eligibilité_projet!D8</f>
        <v>-32.889734233688557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-71.851388619682993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8.1000000000000014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12.600000000000001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16.799999999999997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21.299999999999997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22.200000000000003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25.799999999999997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29.400000000000002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33.299999999999997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36.900000000000006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40.5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41.7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42.900000000000006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44.099999999999994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45.3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46.8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46.8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47.099999999999994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47.400000000000006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47.7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48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704.7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70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168.56871428571432</v>
      </c>
      <c r="D28" s="25">
        <f>((D25/D27)-D26)*Eligibilité_projet!C8*44/12</f>
        <v>29.284199999999998</v>
      </c>
      <c r="E28" s="25">
        <f>((E25/E27)-E26)*Eligibilité_projet!D8*44/12</f>
        <v>142.07348571428574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339.92640000000006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156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47</v>
      </c>
      <c r="D6" s="23">
        <f>IF(Eligibilité_projet!C13="Hors climat Mediterranéen",'(ne pas modifier) BDD_REF'!$C$272,IF(Eligibilité_projet!C13="",0,'(ne pas modifier) BDD_REF'!$B$272))</f>
        <v>47</v>
      </c>
      <c r="E6" s="23">
        <f>IF(Eligibilité_projet!D13="Hors climat Mediterranéen",'(ne pas modifier) BDD_REF'!$C$272,IF(Eligibilité_projet!D13="",0,'(ne pas modifier) BDD_REF'!$B$272))</f>
        <v>47</v>
      </c>
      <c r="F6" s="23">
        <f>IF(Eligibilité_projet!E13="Hors climat Mediterranéen",'(ne pas modifier) BDD_REF'!$C$272,IF(Eligibilité_projet!E13="",0,'(ne pas modifier) BDD_REF'!$B$272))</f>
        <v>0</v>
      </c>
      <c r="G6" s="23">
        <f>IF(Eligibilité_projet!F13="Hors climat Mediterranéen",'(ne pas modifier) BDD_REF'!$C$272,IF(Eligibilité_projet!F13="",0,'(ne pas modifier) BDD_REF'!$B$272))</f>
        <v>0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141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0.92</v>
      </c>
      <c r="D7" s="23">
        <f>Eligibilité_projet!C15</f>
        <v>0.92</v>
      </c>
      <c r="E7" s="23">
        <f>Eligibilité_projet!D15</f>
        <v>0.92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2.7600000000000002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60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60.521120000000003</v>
      </c>
      <c r="D9" s="22">
        <f>((D6-D5)+('(ne pas modifier) BDD_REF'!$B$276*D7*D8))*Eligibilité_projet!C8*44/12</f>
        <v>10.513888</v>
      </c>
      <c r="E9" s="22">
        <f>((E6-E5)+('(ne pas modifier) BDD_REF'!$B$276*E7*E8))*Eligibilité_projet!D8*44/12</f>
        <v>51.008554666666669</v>
      </c>
      <c r="F9" s="22">
        <f>((F6-F5)+('(ne pas modifier) BDD_REF'!$B$276*F7*F8))*Eligibilité_projet!E8*44/12</f>
        <v>0</v>
      </c>
      <c r="G9" s="22">
        <f>((G6-G5)+('(ne pas modifier) BDD_REF'!$B$276*G7*G8))*Eligibilité_projet!F8*44/12</f>
        <v>0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122.04356266666667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-71.851388619682993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339.92640000000006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122.04356266666667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533.82135128634968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-71.851388619682993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305.93376000000006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122.04356266666667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385.17959040000005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457.03097901968306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1C070-EAC5-4634-82E6-F2A5A65863AB}"/>
</file>

<file path=customXml/itemProps2.xml><?xml version="1.0" encoding="utf-8"?>
<ds:datastoreItem xmlns:ds="http://schemas.openxmlformats.org/officeDocument/2006/customXml" ds:itemID="{18ACB605-0389-4A7C-8024-C12F4AB9D4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Océane MONTEL MARQUIS</cp:lastModifiedBy>
  <dcterms:created xsi:type="dcterms:W3CDTF">2020-09-28T09:31:11Z</dcterms:created>
  <dcterms:modified xsi:type="dcterms:W3CDTF">2024-05-27T12:43:50Z</dcterms:modified>
</cp:coreProperties>
</file>