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AFBE51FF-C7D2-433C-9809-2AC31B8BAB6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5" l="1"/>
  <c r="F138" i="5"/>
  <c r="E138" i="5"/>
  <c r="D138" i="5"/>
  <c r="C138" i="5"/>
  <c r="G137" i="5"/>
  <c r="F137" i="5"/>
  <c r="E137" i="5"/>
  <c r="D137" i="5"/>
  <c r="C137" i="5"/>
  <c r="G136" i="5"/>
  <c r="F136" i="5"/>
  <c r="E136" i="5"/>
  <c r="D136" i="5"/>
  <c r="C136" i="5"/>
  <c r="G135" i="5"/>
  <c r="F135" i="5"/>
  <c r="E135" i="5"/>
  <c r="D135" i="5"/>
  <c r="C135" i="5"/>
  <c r="G128" i="5"/>
  <c r="F128" i="5"/>
  <c r="E128" i="5"/>
  <c r="D128" i="5"/>
  <c r="C128" i="5"/>
  <c r="G126" i="5"/>
  <c r="F126" i="5"/>
  <c r="E126" i="5"/>
  <c r="D126" i="5"/>
  <c r="C126" i="5"/>
  <c r="G125" i="5"/>
  <c r="F125" i="5"/>
  <c r="E125" i="5"/>
  <c r="D125" i="5"/>
  <c r="C125" i="5"/>
  <c r="G124" i="5"/>
  <c r="F124" i="5"/>
  <c r="E124" i="5"/>
  <c r="D124" i="5"/>
  <c r="C124" i="5"/>
  <c r="G123" i="5"/>
  <c r="F123" i="5"/>
  <c r="E123" i="5"/>
  <c r="D123" i="5"/>
  <c r="C123" i="5"/>
  <c r="G122" i="5"/>
  <c r="F122" i="5"/>
  <c r="E122" i="5"/>
  <c r="D122" i="5"/>
  <c r="C122" i="5"/>
  <c r="G121" i="5"/>
  <c r="F121" i="5"/>
  <c r="E121" i="5"/>
  <c r="D121" i="5"/>
  <c r="C121" i="5"/>
  <c r="G117" i="5"/>
  <c r="F117" i="5"/>
  <c r="E117" i="5"/>
  <c r="D117" i="5"/>
  <c r="C117" i="5"/>
  <c r="G116" i="5"/>
  <c r="F116" i="5"/>
  <c r="E116" i="5"/>
  <c r="D116" i="5"/>
  <c r="C116" i="5"/>
  <c r="G115" i="5"/>
  <c r="F115" i="5"/>
  <c r="E115" i="5"/>
  <c r="D115" i="5"/>
  <c r="C115" i="5"/>
  <c r="G101" i="5"/>
  <c r="F101" i="5"/>
  <c r="E101" i="5"/>
  <c r="D101" i="5"/>
  <c r="C101" i="5"/>
  <c r="G99" i="5"/>
  <c r="F99" i="5"/>
  <c r="E99" i="5"/>
  <c r="D99" i="5"/>
  <c r="C99" i="5"/>
  <c r="G98" i="5"/>
  <c r="F98" i="5"/>
  <c r="E98" i="5"/>
  <c r="D98" i="5"/>
  <c r="C98" i="5"/>
  <c r="G97" i="5"/>
  <c r="F97" i="5"/>
  <c r="E97" i="5"/>
  <c r="D97" i="5"/>
  <c r="C97" i="5"/>
  <c r="G96" i="5"/>
  <c r="F96" i="5"/>
  <c r="E96" i="5"/>
  <c r="D96" i="5"/>
  <c r="C96" i="5"/>
  <c r="G95" i="5"/>
  <c r="F95" i="5"/>
  <c r="E95" i="5"/>
  <c r="D95" i="5"/>
  <c r="C95" i="5"/>
  <c r="G94" i="5"/>
  <c r="F94" i="5"/>
  <c r="E94" i="5"/>
  <c r="D94" i="5"/>
  <c r="C94" i="5"/>
  <c r="G90" i="5"/>
  <c r="F90" i="5"/>
  <c r="E90" i="5"/>
  <c r="D90" i="5"/>
  <c r="C90" i="5"/>
  <c r="G89" i="5"/>
  <c r="F89" i="5"/>
  <c r="E89" i="5"/>
  <c r="D89" i="5"/>
  <c r="C89" i="5"/>
  <c r="G88" i="5"/>
  <c r="F88" i="5"/>
  <c r="E88" i="5"/>
  <c r="D88" i="5"/>
  <c r="C88" i="5"/>
  <c r="G84" i="5"/>
  <c r="F84" i="5"/>
  <c r="E84" i="5"/>
  <c r="D84" i="5"/>
  <c r="C84" i="5"/>
  <c r="G83" i="5"/>
  <c r="F83" i="5"/>
  <c r="E83" i="5"/>
  <c r="D83" i="5"/>
  <c r="C83" i="5"/>
  <c r="G82" i="5"/>
  <c r="F82" i="5"/>
  <c r="E82" i="5"/>
  <c r="D82" i="5"/>
  <c r="C82" i="5"/>
  <c r="G81" i="5"/>
  <c r="F81" i="5"/>
  <c r="E81" i="5"/>
  <c r="D81" i="5"/>
  <c r="C81" i="5"/>
  <c r="G74" i="5"/>
  <c r="F74" i="5"/>
  <c r="E74" i="5"/>
  <c r="D74" i="5"/>
  <c r="C74" i="5"/>
  <c r="G72" i="5"/>
  <c r="F72" i="5"/>
  <c r="E72" i="5"/>
  <c r="D72" i="5"/>
  <c r="C72" i="5"/>
  <c r="G71" i="5"/>
  <c r="F71" i="5"/>
  <c r="E71" i="5"/>
  <c r="D71" i="5"/>
  <c r="C71" i="5"/>
  <c r="G70" i="5"/>
  <c r="F70" i="5"/>
  <c r="E70" i="5"/>
  <c r="D70" i="5"/>
  <c r="C70" i="5"/>
  <c r="G69" i="5"/>
  <c r="F69" i="5"/>
  <c r="E69" i="5"/>
  <c r="D69" i="5"/>
  <c r="C69" i="5"/>
  <c r="G68" i="5"/>
  <c r="F68" i="5"/>
  <c r="E68" i="5"/>
  <c r="D68" i="5"/>
  <c r="C68" i="5"/>
  <c r="G67" i="5"/>
  <c r="F67" i="5"/>
  <c r="E67" i="5"/>
  <c r="D67" i="5"/>
  <c r="C67" i="5"/>
  <c r="G63" i="5"/>
  <c r="F63" i="5"/>
  <c r="E63" i="5"/>
  <c r="D63" i="5"/>
  <c r="C63" i="5"/>
  <c r="G62" i="5"/>
  <c r="F62" i="5"/>
  <c r="E62" i="5"/>
  <c r="D62" i="5"/>
  <c r="C62" i="5"/>
  <c r="G61" i="5"/>
  <c r="F61" i="5"/>
  <c r="E61" i="5"/>
  <c r="D61" i="5"/>
  <c r="C61" i="5"/>
  <c r="G57" i="5"/>
  <c r="F57" i="5"/>
  <c r="E57" i="5"/>
  <c r="D57" i="5"/>
  <c r="C57" i="5"/>
  <c r="G56" i="5"/>
  <c r="F56" i="5"/>
  <c r="E56" i="5"/>
  <c r="D56" i="5"/>
  <c r="C56" i="5"/>
  <c r="G55" i="5"/>
  <c r="F55" i="5"/>
  <c r="E55" i="5"/>
  <c r="D55" i="5"/>
  <c r="C55" i="5"/>
  <c r="G54" i="5"/>
  <c r="F54" i="5"/>
  <c r="E54" i="5"/>
  <c r="D54" i="5"/>
  <c r="C54" i="5"/>
  <c r="G47" i="5"/>
  <c r="F47" i="5"/>
  <c r="E47" i="5"/>
  <c r="D47" i="5"/>
  <c r="C47" i="5"/>
  <c r="G45" i="5"/>
  <c r="F45" i="5"/>
  <c r="E45" i="5"/>
  <c r="D45" i="5"/>
  <c r="C45" i="5"/>
  <c r="G44" i="5"/>
  <c r="F44" i="5"/>
  <c r="E44" i="5"/>
  <c r="D44" i="5"/>
  <c r="C44" i="5"/>
  <c r="G43" i="5"/>
  <c r="F43" i="5"/>
  <c r="E43" i="5"/>
  <c r="D43" i="5"/>
  <c r="C43" i="5"/>
  <c r="G42" i="5"/>
  <c r="F42" i="5"/>
  <c r="E42" i="5"/>
  <c r="D42" i="5"/>
  <c r="C42" i="5"/>
  <c r="G41" i="5"/>
  <c r="F41" i="5"/>
  <c r="E41" i="5"/>
  <c r="D41" i="5"/>
  <c r="C41" i="5"/>
  <c r="G40" i="5"/>
  <c r="F40" i="5"/>
  <c r="E40" i="5"/>
  <c r="D40" i="5"/>
  <c r="C40" i="5"/>
  <c r="G36" i="5"/>
  <c r="F36" i="5"/>
  <c r="E36" i="5"/>
  <c r="D36" i="5"/>
  <c r="C36" i="5"/>
  <c r="G35" i="5"/>
  <c r="F35" i="5"/>
  <c r="E35" i="5"/>
  <c r="D35" i="5"/>
  <c r="C35" i="5"/>
  <c r="G34" i="5"/>
  <c r="F34" i="5"/>
  <c r="E34" i="5"/>
  <c r="D34" i="5"/>
  <c r="C34" i="5"/>
  <c r="G30" i="5"/>
  <c r="F30" i="5"/>
  <c r="E30" i="5"/>
  <c r="D30" i="5"/>
  <c r="C30" i="5"/>
  <c r="G29" i="5"/>
  <c r="F29" i="5"/>
  <c r="E29" i="5"/>
  <c r="D29" i="5"/>
  <c r="C29" i="5"/>
  <c r="G28" i="5"/>
  <c r="F28" i="5"/>
  <c r="E28" i="5"/>
  <c r="D28" i="5"/>
  <c r="C28" i="5"/>
  <c r="G27" i="5"/>
  <c r="F27" i="5"/>
  <c r="E27" i="5"/>
  <c r="D27" i="5"/>
  <c r="C27" i="5"/>
  <c r="G20" i="5"/>
  <c r="F20" i="5"/>
  <c r="E20" i="5"/>
  <c r="D20" i="5"/>
  <c r="C20" i="5"/>
  <c r="G18" i="5"/>
  <c r="F18" i="5"/>
  <c r="E18" i="5"/>
  <c r="D18" i="5"/>
  <c r="C18" i="5"/>
  <c r="G17" i="5"/>
  <c r="F17" i="5"/>
  <c r="E17" i="5"/>
  <c r="D17" i="5"/>
  <c r="C17" i="5"/>
  <c r="G16" i="5"/>
  <c r="F16" i="5"/>
  <c r="E16" i="5"/>
  <c r="D16" i="5"/>
  <c r="C16" i="5"/>
  <c r="G15" i="5"/>
  <c r="F15" i="5"/>
  <c r="E15" i="5"/>
  <c r="D15" i="5"/>
  <c r="C15" i="5"/>
  <c r="G14" i="5"/>
  <c r="F14" i="5"/>
  <c r="E14" i="5"/>
  <c r="D14" i="5"/>
  <c r="C14" i="5"/>
  <c r="G13" i="5"/>
  <c r="F13" i="5"/>
  <c r="E13" i="5"/>
  <c r="D13" i="5"/>
  <c r="C13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E17" i="2"/>
  <c r="C17" i="2"/>
  <c r="B17" i="2"/>
  <c r="F12" i="2"/>
  <c r="E12" i="2"/>
  <c r="D12" i="2"/>
  <c r="C12" i="2"/>
  <c r="B12" i="2"/>
  <c r="F11" i="2"/>
  <c r="E11" i="2"/>
  <c r="D11" i="2"/>
  <c r="C11" i="2"/>
  <c r="B11" i="2"/>
  <c r="F9" i="2"/>
  <c r="E9" i="2"/>
  <c r="D9" i="2"/>
  <c r="C9" i="2"/>
  <c r="B9" i="2"/>
  <c r="F8" i="2"/>
  <c r="E8" i="2"/>
  <c r="D8" i="2"/>
  <c r="C8" i="2"/>
  <c r="B8" i="2"/>
  <c r="L22" i="2" s="1"/>
  <c r="F7" i="2"/>
  <c r="E7" i="2"/>
  <c r="D7" i="2"/>
  <c r="C7" i="2"/>
  <c r="B7" i="2"/>
  <c r="M22" i="2" l="1"/>
  <c r="B172" i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H25" i="9" l="1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J86" i="5"/>
  <c r="G59" i="5"/>
  <c r="K140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G25" i="9" l="1"/>
  <c r="F25" i="9"/>
  <c r="D25" i="9"/>
  <c r="E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20" i="8" l="1"/>
  <c r="D73" i="5"/>
  <c r="D76" i="5" s="1"/>
  <c r="D87" i="5" s="1"/>
  <c r="E46" i="5"/>
  <c r="E49" i="5" s="1"/>
  <c r="E60" i="5" s="1"/>
  <c r="E73" i="5"/>
  <c r="E76" i="5" s="1"/>
  <c r="E87" i="5" s="1"/>
  <c r="F46" i="5"/>
  <c r="F49" i="5" s="1"/>
  <c r="F60" i="5" s="1"/>
  <c r="E100" i="5"/>
  <c r="E103" i="5" s="1"/>
  <c r="E114" i="5" s="1"/>
  <c r="C127" i="5"/>
  <c r="C130" i="5" s="1"/>
  <c r="C141" i="5" s="1"/>
  <c r="D100" i="5"/>
  <c r="D103" i="5" s="1"/>
  <c r="D114" i="5" s="1"/>
  <c r="D127" i="5"/>
  <c r="D130" i="5" s="1"/>
  <c r="D141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J46" i="5"/>
  <c r="J49" i="5" s="1"/>
  <c r="J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I100" i="5"/>
  <c r="I103" i="5" s="1"/>
  <c r="I114" i="5" s="1"/>
  <c r="H127" i="5"/>
  <c r="H130" i="5" s="1"/>
  <c r="H141" i="5" s="1"/>
  <c r="I127" i="5"/>
  <c r="I130" i="5" s="1"/>
  <c r="I141" i="5" s="1"/>
  <c r="J100" i="5"/>
  <c r="J103" i="5" s="1"/>
  <c r="J114" i="5" s="1"/>
  <c r="L73" i="5"/>
  <c r="L76" i="5" s="1"/>
  <c r="L87" i="5" s="1"/>
  <c r="J127" i="5"/>
  <c r="J130" i="5" s="1"/>
  <c r="J141" i="5" s="1"/>
  <c r="K100" i="5"/>
  <c r="K103" i="5" s="1"/>
  <c r="K114" i="5" s="1"/>
  <c r="K127" i="5"/>
  <c r="K130" i="5" s="1"/>
  <c r="K141" i="5" s="1"/>
  <c r="L100" i="5"/>
  <c r="L103" i="5" s="1"/>
  <c r="L114" i="5" s="1"/>
  <c r="L127" i="5"/>
  <c r="L130" i="5" s="1"/>
  <c r="L141" i="5" s="1"/>
  <c r="D46" i="5"/>
  <c r="D49" i="5" s="1"/>
  <c r="D60" i="5" s="1"/>
  <c r="F73" i="5"/>
  <c r="F76" i="5" s="1"/>
  <c r="F87" i="5" s="1"/>
  <c r="G46" i="5"/>
  <c r="G49" i="5" s="1"/>
  <c r="G60" i="5" s="1"/>
  <c r="C46" i="5"/>
  <c r="C49" i="5" s="1"/>
  <c r="C60" i="5" s="1"/>
  <c r="K73" i="5"/>
  <c r="K76" i="5" s="1"/>
  <c r="K87" i="5" s="1"/>
  <c r="L46" i="5"/>
  <c r="L49" i="5" s="1"/>
  <c r="L60" i="5" s="1"/>
  <c r="I19" i="5"/>
  <c r="I22" i="5" s="1"/>
  <c r="I33" i="5" s="1"/>
  <c r="K19" i="5"/>
  <c r="K22" i="5" s="1"/>
  <c r="K33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J19" i="5"/>
  <c r="J22" i="5" s="1"/>
  <c r="J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<sst xmlns="http://schemas.openxmlformats.org/spreadsheetml/2006/main" count="906" uniqueCount="351">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</sst>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vogroup.sharepoint.com/sites/Carbon_Co_Arbo_hors_CDA/Documents%20partages/General/Dossier_labellisation_2023/PLANTATION%20DE%20VERGERS%202021/A%20d&#233;poser%20_%20Nicolas%20HEURTAUT/Document_0_Ter_Guideline_Methode_LBC_Verger_ArboHeurtaut.xlsx?DE0504A7" TargetMode="External"/><Relationship Id="rId1" Type="http://schemas.openxmlformats.org/officeDocument/2006/relationships/externalLinkPath" Target="file:///\\DE0504A7\Document_0_Ter_Guideline_Methode_LBC_Verger_ArboHeurta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/>
      <sheetData sheetId="1"/>
      <sheetData sheetId="2">
        <row r="11">
          <cell r="B11" t="str">
            <v>juilly</v>
          </cell>
          <cell r="C11" t="str">
            <v>juilly</v>
          </cell>
          <cell r="D11" t="str">
            <v>juilly</v>
          </cell>
          <cell r="E11" t="str">
            <v>juilly</v>
          </cell>
          <cell r="F11" t="str">
            <v>juilly</v>
          </cell>
        </row>
        <row r="13">
          <cell r="B13">
            <v>4.5599999999999996</v>
          </cell>
          <cell r="C13">
            <v>5.81</v>
          </cell>
          <cell r="D13">
            <v>0.2</v>
          </cell>
          <cell r="E13">
            <v>0.18</v>
          </cell>
          <cell r="F13">
            <v>0.08</v>
          </cell>
        </row>
        <row r="14">
          <cell r="B14" t="str">
            <v>Noisetier</v>
          </cell>
          <cell r="C14" t="str">
            <v>Noisetier</v>
          </cell>
          <cell r="D14" t="str">
            <v>Noisetier</v>
          </cell>
          <cell r="E14" t="str">
            <v>Noisetier</v>
          </cell>
          <cell r="F14" t="str">
            <v>Noisetier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  <cell r="E15" t="str">
            <v>Gobelet</v>
          </cell>
          <cell r="F15" t="str">
            <v>Gobelet</v>
          </cell>
        </row>
        <row r="17">
          <cell r="B17">
            <v>416</v>
          </cell>
          <cell r="C17">
            <v>416</v>
          </cell>
          <cell r="D17">
            <v>416</v>
          </cell>
          <cell r="E17">
            <v>416</v>
          </cell>
          <cell r="F17">
            <v>416</v>
          </cell>
        </row>
        <row r="21">
          <cell r="B21" t="str">
            <v>Blé tendre conventionnel, améliorant, 15% humidité</v>
          </cell>
          <cell r="C21" t="str">
            <v>Blé tendre conventionnel, améliorant, 15% humidité</v>
          </cell>
          <cell r="E21" t="str">
            <v>Blé tendre conventionnel, améliorant, 15% humidité</v>
          </cell>
        </row>
      </sheetData>
      <sheetData sheetId="3"/>
      <sheetData sheetId="4">
        <row r="7">
          <cell r="C7">
            <v>42</v>
          </cell>
          <cell r="D7">
            <v>42</v>
          </cell>
          <cell r="E7">
            <v>42</v>
          </cell>
          <cell r="F7">
            <v>42</v>
          </cell>
          <cell r="G7">
            <v>42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40</v>
          </cell>
          <cell r="D12">
            <v>40</v>
          </cell>
          <cell r="E12">
            <v>40</v>
          </cell>
          <cell r="F12">
            <v>40</v>
          </cell>
          <cell r="G12">
            <v>40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C18">
            <v>600</v>
          </cell>
          <cell r="D18">
            <v>600</v>
          </cell>
          <cell r="E18">
            <v>600</v>
          </cell>
          <cell r="F18">
            <v>600</v>
          </cell>
          <cell r="G18">
            <v>600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3.24</v>
          </cell>
          <cell r="D24">
            <v>3.24</v>
          </cell>
          <cell r="E24">
            <v>3.24</v>
          </cell>
          <cell r="F24">
            <v>3.24</v>
          </cell>
          <cell r="G24">
            <v>3.24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C28">
            <v>46</v>
          </cell>
          <cell r="D28">
            <v>46</v>
          </cell>
          <cell r="E28">
            <v>46</v>
          </cell>
          <cell r="F28">
            <v>46</v>
          </cell>
          <cell r="G28">
            <v>46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C33">
            <v>40</v>
          </cell>
          <cell r="D33">
            <v>40</v>
          </cell>
          <cell r="E33">
            <v>40</v>
          </cell>
          <cell r="F33">
            <v>40</v>
          </cell>
          <cell r="G33">
            <v>40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9">
          <cell r="C39">
            <v>1000</v>
          </cell>
          <cell r="D39">
            <v>1000</v>
          </cell>
          <cell r="E39">
            <v>1000</v>
          </cell>
          <cell r="F39">
            <v>1000</v>
          </cell>
          <cell r="G39">
            <v>1000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C45">
            <v>4.32</v>
          </cell>
          <cell r="D45">
            <v>4.32</v>
          </cell>
          <cell r="E45">
            <v>4.32</v>
          </cell>
          <cell r="F45">
            <v>4.32</v>
          </cell>
          <cell r="G45">
            <v>4.32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9">
          <cell r="C49">
            <v>50</v>
          </cell>
          <cell r="D49">
            <v>50</v>
          </cell>
          <cell r="E49">
            <v>50</v>
          </cell>
          <cell r="F49">
            <v>50</v>
          </cell>
          <cell r="G49">
            <v>50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C54">
            <v>40</v>
          </cell>
          <cell r="D54">
            <v>40</v>
          </cell>
          <cell r="E54">
            <v>40</v>
          </cell>
          <cell r="F54">
            <v>40</v>
          </cell>
          <cell r="G54">
            <v>40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60">
          <cell r="C60">
            <v>1000</v>
          </cell>
          <cell r="D60">
            <v>1000</v>
          </cell>
          <cell r="E60">
            <v>1000</v>
          </cell>
          <cell r="F60">
            <v>1000</v>
          </cell>
          <cell r="G60">
            <v>1000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C66">
            <v>4.32</v>
          </cell>
          <cell r="D66">
            <v>4.32</v>
          </cell>
          <cell r="E66">
            <v>4.32</v>
          </cell>
          <cell r="F66">
            <v>4.32</v>
          </cell>
          <cell r="G66">
            <v>4.32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70">
          <cell r="C70">
            <v>55</v>
          </cell>
          <cell r="D70">
            <v>55</v>
          </cell>
          <cell r="E70">
            <v>55</v>
          </cell>
          <cell r="F70">
            <v>55</v>
          </cell>
          <cell r="G70">
            <v>55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C75">
            <v>50</v>
          </cell>
          <cell r="D75">
            <v>50</v>
          </cell>
          <cell r="E75">
            <v>50</v>
          </cell>
          <cell r="F75">
            <v>50</v>
          </cell>
          <cell r="G75">
            <v>50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1">
          <cell r="C81">
            <v>1000</v>
          </cell>
          <cell r="D81">
            <v>1000</v>
          </cell>
          <cell r="E81">
            <v>1000</v>
          </cell>
          <cell r="F81">
            <v>1000</v>
          </cell>
          <cell r="G81">
            <v>1000</v>
          </cell>
        </row>
        <row r="91">
          <cell r="C91">
            <v>60</v>
          </cell>
          <cell r="D91">
            <v>60</v>
          </cell>
          <cell r="E91">
            <v>60</v>
          </cell>
          <cell r="F91">
            <v>60</v>
          </cell>
          <cell r="G91">
            <v>60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C96">
            <v>50</v>
          </cell>
          <cell r="D96">
            <v>50</v>
          </cell>
          <cell r="E96">
            <v>50</v>
          </cell>
          <cell r="F96">
            <v>50</v>
          </cell>
          <cell r="G96">
            <v>50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2">
          <cell r="C102">
            <v>1000</v>
          </cell>
          <cell r="D102">
            <v>1000</v>
          </cell>
          <cell r="E102">
            <v>1000</v>
          </cell>
          <cell r="F102">
            <v>1000</v>
          </cell>
          <cell r="G102">
            <v>1000</v>
          </cell>
        </row>
        <row r="107">
          <cell r="C107">
            <v>0.5</v>
          </cell>
          <cell r="D107">
            <v>0.5</v>
          </cell>
          <cell r="E107">
            <v>0.5</v>
          </cell>
          <cell r="F107">
            <v>0.5</v>
          </cell>
          <cell r="G107">
            <v>0.5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C109">
            <v>0.5</v>
          </cell>
          <cell r="D109">
            <v>0.5</v>
          </cell>
          <cell r="E109">
            <v>0.5</v>
          </cell>
          <cell r="F109">
            <v>0.5</v>
          </cell>
          <cell r="G109">
            <v>0.5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tr">
        <f>'[1]Onglet 2'!B11</f>
        <v>juilly</v>
      </c>
      <c r="C7" s="1" t="str">
        <f>'[1]Onglet 2'!C11</f>
        <v>juilly</v>
      </c>
      <c r="D7" s="1" t="str">
        <f>'[1]Onglet 2'!D11</f>
        <v>juilly</v>
      </c>
      <c r="E7" s="1" t="str">
        <f>'[1]Onglet 2'!E11</f>
        <v>juilly</v>
      </c>
      <c r="F7" s="1" t="str">
        <f>'[1]Onglet 2'!F11</f>
        <v>juilly</v>
      </c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f>'[1]Onglet 2'!B13</f>
        <v>4.5599999999999996</v>
      </c>
      <c r="C8" s="26">
        <f>'[1]Onglet 2'!C13</f>
        <v>5.81</v>
      </c>
      <c r="D8" s="26">
        <f>'[1]Onglet 2'!D13</f>
        <v>0.2</v>
      </c>
      <c r="E8" s="26">
        <f>'[1]Onglet 2'!E13</f>
        <v>0.18</v>
      </c>
      <c r="F8" s="26">
        <f>'[1]Onglet 2'!F13</f>
        <v>0.08</v>
      </c>
      <c r="G8" s="26"/>
      <c r="H8" s="26"/>
      <c r="I8" s="26"/>
      <c r="J8" s="26"/>
      <c r="K8" s="26"/>
      <c r="L8" s="103">
        <f>SUM(B8:K8)</f>
        <v>10.829999999999998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tr">
        <f>'[1]Onglet 2'!B14</f>
        <v>Noisetier</v>
      </c>
      <c r="C9" s="1" t="str">
        <f>'[1]Onglet 2'!C14</f>
        <v>Noisetier</v>
      </c>
      <c r="D9" s="1" t="str">
        <f>'[1]Onglet 2'!D14</f>
        <v>Noisetier</v>
      </c>
      <c r="E9" s="1" t="str">
        <f>'[1]Onglet 2'!E14</f>
        <v>Noisetier</v>
      </c>
      <c r="F9" s="1" t="str">
        <f>'[1]Onglet 2'!F14</f>
        <v>Noisetier</v>
      </c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 t="str">
        <f>'[1]Onglet 2'!$E$15</f>
        <v>Gobelet</v>
      </c>
      <c r="F11" s="1" t="str">
        <f>'[1]Onglet 2'!$F$15</f>
        <v>Gobelet</v>
      </c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f>'[1]Onglet 2'!B17</f>
        <v>416</v>
      </c>
      <c r="C12" s="1">
        <f>'[1]Onglet 2'!C17</f>
        <v>416</v>
      </c>
      <c r="D12" s="1">
        <f>'[1]Onglet 2'!D17</f>
        <v>416</v>
      </c>
      <c r="E12" s="1">
        <f>'[1]Onglet 2'!E17</f>
        <v>416</v>
      </c>
      <c r="F12" s="1">
        <f>'[1]Onglet 2'!F17</f>
        <v>416</v>
      </c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 t="s">
        <v>6</v>
      </c>
      <c r="F13" s="27" t="s">
        <v>6</v>
      </c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0.95</v>
      </c>
      <c r="C15" s="29">
        <v>0.95</v>
      </c>
      <c r="D15" s="29">
        <v>0.95</v>
      </c>
      <c r="E15" s="29">
        <v>0.95</v>
      </c>
      <c r="F15" s="29">
        <v>0.95</v>
      </c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tr">
        <f>'[1]Onglet 2'!B21</f>
        <v>Blé tendre conventionnel, améliorant, 15% humidité</v>
      </c>
      <c r="C17" s="1" t="str">
        <f>'[1]Onglet 2'!C21</f>
        <v>Blé tendre conventionnel, améliorant, 15% humidité</v>
      </c>
      <c r="D17" s="1" t="s">
        <v>76</v>
      </c>
      <c r="E17" s="1" t="str">
        <f>'[1]Onglet 2'!E21</f>
        <v>Blé tendre conventionnel, améliorant, 15% humidité</v>
      </c>
      <c r="F17" s="1" t="s">
        <v>76</v>
      </c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106</v>
      </c>
      <c r="C18" s="1" t="s">
        <v>106</v>
      </c>
      <c r="D18" s="1" t="s">
        <v>106</v>
      </c>
      <c r="E18" s="1" t="s">
        <v>106</v>
      </c>
      <c r="F18" s="1" t="s">
        <v>106</v>
      </c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77</v>
      </c>
      <c r="C19" s="1" t="s">
        <v>77</v>
      </c>
      <c r="D19" s="1" t="s">
        <v>77</v>
      </c>
      <c r="E19" s="1" t="s">
        <v>77</v>
      </c>
      <c r="F19" s="1" t="s">
        <v>77</v>
      </c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10.83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>Il manque des données ligne 20</v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>Noisetier - Gobelet</v>
      </c>
      <c r="F26" s="11" t="str">
        <f t="shared" si="0"/>
        <v>Noisetier - Gobelet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>
        <f>IF(E12="","",VLOOKUP(E26,'(ne pas modifier) BDD_REF'!$C$21:$D$42,2,FALSE))</f>
        <v>250</v>
      </c>
      <c r="F27" s="12">
        <f>IF(F12="","",VLOOKUP(F26,'(ne pas modifier) BDD_REF'!$C$21:$D$42,2,FALSE))</f>
        <v>250</v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>Hors climat Mediterranéen - Grandes cultures</v>
      </c>
      <c r="F34" s="46" t="str">
        <f>CONCATENATE(Eligibilité_projet!F13," - ",Eligibilité_projet!F16)</f>
        <v>Hors climat Mediterranéen - Grandes cultures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>20 - Grandes cultures-Hors climat Mediterranéen</v>
      </c>
      <c r="F35" s="46" t="str">
        <f>CONCATENATE(Eligibilité_projet!F14," - ",Eligibilité_projet!F16,"-",Eligibilité_projet!F13)</f>
        <v>20 - Grandes cultures-Hors climat Mediterranéen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72.063199999999981</v>
      </c>
      <c r="C36" s="47">
        <f>RECant_sol!D9</f>
        <v>91.817366666666615</v>
      </c>
      <c r="D36" s="47">
        <f>RECant_sol!E9</f>
        <v>3.1606666666666658</v>
      </c>
      <c r="E36" s="47">
        <f>RECant_sol!F9</f>
        <v>2.8445999999999994</v>
      </c>
      <c r="F36" s="47">
        <f>RECant_sol!G9</f>
        <v>1.2642666666666662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171.1500999999999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187.02514285714287</v>
      </c>
      <c r="C37" s="48">
        <f>RECant_biom!D28</f>
        <v>238.29300000000001</v>
      </c>
      <c r="D37" s="47">
        <f>RECant_biom!E28</f>
        <v>8.2028571428571446</v>
      </c>
      <c r="E37" s="47">
        <f>RECant_biom!F28</f>
        <v>7.3825714285714286</v>
      </c>
      <c r="F37" s="47">
        <f>RECant_biom!G28</f>
        <v>3.2811428571428576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444.18471428571439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259.08834285714283</v>
      </c>
      <c r="C38" s="48">
        <f t="shared" si="3"/>
        <v>330.11036666666661</v>
      </c>
      <c r="D38" s="47">
        <f t="shared" si="3"/>
        <v>11.36352380952381</v>
      </c>
      <c r="E38" s="47">
        <f t="shared" si="3"/>
        <v>10.227171428571427</v>
      </c>
      <c r="F38" s="47">
        <f t="shared" si="3"/>
        <v>4.545409523809524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615.33481428571417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3.5640300547779336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3.5640300547779336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3.5640300547779336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3.5640300547779336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3.5640300547779336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17.820150273889666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-81.259885248936868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-103.53507309129895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-3.5640300547779336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-3.20762704930014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-1.4256120219111734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-192.99222746622507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08" zoomScale="70" zoomScaleNormal="70" workbookViewId="0">
      <selection activeCell="C135" sqref="C135:G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3.5640300547779336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3.5640300547779336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3.5640300547779336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3.5640300547779336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3.5640300547779336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17.820150273889666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f>'[1]Onglet 4'!C7</f>
        <v>42</v>
      </c>
      <c r="D7" s="93">
        <f>'[1]Onglet 4'!D7</f>
        <v>42</v>
      </c>
      <c r="E7" s="93">
        <f>'[1]Onglet 4'!E7</f>
        <v>42</v>
      </c>
      <c r="F7" s="93">
        <f>'[1]Onglet 4'!F7</f>
        <v>42</v>
      </c>
      <c r="G7" s="93">
        <f>'[1]Onglet 4'!G7</f>
        <v>42</v>
      </c>
      <c r="H7" s="93"/>
      <c r="I7" s="93"/>
      <c r="J7" s="93"/>
      <c r="K7" s="93"/>
      <c r="L7" s="93"/>
      <c r="M7" s="42">
        <f t="shared" ref="M7:M38" si="0">SUM(C7:L7)</f>
        <v>210</v>
      </c>
    </row>
    <row r="8" spans="1:15" x14ac:dyDescent="0.3">
      <c r="B8" s="7" t="s">
        <v>313</v>
      </c>
      <c r="C8" s="93">
        <f>'[1]Onglet 4'!C8</f>
        <v>0</v>
      </c>
      <c r="D8" s="93">
        <f>'[1]Onglet 4'!D8</f>
        <v>0</v>
      </c>
      <c r="E8" s="93">
        <f>'[1]Onglet 4'!E8</f>
        <v>0</v>
      </c>
      <c r="F8" s="93">
        <f>'[1]Onglet 4'!F8</f>
        <v>0</v>
      </c>
      <c r="G8" s="93">
        <f>'[1]Onglet 4'!G8</f>
        <v>0</v>
      </c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>
        <f>'[1]Onglet 4'!C9</f>
        <v>0</v>
      </c>
      <c r="D9" s="93">
        <f>'[1]Onglet 4'!D9</f>
        <v>0</v>
      </c>
      <c r="E9" s="93">
        <f>'[1]Onglet 4'!E9</f>
        <v>0</v>
      </c>
      <c r="F9" s="93">
        <f>'[1]Onglet 4'!F9</f>
        <v>0</v>
      </c>
      <c r="G9" s="93">
        <f>'[1]Onglet 4'!G9</f>
        <v>0</v>
      </c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0.67200000000000004</v>
      </c>
      <c r="D10" s="42">
        <f>D7*'(ne pas modifier) BDD_REF'!$B$207 + (D8+D9)*'(ne pas modifier) BDD_REF'!$B$208</f>
        <v>0.67200000000000004</v>
      </c>
      <c r="E10" s="42">
        <f>E7*'(ne pas modifier) BDD_REF'!$B$207 + (E8+E9)*'(ne pas modifier) BDD_REF'!$B$208</f>
        <v>0.67200000000000004</v>
      </c>
      <c r="F10" s="42">
        <f>F7*'(ne pas modifier) BDD_REF'!$B$207 + (F8+F9)*'(ne pas modifier) BDD_REF'!$B$208</f>
        <v>0.67200000000000004</v>
      </c>
      <c r="G10" s="42">
        <f>G7*'(ne pas modifier) BDD_REF'!$B$207 + (G8+G9)*'(ne pas modifier) BDD_REF'!$B$208</f>
        <v>0.67200000000000004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3.3600000000000003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4.6200000000000005E-2</v>
      </c>
      <c r="D11" s="42">
        <f>((D7*'(ne pas modifier) BDD_REF'!$B$220)+('RECeff + REIamont (2)'!D8+'RECeff + REIamont (2)'!D9)*'(ne pas modifier) BDD_REF'!$B$221)*'(ne pas modifier) BDD_REF'!$B$209</f>
        <v>4.6200000000000005E-2</v>
      </c>
      <c r="E11" s="42">
        <f>((E7*'(ne pas modifier) BDD_REF'!$B$220)+('RECeff + REIamont (2)'!E8+'RECeff + REIamont (2)'!E9)*'(ne pas modifier) BDD_REF'!$B$221)*'(ne pas modifier) BDD_REF'!$B$209</f>
        <v>4.6200000000000005E-2</v>
      </c>
      <c r="F11" s="42">
        <f>((F7*'(ne pas modifier) BDD_REF'!$B$220)+('RECeff + REIamont (2)'!F8+'RECeff + REIamont (2)'!F9)*'(ne pas modifier) BDD_REF'!$B$221)*'(ne pas modifier) BDD_REF'!$B$209</f>
        <v>4.6200000000000005E-2</v>
      </c>
      <c r="G11" s="42">
        <f>((G7*'(ne pas modifier) BDD_REF'!$B$220)+('RECeff + REIamont (2)'!G8+'RECeff + REIamont (2)'!G9)*'(ne pas modifier) BDD_REF'!$B$221)*'(ne pas modifier) BDD_REF'!$B$209</f>
        <v>4.6200000000000005E-2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0.23100000000000004</v>
      </c>
    </row>
    <row r="12" spans="1:15" x14ac:dyDescent="0.3">
      <c r="B12" s="20" t="s">
        <v>330</v>
      </c>
      <c r="C12" s="42">
        <f>(C7+C8+C9)*'(ne pas modifier) BDD_REF'!$B$222*'(ne pas modifier) BDD_REF'!$B$210</f>
        <v>0.11087999999999999</v>
      </c>
      <c r="D12" s="42">
        <f>(D7+D8+D9)*'(ne pas modifier) BDD_REF'!$B$222*'(ne pas modifier) BDD_REF'!$B$210</f>
        <v>0.11087999999999999</v>
      </c>
      <c r="E12" s="42">
        <f>(E7+E8+E9)*'(ne pas modifier) BDD_REF'!$B$222*'(ne pas modifier) BDD_REF'!$B$210</f>
        <v>0.11087999999999999</v>
      </c>
      <c r="F12" s="42">
        <f>(F7+F8+F9)*'(ne pas modifier) BDD_REF'!$B$222*'(ne pas modifier) BDD_REF'!$B$210</f>
        <v>0.11087999999999999</v>
      </c>
      <c r="G12" s="42">
        <f>(G7+G8+G9)*'(ne pas modifier) BDD_REF'!$B$222*'(ne pas modifier) BDD_REF'!$B$210</f>
        <v>0.11087999999999999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0.5544</v>
      </c>
    </row>
    <row r="13" spans="1:15" x14ac:dyDescent="0.3">
      <c r="B13" s="7" t="s">
        <v>315</v>
      </c>
      <c r="C13" s="93">
        <f>'[1]Onglet 4'!C11</f>
        <v>0</v>
      </c>
      <c r="D13" s="93">
        <f>'[1]Onglet 4'!D11</f>
        <v>0</v>
      </c>
      <c r="E13" s="93">
        <f>'[1]Onglet 4'!E11</f>
        <v>0</v>
      </c>
      <c r="F13" s="93">
        <f>'[1]Onglet 4'!F11</f>
        <v>0</v>
      </c>
      <c r="G13" s="93">
        <f>'[1]Onglet 4'!G11</f>
        <v>0</v>
      </c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f>'[1]Onglet 4'!C12</f>
        <v>40</v>
      </c>
      <c r="D14" s="93">
        <f>'[1]Onglet 4'!D12</f>
        <v>40</v>
      </c>
      <c r="E14" s="93">
        <f>'[1]Onglet 4'!E12</f>
        <v>40</v>
      </c>
      <c r="F14" s="93">
        <f>'[1]Onglet 4'!F12</f>
        <v>40</v>
      </c>
      <c r="G14" s="93">
        <f>'[1]Onglet 4'!G12</f>
        <v>40</v>
      </c>
      <c r="H14" s="93"/>
      <c r="I14" s="93"/>
      <c r="J14" s="93"/>
      <c r="K14" s="93"/>
      <c r="L14" s="93"/>
      <c r="M14" s="42">
        <f t="shared" si="0"/>
        <v>200</v>
      </c>
    </row>
    <row r="15" spans="1:15" x14ac:dyDescent="0.3">
      <c r="B15" s="7" t="s">
        <v>317</v>
      </c>
      <c r="C15" s="93">
        <f>'[1]Onglet 4'!C13</f>
        <v>0</v>
      </c>
      <c r="D15" s="93">
        <f>'[1]Onglet 4'!D13</f>
        <v>0</v>
      </c>
      <c r="E15" s="93">
        <f>'[1]Onglet 4'!E13</f>
        <v>0</v>
      </c>
      <c r="F15" s="93">
        <f>'[1]Onglet 4'!F13</f>
        <v>0</v>
      </c>
      <c r="G15" s="93">
        <f>'[1]Onglet 4'!G13</f>
        <v>0</v>
      </c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f>'[1]Onglet 4'!C14</f>
        <v>0</v>
      </c>
      <c r="D16" s="93">
        <f>'[1]Onglet 4'!D14</f>
        <v>0</v>
      </c>
      <c r="E16" s="93">
        <f>'[1]Onglet 4'!E14</f>
        <v>0</v>
      </c>
      <c r="F16" s="93">
        <f>'[1]Onglet 4'!F14</f>
        <v>0</v>
      </c>
      <c r="G16" s="93">
        <f>'[1]Onglet 4'!G14</f>
        <v>0</v>
      </c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f>'[1]Onglet 4'!C15</f>
        <v>0</v>
      </c>
      <c r="D17" s="93">
        <f>'[1]Onglet 4'!D15</f>
        <v>0</v>
      </c>
      <c r="E17" s="93">
        <f>'[1]Onglet 4'!E15</f>
        <v>0</v>
      </c>
      <c r="F17" s="93">
        <f>'[1]Onglet 4'!F15</f>
        <v>0</v>
      </c>
      <c r="G17" s="93">
        <f>'[1]Onglet 4'!G15</f>
        <v>0</v>
      </c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f>'[1]Onglet 4'!C16</f>
        <v>0</v>
      </c>
      <c r="D18" s="93">
        <f>'[1]Onglet 4'!D16</f>
        <v>0</v>
      </c>
      <c r="E18" s="93">
        <f>'[1]Onglet 4'!E16</f>
        <v>0</v>
      </c>
      <c r="F18" s="93">
        <f>'[1]Onglet 4'!F16</f>
        <v>0</v>
      </c>
      <c r="G18" s="93">
        <f>'[1]Onglet 4'!G16</f>
        <v>0</v>
      </c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0.12283999999999999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0.12283999999999999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0.12283999999999999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0.12283999999999999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0.12283999999999999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0.61419999999999997</v>
      </c>
    </row>
    <row r="20" spans="1:108" x14ac:dyDescent="0.3">
      <c r="B20" s="7" t="s">
        <v>321</v>
      </c>
      <c r="C20" s="93">
        <f>'[1]Onglet 4'!C18</f>
        <v>600</v>
      </c>
      <c r="D20" s="93">
        <f>'[1]Onglet 4'!D18</f>
        <v>600</v>
      </c>
      <c r="E20" s="93">
        <f>'[1]Onglet 4'!E18</f>
        <v>600</v>
      </c>
      <c r="F20" s="93">
        <f>'[1]Onglet 4'!F18</f>
        <v>600</v>
      </c>
      <c r="G20" s="93">
        <f>'[1]Onglet 4'!G18</f>
        <v>600</v>
      </c>
      <c r="H20" s="93"/>
      <c r="I20" s="93"/>
      <c r="J20" s="93"/>
      <c r="K20" s="93"/>
      <c r="L20" s="93"/>
      <c r="M20" s="42">
        <f t="shared" si="0"/>
        <v>3000</v>
      </c>
    </row>
    <row r="21" spans="1:108" x14ac:dyDescent="0.3">
      <c r="B21" s="3" t="s">
        <v>184</v>
      </c>
      <c r="C21" s="42">
        <f>(C20*'(ne pas modifier) BDD_REF'!$B$211)/1000</f>
        <v>3.4200000000000001E-2</v>
      </c>
      <c r="D21" s="42">
        <f>(D20*'(ne pas modifier) BDD_REF'!$B$211)/1000</f>
        <v>3.4200000000000001E-2</v>
      </c>
      <c r="E21" s="42">
        <f>(E20*'(ne pas modifier) BDD_REF'!$B$211)/1000</f>
        <v>3.4200000000000001E-2</v>
      </c>
      <c r="F21" s="42">
        <f>(F20*'(ne pas modifier) BDD_REF'!$B$211)/1000</f>
        <v>3.4200000000000001E-2</v>
      </c>
      <c r="G21" s="42">
        <f>(G20*'(ne pas modifier) BDD_REF'!$B$211)/1000</f>
        <v>3.4200000000000001E-2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0.17100000000000001</v>
      </c>
    </row>
    <row r="22" spans="1:108" s="17" customFormat="1" x14ac:dyDescent="0.3">
      <c r="A22" s="19"/>
      <c r="B22" s="20" t="s">
        <v>185</v>
      </c>
      <c r="C22" s="94">
        <f>C19+C21</f>
        <v>0.15703999999999999</v>
      </c>
      <c r="D22" s="94">
        <f t="shared" ref="D22:L22" si="1">D19+D21</f>
        <v>0.15703999999999999</v>
      </c>
      <c r="E22" s="94">
        <f t="shared" si="1"/>
        <v>0.15703999999999999</v>
      </c>
      <c r="F22" s="94">
        <f t="shared" si="1"/>
        <v>0.15703999999999999</v>
      </c>
      <c r="G22" s="94">
        <f t="shared" si="1"/>
        <v>0.15703999999999999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0.7851999999999999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323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0.18941999999999998</v>
      </c>
      <c r="D25" s="42">
        <f>(D7*'(ne pas modifier) BDD_REF'!$B$212+'RECeff + REIamont (2)'!D23*'(ne pas modifier) BDD_REF'!$B$213+'RECeff + REIamont (2)'!D24*'(ne pas modifier) BDD_REF'!$B$214)/1000</f>
        <v>0.18941999999999998</v>
      </c>
      <c r="E25" s="42">
        <f>(E7*'(ne pas modifier) BDD_REF'!$B$212+'RECeff + REIamont (2)'!E23*'(ne pas modifier) BDD_REF'!$B$213+'RECeff + REIamont (2)'!E24*'(ne pas modifier) BDD_REF'!$B$214)/1000</f>
        <v>0.18941999999999998</v>
      </c>
      <c r="F25" s="42">
        <f>(F7*'(ne pas modifier) BDD_REF'!$B$212+'RECeff + REIamont (2)'!F23*'(ne pas modifier) BDD_REF'!$B$213+'RECeff + REIamont (2)'!F24*'(ne pas modifier) BDD_REF'!$B$214)/1000</f>
        <v>0.18941999999999998</v>
      </c>
      <c r="G25" s="42">
        <f>(G7*'(ne pas modifier) BDD_REF'!$B$212+'RECeff + REIamont (2)'!G23*'(ne pas modifier) BDD_REF'!$B$213+'RECeff + REIamont (2)'!G24*'(ne pas modifier) BDD_REF'!$B$214)/1000</f>
        <v>0.18941999999999998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0.94709999999999983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f>'[1]Onglet 4'!C23</f>
        <v>0</v>
      </c>
      <c r="D27" s="93">
        <f>'[1]Onglet 4'!D23</f>
        <v>0</v>
      </c>
      <c r="E27" s="93">
        <f>'[1]Onglet 4'!E23</f>
        <v>0</v>
      </c>
      <c r="F27" s="93">
        <f>'[1]Onglet 4'!F23</f>
        <v>0</v>
      </c>
      <c r="G27" s="93">
        <f>'[1]Onglet 4'!G23</f>
        <v>0</v>
      </c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f>'[1]Onglet 4'!C24</f>
        <v>3.24</v>
      </c>
      <c r="D28" s="93">
        <f>'[1]Onglet 4'!D24</f>
        <v>3.24</v>
      </c>
      <c r="E28" s="93">
        <f>'[1]Onglet 4'!E24</f>
        <v>3.24</v>
      </c>
      <c r="F28" s="93">
        <f>'[1]Onglet 4'!F24</f>
        <v>3.24</v>
      </c>
      <c r="G28" s="93">
        <f>'[1]Onglet 4'!G24</f>
        <v>3.24</v>
      </c>
      <c r="H28" s="93"/>
      <c r="I28" s="93"/>
      <c r="J28" s="93"/>
      <c r="K28" s="93"/>
      <c r="L28" s="93"/>
      <c r="M28" s="42">
        <f t="shared" si="0"/>
        <v>16.200000000000003</v>
      </c>
    </row>
    <row r="29" spans="1:108" x14ac:dyDescent="0.3">
      <c r="B29" s="7" t="s">
        <v>326</v>
      </c>
      <c r="C29" s="93">
        <f>'[1]Onglet 4'!C25</f>
        <v>0</v>
      </c>
      <c r="D29" s="93">
        <f>'[1]Onglet 4'!D25</f>
        <v>0</v>
      </c>
      <c r="E29" s="93">
        <f>'[1]Onglet 4'!E25</f>
        <v>0</v>
      </c>
      <c r="F29" s="93">
        <f>'[1]Onglet 4'!F25</f>
        <v>0</v>
      </c>
      <c r="G29" s="93">
        <f>'[1]Onglet 4'!G25</f>
        <v>0</v>
      </c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>
        <f>'[1]Onglet 4'!C26</f>
        <v>0</v>
      </c>
      <c r="D30" s="93">
        <f>'[1]Onglet 4'!D26</f>
        <v>0</v>
      </c>
      <c r="E30" s="93">
        <f>'[1]Onglet 4'!E26</f>
        <v>0</v>
      </c>
      <c r="F30" s="93">
        <f>'[1]Onglet 4'!F26</f>
        <v>0</v>
      </c>
      <c r="G30" s="93">
        <f>'[1]Onglet 4'!G26</f>
        <v>0</v>
      </c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2.9111399999999999E-2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2.9111399999999999E-2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2.9111399999999999E-2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2.9111399999999999E-2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2.9111399999999999E-2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0.14555699999999999</v>
      </c>
    </row>
    <row r="32" spans="1:108" s="17" customFormat="1" x14ac:dyDescent="0.3">
      <c r="A32" s="19"/>
      <c r="B32" s="20" t="s">
        <v>186</v>
      </c>
      <c r="C32" s="94">
        <f>C25+C26+C31</f>
        <v>0.21853139999999999</v>
      </c>
      <c r="D32" s="94">
        <f t="shared" ref="D32:L32" si="2">D25+D26+D31</f>
        <v>0.21853139999999999</v>
      </c>
      <c r="E32" s="94">
        <f t="shared" si="2"/>
        <v>0.21853139999999999</v>
      </c>
      <c r="F32" s="94">
        <f t="shared" si="2"/>
        <v>0.21853139999999999</v>
      </c>
      <c r="G32" s="94">
        <f t="shared" si="2"/>
        <v>0.21853139999999999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1.092657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0.72082399999999991</v>
      </c>
      <c r="D33" s="96">
        <f>((D10+D11+D12)/1000*44/28*'(ne pas modifier) BDD_REF'!$B$232)+'RECeff + REIamont (2)'!D22+'RECeff + REIamont (2)'!D32</f>
        <v>0.72082399999999991</v>
      </c>
      <c r="E33" s="96">
        <f>((E10+E11+E12)/1000*44/28*'(ne pas modifier) BDD_REF'!$B$232)+'RECeff + REIamont (2)'!E22+'RECeff + REIamont (2)'!E32</f>
        <v>0.72082399999999991</v>
      </c>
      <c r="F33" s="96">
        <f>((F10+F11+F12)/1000*44/28*'(ne pas modifier) BDD_REF'!$B$232)+'RECeff + REIamont (2)'!F22+'RECeff + REIamont (2)'!F32</f>
        <v>0.72082399999999991</v>
      </c>
      <c r="G33" s="96">
        <f>((G10+G11+G12)/1000*44/28*'(ne pas modifier) BDD_REF'!$B$232)+'RECeff + REIamont (2)'!G22+'RECeff + REIamont (2)'!G32</f>
        <v>0.72082399999999991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3.6041199999999995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f>'[1]Onglet 4'!C28</f>
        <v>46</v>
      </c>
      <c r="D34" s="93">
        <f>'[1]Onglet 4'!D28</f>
        <v>46</v>
      </c>
      <c r="E34" s="93">
        <f>'[1]Onglet 4'!E28</f>
        <v>46</v>
      </c>
      <c r="F34" s="93">
        <f>'[1]Onglet 4'!F28</f>
        <v>46</v>
      </c>
      <c r="G34" s="93">
        <f>'[1]Onglet 4'!G28</f>
        <v>46</v>
      </c>
      <c r="H34" s="93"/>
      <c r="I34" s="93"/>
      <c r="J34" s="93"/>
      <c r="K34" s="93"/>
      <c r="L34" s="93"/>
      <c r="M34" s="42">
        <f t="shared" si="0"/>
        <v>230</v>
      </c>
    </row>
    <row r="35" spans="1:108" x14ac:dyDescent="0.3">
      <c r="B35" s="7" t="s">
        <v>313</v>
      </c>
      <c r="C35" s="93">
        <f>'[1]Onglet 4'!C29</f>
        <v>0</v>
      </c>
      <c r="D35" s="93">
        <f>'[1]Onglet 4'!D29</f>
        <v>0</v>
      </c>
      <c r="E35" s="93">
        <f>'[1]Onglet 4'!E29</f>
        <v>0</v>
      </c>
      <c r="F35" s="93">
        <f>'[1]Onglet 4'!F29</f>
        <v>0</v>
      </c>
      <c r="G35" s="93">
        <f>'[1]Onglet 4'!G29</f>
        <v>0</v>
      </c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f>'[1]Onglet 4'!C30</f>
        <v>0</v>
      </c>
      <c r="D36" s="93">
        <f>'[1]Onglet 4'!D30</f>
        <v>0</v>
      </c>
      <c r="E36" s="93">
        <f>'[1]Onglet 4'!E30</f>
        <v>0</v>
      </c>
      <c r="F36" s="93">
        <f>'[1]Onglet 4'!F30</f>
        <v>0</v>
      </c>
      <c r="G36" s="93">
        <f>'[1]Onglet 4'!G30</f>
        <v>0</v>
      </c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0.73599999999999999</v>
      </c>
      <c r="D37" s="42">
        <f>D34*'(ne pas modifier) BDD_REF'!$B$207 + (D35+D36)*'(ne pas modifier) BDD_REF'!$B$208</f>
        <v>0.73599999999999999</v>
      </c>
      <c r="E37" s="42">
        <f>E34*'(ne pas modifier) BDD_REF'!$B$207 + (E35+E36)*'(ne pas modifier) BDD_REF'!$B$208</f>
        <v>0.73599999999999999</v>
      </c>
      <c r="F37" s="42">
        <f>F34*'(ne pas modifier) BDD_REF'!$B$207 + (F35+F36)*'(ne pas modifier) BDD_REF'!$B$208</f>
        <v>0.73599999999999999</v>
      </c>
      <c r="G37" s="42">
        <f>G34*'(ne pas modifier) BDD_REF'!$B$207 + (G35+G36)*'(ne pas modifier) BDD_REF'!$B$208</f>
        <v>0.73599999999999999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3.6799999999999997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5.0599999999999999E-2</v>
      </c>
      <c r="D38" s="42">
        <f>((D34*'(ne pas modifier) BDD_REF'!$B$220)+('RECeff + REIamont (2)'!D35+'RECeff + REIamont (2)'!D36)*'(ne pas modifier) BDD_REF'!$B$221)*'(ne pas modifier) BDD_REF'!$B$209</f>
        <v>5.0599999999999999E-2</v>
      </c>
      <c r="E38" s="42">
        <f>((E34*'(ne pas modifier) BDD_REF'!$B$220)+('RECeff + REIamont (2)'!E35+'RECeff + REIamont (2)'!E36)*'(ne pas modifier) BDD_REF'!$B$221)*'(ne pas modifier) BDD_REF'!$B$209</f>
        <v>5.0599999999999999E-2</v>
      </c>
      <c r="F38" s="42">
        <f>((F34*'(ne pas modifier) BDD_REF'!$B$220)+('RECeff + REIamont (2)'!F35+'RECeff + REIamont (2)'!F36)*'(ne pas modifier) BDD_REF'!$B$221)*'(ne pas modifier) BDD_REF'!$B$209</f>
        <v>5.0599999999999999E-2</v>
      </c>
      <c r="G38" s="42">
        <f>((G34*'(ne pas modifier) BDD_REF'!$B$220)+('RECeff + REIamont (2)'!G35+'RECeff + REIamont (2)'!G36)*'(ne pas modifier) BDD_REF'!$B$221)*'(ne pas modifier) BDD_REF'!$B$209</f>
        <v>5.0599999999999999E-2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0.253</v>
      </c>
    </row>
    <row r="39" spans="1:108" x14ac:dyDescent="0.3">
      <c r="B39" s="20" t="s">
        <v>330</v>
      </c>
      <c r="C39" s="42">
        <f>(C34+C35+C36)*'(ne pas modifier) BDD_REF'!$B$222*'(ne pas modifier) BDD_REF'!$B$210</f>
        <v>0.12143999999999998</v>
      </c>
      <c r="D39" s="42">
        <f>(D34+D35+D36)*'(ne pas modifier) BDD_REF'!$B$222*'(ne pas modifier) BDD_REF'!$B$210</f>
        <v>0.12143999999999998</v>
      </c>
      <c r="E39" s="42">
        <f>(E34+E35+E36)*'(ne pas modifier) BDD_REF'!$B$222*'(ne pas modifier) BDD_REF'!$B$210</f>
        <v>0.12143999999999998</v>
      </c>
      <c r="F39" s="42">
        <f>(F34+F35+F36)*'(ne pas modifier) BDD_REF'!$B$222*'(ne pas modifier) BDD_REF'!$B$210</f>
        <v>0.12143999999999998</v>
      </c>
      <c r="G39" s="42">
        <f>(G34+G35+G36)*'(ne pas modifier) BDD_REF'!$B$222*'(ne pas modifier) BDD_REF'!$B$210</f>
        <v>0.12143999999999998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0.60719999999999985</v>
      </c>
    </row>
    <row r="40" spans="1:108" x14ac:dyDescent="0.3">
      <c r="B40" s="7" t="s">
        <v>315</v>
      </c>
      <c r="C40" s="93">
        <f>'[1]Onglet 4'!C32</f>
        <v>0</v>
      </c>
      <c r="D40" s="93">
        <f>'[1]Onglet 4'!D32</f>
        <v>0</v>
      </c>
      <c r="E40" s="93">
        <f>'[1]Onglet 4'!E32</f>
        <v>0</v>
      </c>
      <c r="F40" s="93">
        <f>'[1]Onglet 4'!F32</f>
        <v>0</v>
      </c>
      <c r="G40" s="93">
        <f>'[1]Onglet 4'!G32</f>
        <v>0</v>
      </c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f>'[1]Onglet 4'!C33</f>
        <v>40</v>
      </c>
      <c r="D41" s="93">
        <f>'[1]Onglet 4'!D33</f>
        <v>40</v>
      </c>
      <c r="E41" s="93">
        <f>'[1]Onglet 4'!E33</f>
        <v>40</v>
      </c>
      <c r="F41" s="93">
        <f>'[1]Onglet 4'!F33</f>
        <v>40</v>
      </c>
      <c r="G41" s="93">
        <f>'[1]Onglet 4'!G33</f>
        <v>40</v>
      </c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317</v>
      </c>
      <c r="C42" s="93">
        <f>'[1]Onglet 4'!C34</f>
        <v>0</v>
      </c>
      <c r="D42" s="93">
        <f>'[1]Onglet 4'!D34</f>
        <v>0</v>
      </c>
      <c r="E42" s="93">
        <f>'[1]Onglet 4'!E34</f>
        <v>0</v>
      </c>
      <c r="F42" s="93">
        <f>'[1]Onglet 4'!F34</f>
        <v>0</v>
      </c>
      <c r="G42" s="93">
        <f>'[1]Onglet 4'!G34</f>
        <v>0</v>
      </c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f>'[1]Onglet 4'!C35</f>
        <v>0</v>
      </c>
      <c r="D43" s="93">
        <f>'[1]Onglet 4'!D35</f>
        <v>0</v>
      </c>
      <c r="E43" s="93">
        <f>'[1]Onglet 4'!E35</f>
        <v>0</v>
      </c>
      <c r="F43" s="93">
        <f>'[1]Onglet 4'!F35</f>
        <v>0</v>
      </c>
      <c r="G43" s="93">
        <f>'[1]Onglet 4'!G35</f>
        <v>0</v>
      </c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f>'[1]Onglet 4'!C36</f>
        <v>0</v>
      </c>
      <c r="D44" s="93">
        <f>'[1]Onglet 4'!D36</f>
        <v>0</v>
      </c>
      <c r="E44" s="93">
        <f>'[1]Onglet 4'!E36</f>
        <v>0</v>
      </c>
      <c r="F44" s="93">
        <f>'[1]Onglet 4'!F36</f>
        <v>0</v>
      </c>
      <c r="G44" s="93">
        <f>'[1]Onglet 4'!G36</f>
        <v>0</v>
      </c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f>'[1]Onglet 4'!C37</f>
        <v>0</v>
      </c>
      <c r="D45" s="93">
        <f>'[1]Onglet 4'!D37</f>
        <v>0</v>
      </c>
      <c r="E45" s="93">
        <f>'[1]Onglet 4'!E37</f>
        <v>0</v>
      </c>
      <c r="F45" s="93">
        <f>'[1]Onglet 4'!F37</f>
        <v>0</v>
      </c>
      <c r="G45" s="93">
        <f>'[1]Onglet 4'!G37</f>
        <v>0</v>
      </c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0.12283999999999999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0.12283999999999999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0.12283999999999999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0.12283999999999999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0.12283999999999999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0.61419999999999997</v>
      </c>
    </row>
    <row r="47" spans="1:108" x14ac:dyDescent="0.3">
      <c r="B47" s="7" t="s">
        <v>321</v>
      </c>
      <c r="C47" s="93">
        <f>'[1]Onglet 4'!C39</f>
        <v>1000</v>
      </c>
      <c r="D47" s="93">
        <f>'[1]Onglet 4'!D39</f>
        <v>1000</v>
      </c>
      <c r="E47" s="93">
        <f>'[1]Onglet 4'!E39</f>
        <v>1000</v>
      </c>
      <c r="F47" s="93">
        <f>'[1]Onglet 4'!F39</f>
        <v>1000</v>
      </c>
      <c r="G47" s="93">
        <f>'[1]Onglet 4'!G39</f>
        <v>1000</v>
      </c>
      <c r="H47" s="93"/>
      <c r="I47" s="93"/>
      <c r="J47" s="93"/>
      <c r="K47" s="93"/>
      <c r="L47" s="93"/>
      <c r="M47" s="42">
        <f t="shared" si="3"/>
        <v>5000</v>
      </c>
    </row>
    <row r="48" spans="1:108" x14ac:dyDescent="0.3">
      <c r="B48" s="3" t="s">
        <v>184</v>
      </c>
      <c r="C48" s="42">
        <f>(C47*'(ne pas modifier) BDD_REF'!$B$211)/1000</f>
        <v>5.7000000000000002E-2</v>
      </c>
      <c r="D48" s="42">
        <f>(D47*'(ne pas modifier) BDD_REF'!$B$211)/1000</f>
        <v>5.7000000000000002E-2</v>
      </c>
      <c r="E48" s="42">
        <f>(E47*'(ne pas modifier) BDD_REF'!$B$211)/1000</f>
        <v>5.7000000000000002E-2</v>
      </c>
      <c r="F48" s="42">
        <f>(F47*'(ne pas modifier) BDD_REF'!$B$211)/1000</f>
        <v>5.7000000000000002E-2</v>
      </c>
      <c r="G48" s="42">
        <f>(G47*'(ne pas modifier) BDD_REF'!$B$211)/1000</f>
        <v>5.7000000000000002E-2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0.28500000000000003</v>
      </c>
    </row>
    <row r="49" spans="1:108" s="17" customFormat="1" x14ac:dyDescent="0.3">
      <c r="A49" s="19"/>
      <c r="B49" s="20" t="s">
        <v>185</v>
      </c>
      <c r="C49" s="94">
        <f>C46+C48</f>
        <v>0.17984</v>
      </c>
      <c r="D49" s="94">
        <f t="shared" ref="D49:L49" si="4">D46+D48</f>
        <v>0.17984</v>
      </c>
      <c r="E49" s="94">
        <f t="shared" si="4"/>
        <v>0.17984</v>
      </c>
      <c r="F49" s="94">
        <f t="shared" si="4"/>
        <v>0.17984</v>
      </c>
      <c r="G49" s="94">
        <f t="shared" si="4"/>
        <v>0.17984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0.8992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323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0.20745999999999998</v>
      </c>
      <c r="D52" s="42">
        <f>(D34*'(ne pas modifier) BDD_REF'!$B$212+'RECeff + REIamont (2)'!D50*'(ne pas modifier) BDD_REF'!$B$213+'RECeff + REIamont (2)'!D51*'(ne pas modifier) BDD_REF'!$B$214)/1000</f>
        <v>0.20745999999999998</v>
      </c>
      <c r="E52" s="42">
        <f>(E34*'(ne pas modifier) BDD_REF'!$B$212+'RECeff + REIamont (2)'!E50*'(ne pas modifier) BDD_REF'!$B$213+'RECeff + REIamont (2)'!E51*'(ne pas modifier) BDD_REF'!$B$214)/1000</f>
        <v>0.20745999999999998</v>
      </c>
      <c r="F52" s="42">
        <f>(F34*'(ne pas modifier) BDD_REF'!$B$212+'RECeff + REIamont (2)'!F50*'(ne pas modifier) BDD_REF'!$B$213+'RECeff + REIamont (2)'!F51*'(ne pas modifier) BDD_REF'!$B$214)/1000</f>
        <v>0.20745999999999998</v>
      </c>
      <c r="G52" s="42">
        <f>(G34*'(ne pas modifier) BDD_REF'!$B$212+'RECeff + REIamont (2)'!G50*'(ne pas modifier) BDD_REF'!$B$213+'RECeff + REIamont (2)'!G51*'(ne pas modifier) BDD_REF'!$B$214)/1000</f>
        <v>0.20745999999999998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1.0372999999999999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f>'[1]Onglet 4'!C44</f>
        <v>0</v>
      </c>
      <c r="D54" s="93">
        <f>'[1]Onglet 4'!D44</f>
        <v>0</v>
      </c>
      <c r="E54" s="93">
        <f>'[1]Onglet 4'!E44</f>
        <v>0</v>
      </c>
      <c r="F54" s="93">
        <f>'[1]Onglet 4'!F44</f>
        <v>0</v>
      </c>
      <c r="G54" s="93">
        <f>'[1]Onglet 4'!G44</f>
        <v>0</v>
      </c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f>'[1]Onglet 4'!C45</f>
        <v>4.32</v>
      </c>
      <c r="D55" s="93">
        <f>'[1]Onglet 4'!D45</f>
        <v>4.32</v>
      </c>
      <c r="E55" s="93">
        <f>'[1]Onglet 4'!E45</f>
        <v>4.32</v>
      </c>
      <c r="F55" s="93">
        <f>'[1]Onglet 4'!F45</f>
        <v>4.32</v>
      </c>
      <c r="G55" s="93">
        <f>'[1]Onglet 4'!G45</f>
        <v>4.32</v>
      </c>
      <c r="H55" s="93"/>
      <c r="I55" s="93"/>
      <c r="J55" s="93"/>
      <c r="K55" s="93"/>
      <c r="L55" s="93"/>
      <c r="M55" s="42">
        <f t="shared" si="3"/>
        <v>21.6</v>
      </c>
    </row>
    <row r="56" spans="1:108" x14ac:dyDescent="0.3">
      <c r="B56" s="7" t="s">
        <v>326</v>
      </c>
      <c r="C56" s="93">
        <f>'[1]Onglet 4'!C46</f>
        <v>0</v>
      </c>
      <c r="D56" s="93">
        <f>'[1]Onglet 4'!D46</f>
        <v>0</v>
      </c>
      <c r="E56" s="93">
        <f>'[1]Onglet 4'!E46</f>
        <v>0</v>
      </c>
      <c r="F56" s="93">
        <f>'[1]Onglet 4'!F46</f>
        <v>0</v>
      </c>
      <c r="G56" s="93">
        <f>'[1]Onglet 4'!G46</f>
        <v>0</v>
      </c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f>'[1]Onglet 4'!C47</f>
        <v>0</v>
      </c>
      <c r="D57" s="93">
        <f>'[1]Onglet 4'!D47</f>
        <v>0</v>
      </c>
      <c r="E57" s="93">
        <f>'[1]Onglet 4'!E47</f>
        <v>0</v>
      </c>
      <c r="F57" s="93">
        <f>'[1]Onglet 4'!F47</f>
        <v>0</v>
      </c>
      <c r="G57" s="93">
        <f>'[1]Onglet 4'!G47</f>
        <v>0</v>
      </c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3.8815199999999994E-2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3.8815199999999994E-2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3.8815199999999994E-2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3.8815199999999994E-2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3.8815199999999994E-2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0.19407599999999997</v>
      </c>
    </row>
    <row r="59" spans="1:108" s="17" customFormat="1" x14ac:dyDescent="0.3">
      <c r="A59" s="19"/>
      <c r="B59" s="20" t="s">
        <v>186</v>
      </c>
      <c r="C59" s="94">
        <f>C52+C53+C58</f>
        <v>0.24627519999999997</v>
      </c>
      <c r="D59" s="94">
        <f t="shared" ref="D59:L59" si="5">D52+D53+D58</f>
        <v>0.24627519999999997</v>
      </c>
      <c r="E59" s="94">
        <f t="shared" si="5"/>
        <v>0.24627519999999997</v>
      </c>
      <c r="F59" s="94">
        <f t="shared" si="5"/>
        <v>0.24627519999999997</v>
      </c>
      <c r="G59" s="94">
        <f t="shared" si="5"/>
        <v>0.24627519999999997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1.2313759999999998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0.80424899999999999</v>
      </c>
      <c r="D60" s="96">
        <f>((D37+D38+D39)/1000*44/28*'(ne pas modifier) BDD_REF'!$B$232)+'RECeff + REIamont (2)'!D49+'RECeff + REIamont (2)'!D59</f>
        <v>0.80424899999999999</v>
      </c>
      <c r="E60" s="96">
        <f>((E37+E38+E39)/1000*44/28*'(ne pas modifier) BDD_REF'!$B$232)+'RECeff + REIamont (2)'!E49+'RECeff + REIamont (2)'!E59</f>
        <v>0.80424899999999999</v>
      </c>
      <c r="F60" s="96">
        <f>((F37+F38+F39)/1000*44/28*'(ne pas modifier) BDD_REF'!$B$232)+'RECeff + REIamont (2)'!F49+'RECeff + REIamont (2)'!F59</f>
        <v>0.80424899999999999</v>
      </c>
      <c r="G60" s="96">
        <f>((G37+G38+G39)/1000*44/28*'(ne pas modifier) BDD_REF'!$B$232)+'RECeff + REIamont (2)'!G49+'RECeff + REIamont (2)'!G59</f>
        <v>0.80424899999999999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4.0212450000000004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f>'[1]Onglet 4'!C49</f>
        <v>50</v>
      </c>
      <c r="D61" s="93">
        <f>'[1]Onglet 4'!D49</f>
        <v>50</v>
      </c>
      <c r="E61" s="93">
        <f>'[1]Onglet 4'!E49</f>
        <v>50</v>
      </c>
      <c r="F61" s="93">
        <f>'[1]Onglet 4'!F49</f>
        <v>50</v>
      </c>
      <c r="G61" s="93">
        <f>'[1]Onglet 4'!G49</f>
        <v>50</v>
      </c>
      <c r="H61" s="93"/>
      <c r="I61" s="93"/>
      <c r="J61" s="93"/>
      <c r="K61" s="93"/>
      <c r="L61" s="93"/>
      <c r="M61" s="42">
        <f t="shared" si="3"/>
        <v>250</v>
      </c>
    </row>
    <row r="62" spans="1:108" x14ac:dyDescent="0.3">
      <c r="B62" s="7" t="s">
        <v>313</v>
      </c>
      <c r="C62" s="93">
        <f>'[1]Onglet 4'!C50</f>
        <v>0</v>
      </c>
      <c r="D62" s="93">
        <f>'[1]Onglet 4'!D50</f>
        <v>0</v>
      </c>
      <c r="E62" s="93">
        <f>'[1]Onglet 4'!E50</f>
        <v>0</v>
      </c>
      <c r="F62" s="93">
        <f>'[1]Onglet 4'!F50</f>
        <v>0</v>
      </c>
      <c r="G62" s="93">
        <f>'[1]Onglet 4'!G50</f>
        <v>0</v>
      </c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>
        <f>'[1]Onglet 4'!C51</f>
        <v>0</v>
      </c>
      <c r="D63" s="93">
        <f>'[1]Onglet 4'!D51</f>
        <v>0</v>
      </c>
      <c r="E63" s="93">
        <f>'[1]Onglet 4'!E51</f>
        <v>0</v>
      </c>
      <c r="F63" s="93">
        <f>'[1]Onglet 4'!F51</f>
        <v>0</v>
      </c>
      <c r="G63" s="93">
        <f>'[1]Onglet 4'!G51</f>
        <v>0</v>
      </c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0.8</v>
      </c>
      <c r="D64" s="42">
        <f>D61*'(ne pas modifier) BDD_REF'!$B$207 + (D62+D63)*'(ne pas modifier) BDD_REF'!$B$208</f>
        <v>0.8</v>
      </c>
      <c r="E64" s="42">
        <f>E61*'(ne pas modifier) BDD_REF'!$B$207 + (E62+E63)*'(ne pas modifier) BDD_REF'!$B$208</f>
        <v>0.8</v>
      </c>
      <c r="F64" s="42">
        <f>F61*'(ne pas modifier) BDD_REF'!$B$207 + (F62+F63)*'(ne pas modifier) BDD_REF'!$B$208</f>
        <v>0.8</v>
      </c>
      <c r="G64" s="42">
        <f>G61*'(ne pas modifier) BDD_REF'!$B$207 + (G62+G63)*'(ne pas modifier) BDD_REF'!$B$208</f>
        <v>0.8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4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5.5E-2</v>
      </c>
      <c r="D65" s="42">
        <f>((D61*'(ne pas modifier) BDD_REF'!$B$220)+('RECeff + REIamont (2)'!D62+'RECeff + REIamont (2)'!D63)*'(ne pas modifier) BDD_REF'!$B$221)*'(ne pas modifier) BDD_REF'!$B$209</f>
        <v>5.5E-2</v>
      </c>
      <c r="E65" s="42">
        <f>((E61*'(ne pas modifier) BDD_REF'!$B$220)+('RECeff + REIamont (2)'!E62+'RECeff + REIamont (2)'!E63)*'(ne pas modifier) BDD_REF'!$B$221)*'(ne pas modifier) BDD_REF'!$B$209</f>
        <v>5.5E-2</v>
      </c>
      <c r="F65" s="42">
        <f>((F61*'(ne pas modifier) BDD_REF'!$B$220)+('RECeff + REIamont (2)'!F62+'RECeff + REIamont (2)'!F63)*'(ne pas modifier) BDD_REF'!$B$221)*'(ne pas modifier) BDD_REF'!$B$209</f>
        <v>5.5E-2</v>
      </c>
      <c r="G65" s="42">
        <f>((G61*'(ne pas modifier) BDD_REF'!$B$220)+('RECeff + REIamont (2)'!G62+'RECeff + REIamont (2)'!G63)*'(ne pas modifier) BDD_REF'!$B$221)*'(ne pas modifier) BDD_REF'!$B$209</f>
        <v>5.5E-2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0.27500000000000002</v>
      </c>
    </row>
    <row r="66" spans="1:108" x14ac:dyDescent="0.3">
      <c r="B66" s="20" t="s">
        <v>330</v>
      </c>
      <c r="C66" s="42">
        <f>(C61+C62+C63)*'(ne pas modifier) BDD_REF'!$B$222*'(ne pas modifier) BDD_REF'!$B$210</f>
        <v>0.13200000000000001</v>
      </c>
      <c r="D66" s="42">
        <f>(D61+D62+D63)*'(ne pas modifier) BDD_REF'!$B$222*'(ne pas modifier) BDD_REF'!$B$210</f>
        <v>0.13200000000000001</v>
      </c>
      <c r="E66" s="42">
        <f>(E61+E62+E63)*'(ne pas modifier) BDD_REF'!$B$222*'(ne pas modifier) BDD_REF'!$B$210</f>
        <v>0.13200000000000001</v>
      </c>
      <c r="F66" s="42">
        <f>(F61+F62+F63)*'(ne pas modifier) BDD_REF'!$B$222*'(ne pas modifier) BDD_REF'!$B$210</f>
        <v>0.13200000000000001</v>
      </c>
      <c r="G66" s="42">
        <f>(G61+G62+G63)*'(ne pas modifier) BDD_REF'!$B$222*'(ne pas modifier) BDD_REF'!$B$210</f>
        <v>0.13200000000000001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0.66</v>
      </c>
    </row>
    <row r="67" spans="1:108" x14ac:dyDescent="0.3">
      <c r="B67" s="7" t="s">
        <v>315</v>
      </c>
      <c r="C67" s="93">
        <f>'[1]Onglet 4'!C53</f>
        <v>0</v>
      </c>
      <c r="D67" s="93">
        <f>'[1]Onglet 4'!D53</f>
        <v>0</v>
      </c>
      <c r="E67" s="93">
        <f>'[1]Onglet 4'!E53</f>
        <v>0</v>
      </c>
      <c r="F67" s="93">
        <f>'[1]Onglet 4'!F53</f>
        <v>0</v>
      </c>
      <c r="G67" s="93">
        <f>'[1]Onglet 4'!G53</f>
        <v>0</v>
      </c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f>'[1]Onglet 4'!C54</f>
        <v>40</v>
      </c>
      <c r="D68" s="93">
        <f>'[1]Onglet 4'!D54</f>
        <v>40</v>
      </c>
      <c r="E68" s="93">
        <f>'[1]Onglet 4'!E54</f>
        <v>40</v>
      </c>
      <c r="F68" s="93">
        <f>'[1]Onglet 4'!F54</f>
        <v>40</v>
      </c>
      <c r="G68" s="93">
        <f>'[1]Onglet 4'!G54</f>
        <v>40</v>
      </c>
      <c r="H68" s="93"/>
      <c r="I68" s="93"/>
      <c r="J68" s="93"/>
      <c r="K68" s="93"/>
      <c r="L68" s="93"/>
      <c r="M68" s="42">
        <f t="shared" si="3"/>
        <v>200</v>
      </c>
    </row>
    <row r="69" spans="1:108" x14ac:dyDescent="0.3">
      <c r="B69" s="7" t="s">
        <v>317</v>
      </c>
      <c r="C69" s="93">
        <f>'[1]Onglet 4'!C55</f>
        <v>0</v>
      </c>
      <c r="D69" s="93">
        <f>'[1]Onglet 4'!D55</f>
        <v>0</v>
      </c>
      <c r="E69" s="93">
        <f>'[1]Onglet 4'!E55</f>
        <v>0</v>
      </c>
      <c r="F69" s="93">
        <f>'[1]Onglet 4'!F55</f>
        <v>0</v>
      </c>
      <c r="G69" s="93">
        <f>'[1]Onglet 4'!G55</f>
        <v>0</v>
      </c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f>'[1]Onglet 4'!C56</f>
        <v>0</v>
      </c>
      <c r="D70" s="93">
        <f>'[1]Onglet 4'!D56</f>
        <v>0</v>
      </c>
      <c r="E70" s="93">
        <f>'[1]Onglet 4'!E56</f>
        <v>0</v>
      </c>
      <c r="F70" s="93">
        <f>'[1]Onglet 4'!F56</f>
        <v>0</v>
      </c>
      <c r="G70" s="93">
        <f>'[1]Onglet 4'!G56</f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f>'[1]Onglet 4'!C57</f>
        <v>0</v>
      </c>
      <c r="D71" s="93">
        <f>'[1]Onglet 4'!D57</f>
        <v>0</v>
      </c>
      <c r="E71" s="93">
        <f>'[1]Onglet 4'!E57</f>
        <v>0</v>
      </c>
      <c r="F71" s="93">
        <f>'[1]Onglet 4'!F57</f>
        <v>0</v>
      </c>
      <c r="G71" s="93">
        <f>'[1]Onglet 4'!G57</f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f>'[1]Onglet 4'!C58</f>
        <v>0</v>
      </c>
      <c r="D72" s="93">
        <f>'[1]Onglet 4'!D58</f>
        <v>0</v>
      </c>
      <c r="E72" s="93">
        <f>'[1]Onglet 4'!E58</f>
        <v>0</v>
      </c>
      <c r="F72" s="93">
        <f>'[1]Onglet 4'!F58</f>
        <v>0</v>
      </c>
      <c r="G72" s="93">
        <f>'[1]Onglet 4'!G58</f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0.12283999999999999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0.12283999999999999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0.12283999999999999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0.12283999999999999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0.12283999999999999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0.61419999999999997</v>
      </c>
    </row>
    <row r="74" spans="1:108" x14ac:dyDescent="0.3">
      <c r="B74" s="7" t="s">
        <v>321</v>
      </c>
      <c r="C74" s="93">
        <f>'[1]Onglet 4'!C60</f>
        <v>1000</v>
      </c>
      <c r="D74" s="93">
        <f>'[1]Onglet 4'!D60</f>
        <v>1000</v>
      </c>
      <c r="E74" s="93">
        <f>'[1]Onglet 4'!E60</f>
        <v>1000</v>
      </c>
      <c r="F74" s="93">
        <f>'[1]Onglet 4'!F60</f>
        <v>1000</v>
      </c>
      <c r="G74" s="93">
        <f>'[1]Onglet 4'!G60</f>
        <v>1000</v>
      </c>
      <c r="H74" s="93"/>
      <c r="I74" s="93"/>
      <c r="J74" s="93"/>
      <c r="K74" s="93"/>
      <c r="L74" s="93"/>
      <c r="M74" s="42">
        <f t="shared" si="6"/>
        <v>5000</v>
      </c>
    </row>
    <row r="75" spans="1:108" x14ac:dyDescent="0.3">
      <c r="B75" s="3" t="s">
        <v>184</v>
      </c>
      <c r="C75" s="42">
        <f>(C74*'(ne pas modifier) BDD_REF'!$B$211)/1000</f>
        <v>5.7000000000000002E-2</v>
      </c>
      <c r="D75" s="42">
        <f>(D74*'(ne pas modifier) BDD_REF'!$B$211)/1000</f>
        <v>5.7000000000000002E-2</v>
      </c>
      <c r="E75" s="42">
        <f>(E74*'(ne pas modifier) BDD_REF'!$B$211)/1000</f>
        <v>5.7000000000000002E-2</v>
      </c>
      <c r="F75" s="42">
        <f>(F74*'(ne pas modifier) BDD_REF'!$B$211)/1000</f>
        <v>5.7000000000000002E-2</v>
      </c>
      <c r="G75" s="42">
        <f>(G74*'(ne pas modifier) BDD_REF'!$B$211)/1000</f>
        <v>5.7000000000000002E-2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0.28500000000000003</v>
      </c>
    </row>
    <row r="76" spans="1:108" s="17" customFormat="1" x14ac:dyDescent="0.3">
      <c r="A76" s="19"/>
      <c r="B76" s="20" t="s">
        <v>185</v>
      </c>
      <c r="C76" s="94">
        <f>C73+C75</f>
        <v>0.17984</v>
      </c>
      <c r="D76" s="94">
        <f t="shared" ref="D76:L76" si="7">D73+D75</f>
        <v>0.17984</v>
      </c>
      <c r="E76" s="94">
        <f t="shared" si="7"/>
        <v>0.17984</v>
      </c>
      <c r="F76" s="94">
        <f t="shared" si="7"/>
        <v>0.17984</v>
      </c>
      <c r="G76" s="94">
        <f t="shared" si="7"/>
        <v>0.17984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0.8992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323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0.22550000000000001</v>
      </c>
      <c r="D79" s="42">
        <f>(D61*'(ne pas modifier) BDD_REF'!$B$212+'RECeff + REIamont (2)'!D77*'(ne pas modifier) BDD_REF'!$B$213+'RECeff + REIamont (2)'!D78*'(ne pas modifier) BDD_REF'!$B$214)/1000</f>
        <v>0.22550000000000001</v>
      </c>
      <c r="E79" s="42">
        <f>(E61*'(ne pas modifier) BDD_REF'!$B$212+'RECeff + REIamont (2)'!E77*'(ne pas modifier) BDD_REF'!$B$213+'RECeff + REIamont (2)'!E78*'(ne pas modifier) BDD_REF'!$B$214)/1000</f>
        <v>0.22550000000000001</v>
      </c>
      <c r="F79" s="42">
        <f>(F61*'(ne pas modifier) BDD_REF'!$B$212+'RECeff + REIamont (2)'!F77*'(ne pas modifier) BDD_REF'!$B$213+'RECeff + REIamont (2)'!F78*'(ne pas modifier) BDD_REF'!$B$214)/1000</f>
        <v>0.22550000000000001</v>
      </c>
      <c r="G79" s="42">
        <f>(G61*'(ne pas modifier) BDD_REF'!$B$212+'RECeff + REIamont (2)'!G77*'(ne pas modifier) BDD_REF'!$B$213+'RECeff + REIamont (2)'!G78*'(ne pas modifier) BDD_REF'!$B$214)/1000</f>
        <v>0.22550000000000001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1.1274999999999999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f>'[1]Onglet 4'!C65</f>
        <v>0</v>
      </c>
      <c r="D81" s="93">
        <f>'[1]Onglet 4'!D65</f>
        <v>0</v>
      </c>
      <c r="E81" s="93">
        <f>'[1]Onglet 4'!E65</f>
        <v>0</v>
      </c>
      <c r="F81" s="93">
        <f>'[1]Onglet 4'!F65</f>
        <v>0</v>
      </c>
      <c r="G81" s="93">
        <f>'[1]Onglet 4'!G65</f>
        <v>0</v>
      </c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f>'[1]Onglet 4'!C66</f>
        <v>4.32</v>
      </c>
      <c r="D82" s="93">
        <f>'[1]Onglet 4'!D66</f>
        <v>4.32</v>
      </c>
      <c r="E82" s="93">
        <f>'[1]Onglet 4'!E66</f>
        <v>4.32</v>
      </c>
      <c r="F82" s="93">
        <f>'[1]Onglet 4'!F66</f>
        <v>4.32</v>
      </c>
      <c r="G82" s="93">
        <f>'[1]Onglet 4'!G66</f>
        <v>4.32</v>
      </c>
      <c r="H82" s="93"/>
      <c r="I82" s="93"/>
      <c r="J82" s="93"/>
      <c r="K82" s="93"/>
      <c r="L82" s="93"/>
      <c r="M82" s="42">
        <f t="shared" si="6"/>
        <v>21.6</v>
      </c>
    </row>
    <row r="83" spans="1:108" x14ac:dyDescent="0.3">
      <c r="B83" s="7" t="s">
        <v>326</v>
      </c>
      <c r="C83" s="93">
        <f>'[1]Onglet 4'!C67</f>
        <v>0</v>
      </c>
      <c r="D83" s="93">
        <f>'[1]Onglet 4'!D67</f>
        <v>0</v>
      </c>
      <c r="E83" s="93">
        <f>'[1]Onglet 4'!E67</f>
        <v>0</v>
      </c>
      <c r="F83" s="93">
        <f>'[1]Onglet 4'!F67</f>
        <v>0</v>
      </c>
      <c r="G83" s="93">
        <f>'[1]Onglet 4'!G67</f>
        <v>0</v>
      </c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f>'[1]Onglet 4'!C68</f>
        <v>0</v>
      </c>
      <c r="D84" s="93">
        <f>'[1]Onglet 4'!D68</f>
        <v>0</v>
      </c>
      <c r="E84" s="93">
        <f>'[1]Onglet 4'!E68</f>
        <v>0</v>
      </c>
      <c r="F84" s="93">
        <f>'[1]Onglet 4'!F68</f>
        <v>0</v>
      </c>
      <c r="G84" s="93">
        <f>'[1]Onglet 4'!G68</f>
        <v>0</v>
      </c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3.8815199999999994E-2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3.8815199999999994E-2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3.8815199999999994E-2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3.8815199999999994E-2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3.8815199999999994E-2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0.19407599999999997</v>
      </c>
    </row>
    <row r="86" spans="1:108" s="17" customFormat="1" x14ac:dyDescent="0.3">
      <c r="A86" s="19"/>
      <c r="B86" s="20" t="s">
        <v>186</v>
      </c>
      <c r="C86" s="94">
        <f>C79+C80+C85</f>
        <v>0.26431519999999997</v>
      </c>
      <c r="D86" s="94">
        <f t="shared" ref="D86:L86" si="8">D79+D80+D85</f>
        <v>0.26431519999999997</v>
      </c>
      <c r="E86" s="94">
        <f t="shared" si="8"/>
        <v>0.26431519999999997</v>
      </c>
      <c r="F86" s="94">
        <f t="shared" si="8"/>
        <v>0.26431519999999997</v>
      </c>
      <c r="G86" s="94">
        <f t="shared" si="8"/>
        <v>0.26431519999999997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1.3215759999999999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0.85517019999999999</v>
      </c>
      <c r="D87" s="96">
        <f>((D64+D65+D66)/1000*44/28*'(ne pas modifier) BDD_REF'!$B$232)+'RECeff + REIamont (2)'!D76+'RECeff + REIamont (2)'!D86</f>
        <v>0.85517019999999999</v>
      </c>
      <c r="E87" s="96">
        <f>((E64+E65+E66)/1000*44/28*'(ne pas modifier) BDD_REF'!$B$232)+'RECeff + REIamont (2)'!E76+'RECeff + REIamont (2)'!E86</f>
        <v>0.85517019999999999</v>
      </c>
      <c r="F87" s="96">
        <f>((F64+F65+F66)/1000*44/28*'(ne pas modifier) BDD_REF'!$B$232)+'RECeff + REIamont (2)'!F76+'RECeff + REIamont (2)'!F86</f>
        <v>0.85517019999999999</v>
      </c>
      <c r="G87" s="96">
        <f>((G64+G65+G66)/1000*44/28*'(ne pas modifier) BDD_REF'!$B$232)+'RECeff + REIamont (2)'!G76+'RECeff + REIamont (2)'!G86</f>
        <v>0.85517019999999999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4.2758510000000003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f>'[1]Onglet 4'!C70</f>
        <v>55</v>
      </c>
      <c r="D88" s="93">
        <f>'[1]Onglet 4'!D70</f>
        <v>55</v>
      </c>
      <c r="E88" s="93">
        <f>'[1]Onglet 4'!E70</f>
        <v>55</v>
      </c>
      <c r="F88" s="93">
        <f>'[1]Onglet 4'!F70</f>
        <v>55</v>
      </c>
      <c r="G88" s="93">
        <f>'[1]Onglet 4'!G70</f>
        <v>55</v>
      </c>
      <c r="H88" s="93"/>
      <c r="I88" s="93"/>
      <c r="J88" s="93"/>
      <c r="K88" s="93"/>
      <c r="L88" s="93"/>
      <c r="M88" s="42">
        <f t="shared" si="6"/>
        <v>275</v>
      </c>
    </row>
    <row r="89" spans="1:108" x14ac:dyDescent="0.3">
      <c r="B89" s="7" t="s">
        <v>313</v>
      </c>
      <c r="C89" s="93">
        <f>'[1]Onglet 4'!C71</f>
        <v>0</v>
      </c>
      <c r="D89" s="93">
        <f>'[1]Onglet 4'!D71</f>
        <v>0</v>
      </c>
      <c r="E89" s="93">
        <f>'[1]Onglet 4'!E71</f>
        <v>0</v>
      </c>
      <c r="F89" s="93">
        <f>'[1]Onglet 4'!F71</f>
        <v>0</v>
      </c>
      <c r="G89" s="93">
        <f>'[1]Onglet 4'!G71</f>
        <v>0</v>
      </c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f>'[1]Onglet 4'!C72</f>
        <v>0</v>
      </c>
      <c r="D90" s="93">
        <f>'[1]Onglet 4'!D72</f>
        <v>0</v>
      </c>
      <c r="E90" s="93">
        <f>'[1]Onglet 4'!E72</f>
        <v>0</v>
      </c>
      <c r="F90" s="93">
        <f>'[1]Onglet 4'!F72</f>
        <v>0</v>
      </c>
      <c r="G90" s="93">
        <f>'[1]Onglet 4'!G72</f>
        <v>0</v>
      </c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0.88</v>
      </c>
      <c r="D91" s="42">
        <f>D88*'(ne pas modifier) BDD_REF'!$B$207 + (D89+D90)*'(ne pas modifier) BDD_REF'!$B$208</f>
        <v>0.88</v>
      </c>
      <c r="E91" s="42">
        <f>E88*'(ne pas modifier) BDD_REF'!$B$207 + (E89+E90)*'(ne pas modifier) BDD_REF'!$B$208</f>
        <v>0.88</v>
      </c>
      <c r="F91" s="42">
        <f>F88*'(ne pas modifier) BDD_REF'!$B$207 + (F89+F90)*'(ne pas modifier) BDD_REF'!$B$208</f>
        <v>0.88</v>
      </c>
      <c r="G91" s="42">
        <f>G88*'(ne pas modifier) BDD_REF'!$B$207 + (G89+G90)*'(ne pas modifier) BDD_REF'!$B$208</f>
        <v>0.88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4.4000000000000004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6.0499999999999998E-2</v>
      </c>
      <c r="D92" s="42">
        <f>((D88*'(ne pas modifier) BDD_REF'!$B$220)+('RECeff + REIamont (2)'!D89+'RECeff + REIamont (2)'!D90)*'(ne pas modifier) BDD_REF'!$B$221)*'(ne pas modifier) BDD_REF'!$B$209</f>
        <v>6.0499999999999998E-2</v>
      </c>
      <c r="E92" s="42">
        <f>((E88*'(ne pas modifier) BDD_REF'!$B$220)+('RECeff + REIamont (2)'!E89+'RECeff + REIamont (2)'!E90)*'(ne pas modifier) BDD_REF'!$B$221)*'(ne pas modifier) BDD_REF'!$B$209</f>
        <v>6.0499999999999998E-2</v>
      </c>
      <c r="F92" s="42">
        <f>((F88*'(ne pas modifier) BDD_REF'!$B$220)+('RECeff + REIamont (2)'!F89+'RECeff + REIamont (2)'!F90)*'(ne pas modifier) BDD_REF'!$B$221)*'(ne pas modifier) BDD_REF'!$B$209</f>
        <v>6.0499999999999998E-2</v>
      </c>
      <c r="G92" s="42">
        <f>((G88*'(ne pas modifier) BDD_REF'!$B$220)+('RECeff + REIamont (2)'!G89+'RECeff + REIamont (2)'!G90)*'(ne pas modifier) BDD_REF'!$B$221)*'(ne pas modifier) BDD_REF'!$B$209</f>
        <v>6.0499999999999998E-2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0.30249999999999999</v>
      </c>
    </row>
    <row r="93" spans="1:108" x14ac:dyDescent="0.3">
      <c r="B93" s="20" t="s">
        <v>330</v>
      </c>
      <c r="C93" s="42">
        <f>(C88+C89+C90)*'(ne pas modifier) BDD_REF'!$B$222*'(ne pas modifier) BDD_REF'!$B$210</f>
        <v>0.1452</v>
      </c>
      <c r="D93" s="42">
        <f>(D88+D89+D90)*'(ne pas modifier) BDD_REF'!$B$222*'(ne pas modifier) BDD_REF'!$B$210</f>
        <v>0.1452</v>
      </c>
      <c r="E93" s="42">
        <f>(E88+E89+E90)*'(ne pas modifier) BDD_REF'!$B$222*'(ne pas modifier) BDD_REF'!$B$210</f>
        <v>0.1452</v>
      </c>
      <c r="F93" s="42">
        <f>(F88+F89+F90)*'(ne pas modifier) BDD_REF'!$B$222*'(ne pas modifier) BDD_REF'!$B$210</f>
        <v>0.1452</v>
      </c>
      <c r="G93" s="42">
        <f>(G88+G89+G90)*'(ne pas modifier) BDD_REF'!$B$222*'(ne pas modifier) BDD_REF'!$B$210</f>
        <v>0.1452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0.72599999999999998</v>
      </c>
    </row>
    <row r="94" spans="1:108" x14ac:dyDescent="0.3">
      <c r="B94" s="7" t="s">
        <v>315</v>
      </c>
      <c r="C94" s="93">
        <f>'[1]Onglet 4'!C74</f>
        <v>0</v>
      </c>
      <c r="D94" s="93">
        <f>'[1]Onglet 4'!D74</f>
        <v>0</v>
      </c>
      <c r="E94" s="93">
        <f>'[1]Onglet 4'!E74</f>
        <v>0</v>
      </c>
      <c r="F94" s="93">
        <f>'[1]Onglet 4'!F74</f>
        <v>0</v>
      </c>
      <c r="G94" s="93">
        <f>'[1]Onglet 4'!G74</f>
        <v>0</v>
      </c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f>'[1]Onglet 4'!C75</f>
        <v>50</v>
      </c>
      <c r="D95" s="93">
        <f>'[1]Onglet 4'!D75</f>
        <v>50</v>
      </c>
      <c r="E95" s="93">
        <f>'[1]Onglet 4'!E75</f>
        <v>50</v>
      </c>
      <c r="F95" s="93">
        <f>'[1]Onglet 4'!F75</f>
        <v>50</v>
      </c>
      <c r="G95" s="93">
        <f>'[1]Onglet 4'!G75</f>
        <v>50</v>
      </c>
      <c r="H95" s="93"/>
      <c r="I95" s="93"/>
      <c r="J95" s="93"/>
      <c r="K95" s="93"/>
      <c r="L95" s="93"/>
      <c r="M95" s="42">
        <f t="shared" si="6"/>
        <v>250</v>
      </c>
    </row>
    <row r="96" spans="1:108" x14ac:dyDescent="0.3">
      <c r="B96" s="7" t="s">
        <v>317</v>
      </c>
      <c r="C96" s="93">
        <f>'[1]Onglet 4'!C76</f>
        <v>0</v>
      </c>
      <c r="D96" s="93">
        <f>'[1]Onglet 4'!D76</f>
        <v>0</v>
      </c>
      <c r="E96" s="93">
        <f>'[1]Onglet 4'!E76</f>
        <v>0</v>
      </c>
      <c r="F96" s="93">
        <f>'[1]Onglet 4'!F76</f>
        <v>0</v>
      </c>
      <c r="G96" s="93">
        <f>'[1]Onglet 4'!G76</f>
        <v>0</v>
      </c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f>'[1]Onglet 4'!C77</f>
        <v>0</v>
      </c>
      <c r="D97" s="93">
        <f>'[1]Onglet 4'!D77</f>
        <v>0</v>
      </c>
      <c r="E97" s="93">
        <f>'[1]Onglet 4'!E77</f>
        <v>0</v>
      </c>
      <c r="F97" s="93">
        <f>'[1]Onglet 4'!F77</f>
        <v>0</v>
      </c>
      <c r="G97" s="93">
        <f>'[1]Onglet 4'!G77</f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f>'[1]Onglet 4'!C78</f>
        <v>0</v>
      </c>
      <c r="D98" s="93">
        <f>'[1]Onglet 4'!D78</f>
        <v>0</v>
      </c>
      <c r="E98" s="93">
        <f>'[1]Onglet 4'!E78</f>
        <v>0</v>
      </c>
      <c r="F98" s="93">
        <f>'[1]Onglet 4'!F78</f>
        <v>0</v>
      </c>
      <c r="G98" s="93">
        <f>'[1]Onglet 4'!G78</f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f>'[1]Onglet 4'!C79</f>
        <v>0</v>
      </c>
      <c r="D99" s="93">
        <f>'[1]Onglet 4'!D79</f>
        <v>0</v>
      </c>
      <c r="E99" s="93">
        <f>'[1]Onglet 4'!E79</f>
        <v>0</v>
      </c>
      <c r="F99" s="93">
        <f>'[1]Onglet 4'!F79</f>
        <v>0</v>
      </c>
      <c r="G99" s="93">
        <f>'[1]Onglet 4'!G79</f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0.15354999999999999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0.15354999999999999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0.15354999999999999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0.15354999999999999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0.76774999999999993</v>
      </c>
    </row>
    <row r="101" spans="1:108" x14ac:dyDescent="0.3">
      <c r="B101" s="7" t="s">
        <v>321</v>
      </c>
      <c r="C101" s="93">
        <f>'[1]Onglet 4'!C81</f>
        <v>1000</v>
      </c>
      <c r="D101" s="93">
        <f>'[1]Onglet 4'!D81</f>
        <v>1000</v>
      </c>
      <c r="E101" s="93">
        <f>'[1]Onglet 4'!E81</f>
        <v>1000</v>
      </c>
      <c r="F101" s="93">
        <f>'[1]Onglet 4'!F81</f>
        <v>1000</v>
      </c>
      <c r="G101" s="93">
        <f>'[1]Onglet 4'!G81</f>
        <v>1000</v>
      </c>
      <c r="H101" s="93"/>
      <c r="I101" s="93"/>
      <c r="J101" s="93"/>
      <c r="K101" s="93"/>
      <c r="L101" s="93"/>
      <c r="M101" s="42">
        <f t="shared" si="6"/>
        <v>5000</v>
      </c>
    </row>
    <row r="102" spans="1:108" x14ac:dyDescent="0.3">
      <c r="B102" s="3" t="s">
        <v>184</v>
      </c>
      <c r="C102" s="42">
        <f>(C101*'(ne pas modifier) BDD_REF'!$B$211)/1000</f>
        <v>5.7000000000000002E-2</v>
      </c>
      <c r="D102" s="42">
        <f>(D101*'(ne pas modifier) BDD_REF'!$B$211)/1000</f>
        <v>5.7000000000000002E-2</v>
      </c>
      <c r="E102" s="42">
        <f>(E101*'(ne pas modifier) BDD_REF'!$B$211)/1000</f>
        <v>5.7000000000000002E-2</v>
      </c>
      <c r="F102" s="42">
        <f>(F101*'(ne pas modifier) BDD_REF'!$B$211)/1000</f>
        <v>5.7000000000000002E-2</v>
      </c>
      <c r="G102" s="42">
        <f>(G101*'(ne pas modifier) BDD_REF'!$B$211)/1000</f>
        <v>5.7000000000000002E-2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0.28500000000000003</v>
      </c>
    </row>
    <row r="103" spans="1:108" s="17" customFormat="1" x14ac:dyDescent="0.3">
      <c r="A103" s="19"/>
      <c r="B103" s="20" t="s">
        <v>185</v>
      </c>
      <c r="C103" s="94">
        <f>C100+C102</f>
        <v>0.21054999999999999</v>
      </c>
      <c r="D103" s="94">
        <f t="shared" ref="D103:L103" si="9">D100+D102</f>
        <v>0.21054999999999999</v>
      </c>
      <c r="E103" s="94">
        <f t="shared" si="9"/>
        <v>0.21054999999999999</v>
      </c>
      <c r="F103" s="94">
        <f t="shared" si="9"/>
        <v>0.21054999999999999</v>
      </c>
      <c r="G103" s="94">
        <f t="shared" si="9"/>
        <v>0.21054999999999999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1.0527499999999999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323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0.24804999999999999</v>
      </c>
      <c r="D106" s="42">
        <f>(D88*'(ne pas modifier) BDD_REF'!$B$212+'RECeff + REIamont (2)'!D104*'(ne pas modifier) BDD_REF'!$B$213+'RECeff + REIamont (2)'!D105*'(ne pas modifier) BDD_REF'!$B$214)/1000</f>
        <v>0.24804999999999999</v>
      </c>
      <c r="E106" s="42">
        <f>(E88*'(ne pas modifier) BDD_REF'!$B$212+'RECeff + REIamont (2)'!E104*'(ne pas modifier) BDD_REF'!$B$213+'RECeff + REIamont (2)'!E105*'(ne pas modifier) BDD_REF'!$B$214)/1000</f>
        <v>0.24804999999999999</v>
      </c>
      <c r="F106" s="42">
        <f>(F88*'(ne pas modifier) BDD_REF'!$B$212+'RECeff + REIamont (2)'!F104*'(ne pas modifier) BDD_REF'!$B$213+'RECeff + REIamont (2)'!F105*'(ne pas modifier) BDD_REF'!$B$214)/1000</f>
        <v>0.24804999999999999</v>
      </c>
      <c r="G106" s="42">
        <f>(G88*'(ne pas modifier) BDD_REF'!$B$212+'RECeff + REIamont (2)'!G104*'(ne pas modifier) BDD_REF'!$B$213+'RECeff + REIamont (2)'!G105*'(ne pas modifier) BDD_REF'!$B$214)/1000</f>
        <v>0.24804999999999999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1.2402500000000001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186</v>
      </c>
      <c r="C113" s="94">
        <f>C106+C107+C112</f>
        <v>0.24804999999999999</v>
      </c>
      <c r="D113" s="94">
        <f t="shared" ref="D113:L113" si="11">D106+D107+D112</f>
        <v>0.24804999999999999</v>
      </c>
      <c r="E113" s="94">
        <f t="shared" si="11"/>
        <v>0.24804999999999999</v>
      </c>
      <c r="F113" s="94">
        <f t="shared" si="11"/>
        <v>0.24804999999999999</v>
      </c>
      <c r="G113" s="94">
        <f t="shared" si="11"/>
        <v>0.24804999999999999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1.2402500000000001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0.91071650000000004</v>
      </c>
      <c r="D114" s="96">
        <f>((D91+D92+D93)/1000*44/28*'(ne pas modifier) BDD_REF'!$B$232)+'RECeff + REIamont (2)'!D103+'RECeff + REIamont (2)'!D113</f>
        <v>0.91071650000000004</v>
      </c>
      <c r="E114" s="96">
        <f>((E91+E92+E93)/1000*44/28*'(ne pas modifier) BDD_REF'!$B$232)+'RECeff + REIamont (2)'!E103+'RECeff + REIamont (2)'!E113</f>
        <v>0.91071650000000004</v>
      </c>
      <c r="F114" s="96">
        <f>((F91+F92+F93)/1000*44/28*'(ne pas modifier) BDD_REF'!$B$232)+'RECeff + REIamont (2)'!F103+'RECeff + REIamont (2)'!F113</f>
        <v>0.91071650000000004</v>
      </c>
      <c r="G114" s="96">
        <f>((G91+G92+G93)/1000*44/28*'(ne pas modifier) BDD_REF'!$B$232)+'RECeff + REIamont (2)'!G103+'RECeff + REIamont (2)'!G113</f>
        <v>0.91071650000000004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4.5535825000000001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f>'[1]Onglet 4'!C91</f>
        <v>60</v>
      </c>
      <c r="D115" s="93">
        <f>'[1]Onglet 4'!D91</f>
        <v>60</v>
      </c>
      <c r="E115" s="93">
        <f>'[1]Onglet 4'!E91</f>
        <v>60</v>
      </c>
      <c r="F115" s="93">
        <f>'[1]Onglet 4'!F91</f>
        <v>60</v>
      </c>
      <c r="G115" s="93">
        <f>'[1]Onglet 4'!G91</f>
        <v>60</v>
      </c>
      <c r="H115" s="93"/>
      <c r="I115" s="93"/>
      <c r="J115" s="93"/>
      <c r="K115" s="93"/>
      <c r="L115" s="93"/>
      <c r="M115" s="42">
        <f t="shared" si="10"/>
        <v>300</v>
      </c>
    </row>
    <row r="116" spans="1:108" x14ac:dyDescent="0.3">
      <c r="B116" s="7" t="s">
        <v>313</v>
      </c>
      <c r="C116" s="93">
        <f>'[1]Onglet 4'!C92</f>
        <v>0</v>
      </c>
      <c r="D116" s="93">
        <f>'[1]Onglet 4'!D92</f>
        <v>0</v>
      </c>
      <c r="E116" s="93">
        <f>'[1]Onglet 4'!E92</f>
        <v>0</v>
      </c>
      <c r="F116" s="93">
        <f>'[1]Onglet 4'!F92</f>
        <v>0</v>
      </c>
      <c r="G116" s="93">
        <f>'[1]Onglet 4'!G92</f>
        <v>0</v>
      </c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f>'[1]Onglet 4'!C93</f>
        <v>0</v>
      </c>
      <c r="D117" s="93">
        <f>'[1]Onglet 4'!D93</f>
        <v>0</v>
      </c>
      <c r="E117" s="93">
        <f>'[1]Onglet 4'!E93</f>
        <v>0</v>
      </c>
      <c r="F117" s="93">
        <f>'[1]Onglet 4'!F93</f>
        <v>0</v>
      </c>
      <c r="G117" s="93">
        <f>'[1]Onglet 4'!G93</f>
        <v>0</v>
      </c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0.96</v>
      </c>
      <c r="D118" s="42">
        <f>D115*'(ne pas modifier) BDD_REF'!$B$207 + (D116+D117)*'(ne pas modifier) BDD_REF'!$B$208</f>
        <v>0.96</v>
      </c>
      <c r="E118" s="42">
        <f>E115*'(ne pas modifier) BDD_REF'!$B$207 + (E116+E117)*'(ne pas modifier) BDD_REF'!$B$208</f>
        <v>0.96</v>
      </c>
      <c r="F118" s="42">
        <f>F115*'(ne pas modifier) BDD_REF'!$B$207 + (F116+F117)*'(ne pas modifier) BDD_REF'!$B$208</f>
        <v>0.96</v>
      </c>
      <c r="G118" s="42">
        <f>G115*'(ne pas modifier) BDD_REF'!$B$207 + (G116+G117)*'(ne pas modifier) BDD_REF'!$B$208</f>
        <v>0.96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4.8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6.6000000000000003E-2</v>
      </c>
      <c r="D119" s="42">
        <f>((D115*'(ne pas modifier) BDD_REF'!$B$220)+('RECeff + REIamont (2)'!D116+'RECeff + REIamont (2)'!D117)*'(ne pas modifier) BDD_REF'!$B$221)*'(ne pas modifier) BDD_REF'!$B$209</f>
        <v>6.6000000000000003E-2</v>
      </c>
      <c r="E119" s="42">
        <f>((E115*'(ne pas modifier) BDD_REF'!$B$220)+('RECeff + REIamont (2)'!E116+'RECeff + REIamont (2)'!E117)*'(ne pas modifier) BDD_REF'!$B$221)*'(ne pas modifier) BDD_REF'!$B$209</f>
        <v>6.6000000000000003E-2</v>
      </c>
      <c r="F119" s="42">
        <f>((F115*'(ne pas modifier) BDD_REF'!$B$220)+('RECeff + REIamont (2)'!F116+'RECeff + REIamont (2)'!F117)*'(ne pas modifier) BDD_REF'!$B$221)*'(ne pas modifier) BDD_REF'!$B$209</f>
        <v>6.6000000000000003E-2</v>
      </c>
      <c r="G119" s="42">
        <f>((G115*'(ne pas modifier) BDD_REF'!$B$220)+('RECeff + REIamont (2)'!G116+'RECeff + REIamont (2)'!G117)*'(ne pas modifier) BDD_REF'!$B$221)*'(ne pas modifier) BDD_REF'!$B$209</f>
        <v>6.6000000000000003E-2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0.33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0.15839999999999999</v>
      </c>
      <c r="D120" s="42">
        <f>(D115+D116+D117)*'(ne pas modifier) BDD_REF'!$B$222*'(ne pas modifier) BDD_REF'!$B$210</f>
        <v>0.15839999999999999</v>
      </c>
      <c r="E120" s="42">
        <f>(E115+E116+E117)*'(ne pas modifier) BDD_REF'!$B$222*'(ne pas modifier) BDD_REF'!$B$210</f>
        <v>0.15839999999999999</v>
      </c>
      <c r="F120" s="42">
        <f>(F115+F116+F117)*'(ne pas modifier) BDD_REF'!$B$222*'(ne pas modifier) BDD_REF'!$B$210</f>
        <v>0.15839999999999999</v>
      </c>
      <c r="G120" s="42">
        <f>(G115+G116+G117)*'(ne pas modifier) BDD_REF'!$B$222*'(ne pas modifier) BDD_REF'!$B$210</f>
        <v>0.15839999999999999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0.79199999999999993</v>
      </c>
    </row>
    <row r="121" spans="1:108" x14ac:dyDescent="0.3">
      <c r="B121" s="7" t="s">
        <v>315</v>
      </c>
      <c r="C121" s="93">
        <f>'[1]Onglet 4'!C95</f>
        <v>0</v>
      </c>
      <c r="D121" s="93">
        <f>'[1]Onglet 4'!D95</f>
        <v>0</v>
      </c>
      <c r="E121" s="93">
        <f>'[1]Onglet 4'!E95</f>
        <v>0</v>
      </c>
      <c r="F121" s="93">
        <f>'[1]Onglet 4'!F95</f>
        <v>0</v>
      </c>
      <c r="G121" s="93">
        <f>'[1]Onglet 4'!G95</f>
        <v>0</v>
      </c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f>'[1]Onglet 4'!C96</f>
        <v>50</v>
      </c>
      <c r="D122" s="93">
        <f>'[1]Onglet 4'!D96</f>
        <v>50</v>
      </c>
      <c r="E122" s="93">
        <f>'[1]Onglet 4'!E96</f>
        <v>50</v>
      </c>
      <c r="F122" s="93">
        <f>'[1]Onglet 4'!F96</f>
        <v>50</v>
      </c>
      <c r="G122" s="93">
        <f>'[1]Onglet 4'!G96</f>
        <v>50</v>
      </c>
      <c r="H122" s="93"/>
      <c r="I122" s="93"/>
      <c r="J122" s="93"/>
      <c r="K122" s="93"/>
      <c r="L122" s="93"/>
      <c r="M122" s="42">
        <f t="shared" si="10"/>
        <v>250</v>
      </c>
    </row>
    <row r="123" spans="1:108" x14ac:dyDescent="0.3">
      <c r="B123" s="7" t="s">
        <v>317</v>
      </c>
      <c r="C123" s="93">
        <f>'[1]Onglet 4'!C97</f>
        <v>0</v>
      </c>
      <c r="D123" s="93">
        <f>'[1]Onglet 4'!D97</f>
        <v>0</v>
      </c>
      <c r="E123" s="93">
        <f>'[1]Onglet 4'!E97</f>
        <v>0</v>
      </c>
      <c r="F123" s="93">
        <f>'[1]Onglet 4'!F97</f>
        <v>0</v>
      </c>
      <c r="G123" s="93">
        <f>'[1]Onglet 4'!G97</f>
        <v>0</v>
      </c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f>'[1]Onglet 4'!C98</f>
        <v>0</v>
      </c>
      <c r="D124" s="93">
        <f>'[1]Onglet 4'!D98</f>
        <v>0</v>
      </c>
      <c r="E124" s="93">
        <f>'[1]Onglet 4'!E98</f>
        <v>0</v>
      </c>
      <c r="F124" s="93">
        <f>'[1]Onglet 4'!F98</f>
        <v>0</v>
      </c>
      <c r="G124" s="93">
        <f>'[1]Onglet 4'!G98</f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f>'[1]Onglet 4'!C99</f>
        <v>0</v>
      </c>
      <c r="D125" s="93">
        <f>'[1]Onglet 4'!D99</f>
        <v>0</v>
      </c>
      <c r="E125" s="93">
        <f>'[1]Onglet 4'!E99</f>
        <v>0</v>
      </c>
      <c r="F125" s="93">
        <f>'[1]Onglet 4'!F99</f>
        <v>0</v>
      </c>
      <c r="G125" s="93">
        <f>'[1]Onglet 4'!G99</f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f>'[1]Onglet 4'!C100</f>
        <v>0</v>
      </c>
      <c r="D126" s="93">
        <f>'[1]Onglet 4'!D100</f>
        <v>0</v>
      </c>
      <c r="E126" s="93">
        <f>'[1]Onglet 4'!E100</f>
        <v>0</v>
      </c>
      <c r="F126" s="93">
        <f>'[1]Onglet 4'!F100</f>
        <v>0</v>
      </c>
      <c r="G126" s="93">
        <f>'[1]Onglet 4'!G100</f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0.15354999999999999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0.15354999999999999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0.15354999999999999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0.15354999999999999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0.76774999999999993</v>
      </c>
    </row>
    <row r="128" spans="1:108" x14ac:dyDescent="0.3">
      <c r="B128" s="7" t="s">
        <v>321</v>
      </c>
      <c r="C128" s="93">
        <f>'[1]Onglet 4'!C102</f>
        <v>1000</v>
      </c>
      <c r="D128" s="93">
        <f>'[1]Onglet 4'!D102</f>
        <v>1000</v>
      </c>
      <c r="E128" s="93">
        <f>'[1]Onglet 4'!E102</f>
        <v>1000</v>
      </c>
      <c r="F128" s="93">
        <f>'[1]Onglet 4'!F102</f>
        <v>1000</v>
      </c>
      <c r="G128" s="93">
        <f>'[1]Onglet 4'!G102</f>
        <v>1000</v>
      </c>
      <c r="H128" s="93"/>
      <c r="I128" s="93"/>
      <c r="J128" s="93"/>
      <c r="K128" s="93"/>
      <c r="L128" s="93"/>
      <c r="M128" s="42">
        <f t="shared" si="10"/>
        <v>5000</v>
      </c>
    </row>
    <row r="129" spans="1:108" x14ac:dyDescent="0.3">
      <c r="B129" s="3" t="s">
        <v>184</v>
      </c>
      <c r="C129" s="42">
        <f>(C128*'(ne pas modifier) BDD_REF'!$B$211)/1000</f>
        <v>5.7000000000000002E-2</v>
      </c>
      <c r="D129" s="42">
        <f>(D128*'(ne pas modifier) BDD_REF'!$B$211)/1000</f>
        <v>5.7000000000000002E-2</v>
      </c>
      <c r="E129" s="42">
        <f>(E128*'(ne pas modifier) BDD_REF'!$B$211)/1000</f>
        <v>5.7000000000000002E-2</v>
      </c>
      <c r="F129" s="42">
        <f>(F128*'(ne pas modifier) BDD_REF'!$B$211)/1000</f>
        <v>5.7000000000000002E-2</v>
      </c>
      <c r="G129" s="42">
        <f>(G128*'(ne pas modifier) BDD_REF'!$B$211)/1000</f>
        <v>5.7000000000000002E-2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0.28500000000000003</v>
      </c>
    </row>
    <row r="130" spans="1:108" s="17" customFormat="1" x14ac:dyDescent="0.3">
      <c r="A130" s="19"/>
      <c r="B130" s="20" t="s">
        <v>185</v>
      </c>
      <c r="C130" s="94">
        <f>C127+C129</f>
        <v>0.21054999999999999</v>
      </c>
      <c r="D130" s="94">
        <f t="shared" ref="D130:L130" si="12">D127+D129</f>
        <v>0.21054999999999999</v>
      </c>
      <c r="E130" s="94">
        <f t="shared" si="12"/>
        <v>0.21054999999999999</v>
      </c>
      <c r="F130" s="94">
        <f t="shared" si="12"/>
        <v>0.21054999999999999</v>
      </c>
      <c r="G130" s="94">
        <f t="shared" si="12"/>
        <v>0.21054999999999999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1.0527499999999999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323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0.27059999999999995</v>
      </c>
      <c r="D133" s="42">
        <f>(D115*'(ne pas modifier) BDD_REF'!$B$212+'RECeff + REIamont (2)'!D131*'(ne pas modifier) BDD_REF'!$B$213+'RECeff + REIamont (2)'!D132*'(ne pas modifier) BDD_REF'!$B$214)/1000</f>
        <v>0.27059999999999995</v>
      </c>
      <c r="E133" s="42">
        <f>(E115*'(ne pas modifier) BDD_REF'!$B$212+'RECeff + REIamont (2)'!E131*'(ne pas modifier) BDD_REF'!$B$213+'RECeff + REIamont (2)'!E132*'(ne pas modifier) BDD_REF'!$B$214)/1000</f>
        <v>0.27059999999999995</v>
      </c>
      <c r="F133" s="42">
        <f>(F115*'(ne pas modifier) BDD_REF'!$B$212+'RECeff + REIamont (2)'!F131*'(ne pas modifier) BDD_REF'!$B$213+'RECeff + REIamont (2)'!F132*'(ne pas modifier) BDD_REF'!$B$214)/1000</f>
        <v>0.27059999999999995</v>
      </c>
      <c r="G133" s="42">
        <f>(G115*'(ne pas modifier) BDD_REF'!$B$212+'RECeff + REIamont (2)'!G131*'(ne pas modifier) BDD_REF'!$B$213+'RECeff + REIamont (2)'!G132*'(ne pas modifier) BDD_REF'!$B$214)/1000</f>
        <v>0.27059999999999995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1.3529999999999998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f>'[1]Onglet 4'!C107</f>
        <v>0.5</v>
      </c>
      <c r="D135" s="93">
        <f>'[1]Onglet 4'!D107</f>
        <v>0.5</v>
      </c>
      <c r="E135" s="93">
        <f>'[1]Onglet 4'!E107</f>
        <v>0.5</v>
      </c>
      <c r="F135" s="93">
        <f>'[1]Onglet 4'!F107</f>
        <v>0.5</v>
      </c>
      <c r="G135" s="93">
        <f>'[1]Onglet 4'!G107</f>
        <v>0.5</v>
      </c>
      <c r="H135" s="93"/>
      <c r="I135" s="93"/>
      <c r="J135" s="93"/>
      <c r="K135" s="93"/>
      <c r="L135" s="93"/>
      <c r="M135" s="42">
        <f t="shared" ref="M135:M142" si="13">SUM(C135:L135)</f>
        <v>2.5</v>
      </c>
    </row>
    <row r="136" spans="1:108" x14ac:dyDescent="0.3">
      <c r="B136" s="7" t="s">
        <v>325</v>
      </c>
      <c r="C136" s="93">
        <f>'[1]Onglet 4'!C108</f>
        <v>0</v>
      </c>
      <c r="D136" s="93">
        <f>'[1]Onglet 4'!D108</f>
        <v>0</v>
      </c>
      <c r="E136" s="93">
        <f>'[1]Onglet 4'!E108</f>
        <v>0</v>
      </c>
      <c r="F136" s="93">
        <f>'[1]Onglet 4'!F108</f>
        <v>0</v>
      </c>
      <c r="G136" s="93">
        <f>'[1]Onglet 4'!G108</f>
        <v>0</v>
      </c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>
        <f>'[1]Onglet 4'!C109</f>
        <v>0.5</v>
      </c>
      <c r="D137" s="93">
        <f>'[1]Onglet 4'!D109</f>
        <v>0.5</v>
      </c>
      <c r="E137" s="93">
        <f>'[1]Onglet 4'!E109</f>
        <v>0.5</v>
      </c>
      <c r="F137" s="93">
        <f>'[1]Onglet 4'!F109</f>
        <v>0.5</v>
      </c>
      <c r="G137" s="93">
        <f>'[1]Onglet 4'!G109</f>
        <v>0.5</v>
      </c>
      <c r="H137" s="93"/>
      <c r="I137" s="93"/>
      <c r="J137" s="93"/>
      <c r="K137" s="93"/>
      <c r="L137" s="93"/>
      <c r="M137" s="42">
        <f t="shared" si="13"/>
        <v>2.5</v>
      </c>
    </row>
    <row r="138" spans="1:108" x14ac:dyDescent="0.3">
      <c r="B138" s="7" t="s">
        <v>327</v>
      </c>
      <c r="C138" s="93">
        <f>'[1]Onglet 4'!C110</f>
        <v>0</v>
      </c>
      <c r="D138" s="93">
        <f>'[1]Onglet 4'!D110</f>
        <v>0</v>
      </c>
      <c r="E138" s="93">
        <f>'[1]Onglet 4'!E110</f>
        <v>0</v>
      </c>
      <c r="F138" s="93">
        <f>'[1]Onglet 4'!F110</f>
        <v>0</v>
      </c>
      <c r="G138" s="93">
        <f>'[1]Onglet 4'!G110</f>
        <v>0</v>
      </c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1.55715E-2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1.55715E-2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1.55715E-2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1.55715E-2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1.55715E-2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7.7857499999999996E-2</v>
      </c>
    </row>
    <row r="140" spans="1:108" s="17" customFormat="1" x14ac:dyDescent="0.3">
      <c r="A140" s="19"/>
      <c r="B140" s="20" t="s">
        <v>186</v>
      </c>
      <c r="C140" s="94">
        <f>C133+C134+C139</f>
        <v>0.28617149999999997</v>
      </c>
      <c r="D140" s="94">
        <f t="shared" ref="D140:L140" si="14">D133+D134+D139</f>
        <v>0.28617149999999997</v>
      </c>
      <c r="E140" s="94">
        <f t="shared" si="14"/>
        <v>0.28617149999999997</v>
      </c>
      <c r="F140" s="94">
        <f t="shared" si="14"/>
        <v>0.28617149999999997</v>
      </c>
      <c r="G140" s="94">
        <f t="shared" si="14"/>
        <v>0.28617149999999997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1.4308574999999999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0.98993949999999997</v>
      </c>
      <c r="D141" s="96">
        <f>((D118+D119+D120)/1000*44/28*'(ne pas modifier) BDD_REF'!$B$232)+'RECeff + REIamont (2)'!D130+'RECeff + REIamont (2)'!D140</f>
        <v>0.98993949999999997</v>
      </c>
      <c r="E141" s="96">
        <f>((E118+E119+E120)/1000*44/28*'(ne pas modifier) BDD_REF'!$B$232)+'RECeff + REIamont (2)'!E130+'RECeff + REIamont (2)'!E140</f>
        <v>0.98993949999999997</v>
      </c>
      <c r="F141" s="96">
        <f>((F118+F119+F120)/1000*44/28*'(ne pas modifier) BDD_REF'!$B$232)+'RECeff + REIamont (2)'!F130+'RECeff + REIamont (2)'!F140</f>
        <v>0.98993949999999997</v>
      </c>
      <c r="G141" s="96">
        <f>((G118+G119+G120)/1000*44/28*'(ne pas modifier) BDD_REF'!$B$232)+'RECeff + REIamont (2)'!G130+'RECeff + REIamont (2)'!G140</f>
        <v>0.98993949999999997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4.9496975000000001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4.2808991999999995</v>
      </c>
      <c r="D142" s="97">
        <f t="shared" ref="D142:L142" si="15">D33+D60+D87+D114+D141</f>
        <v>4.2808991999999995</v>
      </c>
      <c r="E142" s="97">
        <f t="shared" si="15"/>
        <v>4.2808991999999995</v>
      </c>
      <c r="F142" s="97">
        <f t="shared" si="15"/>
        <v>4.2808991999999995</v>
      </c>
      <c r="G142" s="97">
        <f t="shared" si="15"/>
        <v>4.2808991999999995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21.404495999999998</v>
      </c>
    </row>
    <row r="143" spans="1:108" x14ac:dyDescent="0.3">
      <c r="B143" s="79" t="s">
        <v>222</v>
      </c>
      <c r="C143" s="97">
        <f>(C142-C5*5)</f>
        <v>-13.539251073889666</v>
      </c>
      <c r="D143" s="97">
        <f t="shared" ref="D143:L143" si="16">(D142-D5*5)</f>
        <v>-13.539251073889666</v>
      </c>
      <c r="E143" s="97">
        <f t="shared" si="16"/>
        <v>-13.539251073889666</v>
      </c>
      <c r="F143" s="97">
        <f t="shared" si="16"/>
        <v>-13.539251073889666</v>
      </c>
      <c r="G143" s="97">
        <f t="shared" si="16"/>
        <v>-13.539251073889666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-61.73898489693687</v>
      </c>
      <c r="D144" s="91">
        <f>D143*Eligibilité_projet!C8</f>
        <v>-78.663048739298958</v>
      </c>
      <c r="E144" s="91">
        <f>E143*Eligibilité_projet!D8</f>
        <v>-2.7078502147779333</v>
      </c>
      <c r="F144" s="91">
        <f>F143*Eligibilité_projet!E8</f>
        <v>-2.4370651933001399</v>
      </c>
      <c r="G144" s="91">
        <f>G143*Eligibilité_projet!F8</f>
        <v>-1.0831400859111733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-146.63008913022506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13.5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21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28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35.5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37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43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49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55.5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61.5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67.5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69.5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71.5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73.5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75.5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78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78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78.5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79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79.5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80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234.9</v>
      </c>
      <c r="G25" s="23">
        <f>SUMIF($A5:$A24,"&lt;"&amp;Eligibilité_projet!F14+1,G5:G24)</f>
        <v>234.9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1174.5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110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187.02514285714287</v>
      </c>
      <c r="D28" s="25">
        <f>((D25/D27)-D26)*Eligibilité_projet!C8*44/12</f>
        <v>238.29300000000001</v>
      </c>
      <c r="E28" s="25">
        <f>((E25/E27)-E26)*Eligibilité_projet!D8*44/12</f>
        <v>8.2028571428571446</v>
      </c>
      <c r="F28" s="25">
        <f>((F25/F27)-F26)*Eligibilité_projet!E8*44/12</f>
        <v>7.3825714285714286</v>
      </c>
      <c r="G28" s="25">
        <f>((G25/G27)-G26)*Eligibilité_projet!F8*44/12</f>
        <v>3.2811428571428576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444.18471428571439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260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47</v>
      </c>
      <c r="G6" s="23">
        <f>IF(Eligibilité_projet!F13="Hors climat Mediterranéen",'(ne pas modifier) BDD_REF'!$C$272,IF(Eligibilité_projet!F13="",0,'(ne pas modifier) BDD_REF'!$B$272))</f>
        <v>47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235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0.95</v>
      </c>
      <c r="D7" s="23">
        <f>Eligibilité_projet!C15</f>
        <v>0.95</v>
      </c>
      <c r="E7" s="23">
        <f>Eligibilité_projet!D15</f>
        <v>0.95</v>
      </c>
      <c r="F7" s="23">
        <f>Eligibilité_projet!E15</f>
        <v>0.95</v>
      </c>
      <c r="G7" s="23">
        <f>Eligibilité_projet!F15</f>
        <v>0.95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4.75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100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72.063199999999981</v>
      </c>
      <c r="D9" s="22">
        <f>((D6-D5)+('(ne pas modifier) BDD_REF'!$B$276*D7*D8))*Eligibilité_projet!C8*44/12</f>
        <v>91.817366666666615</v>
      </c>
      <c r="E9" s="22">
        <f>((E6-E5)+('(ne pas modifier) BDD_REF'!$B$276*E7*E8))*Eligibilité_projet!D8*44/12</f>
        <v>3.1606666666666658</v>
      </c>
      <c r="F9" s="22">
        <f>((F6-F5)+('(ne pas modifier) BDD_REF'!$B$276*F7*F8))*Eligibilité_projet!E8*44/12</f>
        <v>2.8445999999999994</v>
      </c>
      <c r="G9" s="22">
        <f>((G6-G5)+('(ne pas modifier) BDD_REF'!$B$276*G7*G8))*Eligibilité_projet!F8*44/12</f>
        <v>1.2642666666666662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171.1500999999999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-146.63008913022506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444.18471428571439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171.1500999999999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761.96490341593926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-146.63008913022506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399.76624285714297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171.1500999999999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513.82470857142857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660.45479770165366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07689A-6142-478E-BB12-F7F8A919A4FD}"/>
</file>

<file path=customXml/itemProps2.xml><?xml version="1.0" encoding="utf-8"?>
<ds:datastoreItem xmlns:ds="http://schemas.openxmlformats.org/officeDocument/2006/customXml" ds:itemID="{68B77CDE-3410-4346-83B2-EF6075941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2024-05-22T07:23:36Z</dcterms:modified>
</cp:coreProperties>
</file>