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aint Pandelon (40) BEGU\Dossier déposé le 05 07 2024\"/>
    </mc:Choice>
  </mc:AlternateContent>
  <xr:revisionPtr revIDLastSave="0" documentId="8_{A6F28AA8-989B-44E0-A726-15B19C8DEEA5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1" i="2" l="1" a="1"/>
  <c r="BC181" i="2" s="1"/>
  <c r="BC65" i="2" a="1"/>
  <c r="BC65" i="2" s="1"/>
  <c r="BC164" i="2" a="1"/>
  <c r="BC164" i="2" s="1"/>
  <c r="BC114" i="2" a="1"/>
  <c r="BC114" i="2" s="1"/>
  <c r="BC82" i="2" a="1"/>
  <c r="BC82" i="2" s="1"/>
  <c r="BC130" i="2" a="1"/>
  <c r="BC130" i="2" s="1"/>
  <c r="BC47" i="2" a="1"/>
  <c r="BC47" i="2" s="1"/>
  <c r="BC192" i="2" a="1"/>
  <c r="BC192" i="2" s="1"/>
  <c r="BC38" i="2" a="1"/>
  <c r="BC38" i="2" s="1"/>
  <c r="BC58" i="2" a="1"/>
  <c r="BC58" i="2" s="1"/>
  <c r="BC117" i="2" a="1"/>
  <c r="BC117" i="2" s="1"/>
  <c r="BC55" i="2" a="1"/>
  <c r="BC55" i="2" s="1"/>
  <c r="BC83" i="2" a="1"/>
  <c r="BC83" i="2" s="1"/>
  <c r="BC34" i="2" a="1"/>
  <c r="BC34" i="2" s="1"/>
  <c r="BC84" i="2" a="1"/>
  <c r="BC84" i="2" s="1"/>
  <c r="BC126" i="2" a="1"/>
  <c r="BC126" i="2" s="1"/>
  <c r="BC68" i="2" a="1"/>
  <c r="BC68" i="2" s="1"/>
  <c r="BC151" i="2" a="1"/>
  <c r="BC151" i="2" s="1"/>
  <c r="BC31" i="2" a="1"/>
  <c r="BC31" i="2" s="1"/>
  <c r="BC32" i="2" a="1"/>
  <c r="BC32" i="2" s="1"/>
  <c r="BC18" i="2" a="1"/>
  <c r="BC18" i="2" s="1"/>
  <c r="BC7" i="2" a="1"/>
  <c r="BC7" i="2" s="1"/>
  <c r="BC185" i="2" a="1"/>
  <c r="BC185" i="2" s="1"/>
  <c r="BC143" i="2" a="1"/>
  <c r="BC143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<sst xmlns="http://schemas.openxmlformats.org/spreadsheetml/2006/main" count="1167" uniqueCount="324">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</sst>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1.8125946303093372</c:v>
                </c:pt>
                <c:pt idx="2">
                  <c:v>2.4049812771609806</c:v>
                </c:pt>
                <c:pt idx="3">
                  <c:v>3.1917776176484267</c:v>
                </c:pt>
                <c:pt idx="4">
                  <c:v>4.2370351808390607</c:v>
                </c:pt>
                <c:pt idx="5">
                  <c:v>5.6259854503598694</c:v>
                </c:pt>
                <c:pt idx="6">
                  <c:v>7.4720671328393165</c:v>
                </c:pt>
                <c:pt idx="7">
                  <c:v>9.9262922408396612</c:v>
                </c:pt>
                <c:pt idx="8">
                  <c:v>13.189731604232911</c:v>
                </c:pt>
                <c:pt idx="9">
                  <c:v>17.530161637357388</c:v>
                </c:pt>
                <c:pt idx="10">
                  <c:v>23.304263015058833</c:v>
                </c:pt>
                <c:pt idx="11">
                  <c:v>30.987227796136594</c:v>
                </c:pt>
                <c:pt idx="12">
                  <c:v>41.212253841109323</c:v>
                </c:pt>
                <c:pt idx="13">
                  <c:v>54.823236726698063</c:v>
                </c:pt>
                <c:pt idx="14">
                  <c:v>72.94508012148988</c:v>
                </c:pt>
                <c:pt idx="15">
                  <c:v>97.077529837410225</c:v>
                </c:pt>
                <c:pt idx="16">
                  <c:v>129.22042032374253</c:v>
                </c:pt>
                <c:pt idx="17">
                  <c:v>172.04087348953252</c:v>
                </c:pt>
                <c:pt idx="18">
                  <c:v>229.09653348693715</c:v>
                </c:pt>
                <c:pt idx="19">
                  <c:v>305.13365851632608</c:v>
                </c:pt>
                <c:pt idx="20">
                  <c:v>406.48522456571504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2.5418669877524631</c:v>
                </c:pt>
                <c:pt idx="2">
                  <c:v>2.9957270669243736</c:v>
                </c:pt>
                <c:pt idx="3">
                  <c:v>3.5309237289757314</c:v>
                </c:pt>
                <c:pt idx="4">
                  <c:v>4.1620838322130211</c:v>
                </c:pt>
                <c:pt idx="5">
                  <c:v>4.9064731144492493</c:v>
                </c:pt>
                <c:pt idx="6">
                  <c:v>5.7844737129845347</c:v>
                </c:pt>
                <c:pt idx="7">
                  <c:v>6.8201483342719778</c:v>
                </c:pt>
                <c:pt idx="8">
                  <c:v>8.0419068365778514</c:v>
                </c:pt>
                <c:pt idx="9">
                  <c:v>9.4832938632786998</c:v>
                </c:pt>
                <c:pt idx="10">
                  <c:v>11.183919563995628</c:v>
                </c:pt>
                <c:pt idx="11">
                  <c:v>13.190559461705492</c:v>
                </c:pt>
                <c:pt idx="12">
                  <c:v>15.558454280082193</c:v>
                </c:pt>
                <c:pt idx="13">
                  <c:v>18.352846171274901</c:v>
                </c:pt>
                <c:pt idx="14">
                  <c:v>21.650794439499833</c:v>
                </c:pt>
                <c:pt idx="15">
                  <c:v>25.543321728831604</c:v>
                </c:pt>
                <c:pt idx="16">
                  <c:v>30.137950957680886</c:v>
                </c:pt>
                <c:pt idx="17">
                  <c:v>35.561704301876368</c:v>
                </c:pt>
                <c:pt idx="18">
                  <c:v>41.964648565800914</c:v>
                </c:pt>
                <c:pt idx="19">
                  <c:v>49.524086706884191</c:v>
                </c:pt>
                <c:pt idx="20">
                  <c:v>58.44951353116938</c:v>
                </c:pt>
                <c:pt idx="21">
                  <c:v>68.988475175425933</c:v>
                </c:pt>
                <c:pt idx="22">
                  <c:v>81.433497548504832</c:v>
                </c:pt>
                <c:pt idx="23">
                  <c:v>96.130279148362561</c:v>
                </c:pt>
                <c:pt idx="24">
                  <c:v>113.48737946213917</c:v>
                </c:pt>
                <c:pt idx="25">
                  <c:v>133.9876765138882</c:v>
                </c:pt>
                <c:pt idx="26">
                  <c:v>132.14910489975807</c:v>
                </c:pt>
                <c:pt idx="27">
                  <c:v>145.00665050019282</c:v>
                </c:pt>
                <c:pt idx="28">
                  <c:v>157.83692263801234</c:v>
                </c:pt>
                <c:pt idx="29">
                  <c:v>170.6424524976421</c:v>
                </c:pt>
                <c:pt idx="30">
                  <c:v>183.42535972935536</c:v>
                </c:pt>
                <c:pt idx="31">
                  <c:v>159.30162093191652</c:v>
                </c:pt>
                <c:pt idx="32">
                  <c:v>173.56618479737253</c:v>
                </c:pt>
                <c:pt idx="33">
                  <c:v>187.80319453587131</c:v>
                </c:pt>
                <c:pt idx="34">
                  <c:v>202.01503419176592</c:v>
                </c:pt>
                <c:pt idx="35">
                  <c:v>216.20372460175972</c:v>
                </c:pt>
                <c:pt idx="36">
                  <c:v>193.27214793812973</c:v>
                </c:pt>
                <c:pt idx="37">
                  <c:v>208.5664261543092</c:v>
                </c:pt>
                <c:pt idx="38">
                  <c:v>223.83481773691517</c:v>
                </c:pt>
                <c:pt idx="39">
                  <c:v>239.07933751109377</c:v>
                </c:pt>
                <c:pt idx="40">
                  <c:v>254.30172220416441</c:v>
                </c:pt>
                <c:pt idx="41">
                  <c:v>231.45994723108012</c:v>
                </c:pt>
                <c:pt idx="42">
                  <c:v>246.69319751240889</c:v>
                </c:pt>
                <c:pt idx="43">
                  <c:v>261.90509392198993</c:v>
                </c:pt>
                <c:pt idx="44">
                  <c:v>277.0970514904804</c:v>
                </c:pt>
                <c:pt idx="45">
                  <c:v>292.27031736625912</c:v>
                </c:pt>
                <c:pt idx="46">
                  <c:v>269.50348353777451</c:v>
                </c:pt>
                <c:pt idx="47">
                  <c:v>284.68594869794055</c:v>
                </c:pt>
                <c:pt idx="48">
                  <c:v>299.85029171072807</c:v>
                </c:pt>
                <c:pt idx="49">
                  <c:v>314.99755813323162</c:v>
                </c:pt>
                <c:pt idx="50">
                  <c:v>330.12868474355969</c:v>
                </c:pt>
                <c:pt idx="51">
                  <c:v>306.7046832307131</c:v>
                </c:pt>
                <c:pt idx="52">
                  <c:v>321.12395650175091</c:v>
                </c:pt>
                <c:pt idx="53">
                  <c:v>335.52891035063624</c:v>
                </c:pt>
                <c:pt idx="54">
                  <c:v>349.9202461341838</c:v>
                </c:pt>
                <c:pt idx="55">
                  <c:v>364.29860280650684</c:v>
                </c:pt>
                <c:pt idx="56">
                  <c:v>340.20755607148004</c:v>
                </c:pt>
                <c:pt idx="57">
                  <c:v>353.87556237718695</c:v>
                </c:pt>
                <c:pt idx="58">
                  <c:v>367.53200509800337</c:v>
                </c:pt>
                <c:pt idx="59">
                  <c:v>381.17737444442349</c:v>
                </c:pt>
                <c:pt idx="60">
                  <c:v>394.81212266433727</c:v>
                </c:pt>
                <c:pt idx="61">
                  <c:v>369.68726124979753</c:v>
                </c:pt>
                <c:pt idx="62">
                  <c:v>382.25418241750987</c:v>
                </c:pt>
                <c:pt idx="63">
                  <c:v>394.81212266433727</c:v>
                </c:pt>
                <c:pt idx="64">
                  <c:v>407.36140792709381</c:v>
                </c:pt>
                <c:pt idx="65">
                  <c:v>419.90234242068601</c:v>
                </c:pt>
                <c:pt idx="66">
                  <c:v>394.45344597932944</c:v>
                </c:pt>
                <c:pt idx="67">
                  <c:v>406.64453366510543</c:v>
                </c:pt>
                <c:pt idx="68">
                  <c:v>418.82772515146917</c:v>
                </c:pt>
                <c:pt idx="69">
                  <c:v>431.00328251520676</c:v>
                </c:pt>
                <c:pt idx="70">
                  <c:v>443.17145181723475</c:v>
                </c:pt>
                <c:pt idx="71">
                  <c:v>417.03656422780801</c:v>
                </c:pt>
                <c:pt idx="72">
                  <c:v>428.49716193303931</c:v>
                </c:pt>
                <c:pt idx="73">
                  <c:v>439.95117154338482</c:v>
                </c:pt>
                <c:pt idx="74">
                  <c:v>451.39878877082128</c:v>
                </c:pt>
                <c:pt idx="75">
                  <c:v>462.84019859006776</c:v>
                </c:pt>
                <c:pt idx="76">
                  <c:v>443.5292297106916</c:v>
                </c:pt>
                <c:pt idx="77">
                  <c:v>461.76782531751172</c:v>
                </c:pt>
                <c:pt idx="78">
                  <c:v>479.99105490653528</c:v>
                </c:pt>
                <c:pt idx="79">
                  <c:v>498.19958364013769</c:v>
                </c:pt>
                <c:pt idx="80">
                  <c:v>516.39402412187019</c:v>
                </c:pt>
                <c:pt idx="81">
                  <c:v>488.91860200532369</c:v>
                </c:pt>
                <c:pt idx="82">
                  <c:v>498.91335268183758</c:v>
                </c:pt>
                <c:pt idx="83">
                  <c:v>508.90386459907751</c:v>
                </c:pt>
                <c:pt idx="84">
                  <c:v>518.89023270927726</c:v>
                </c:pt>
                <c:pt idx="85">
                  <c:v>528.87254801147901</c:v>
                </c:pt>
                <c:pt idx="86">
                  <c:v>501.05453020073946</c:v>
                </c:pt>
                <c:pt idx="87">
                  <c:v>510.68744586077719</c:v>
                </c:pt>
                <c:pt idx="88">
                  <c:v>520.31652380860487</c:v>
                </c:pt>
                <c:pt idx="89">
                  <c:v>529.94184508625585</c:v>
                </c:pt>
                <c:pt idx="90">
                  <c:v>539.56348755148178</c:v>
                </c:pt>
                <c:pt idx="91">
                  <c:v>511.04414630438492</c:v>
                </c:pt>
                <c:pt idx="92">
                  <c:v>519.95995877310213</c:v>
                </c:pt>
                <c:pt idx="93">
                  <c:v>528.87254801147867</c:v>
                </c:pt>
                <c:pt idx="94">
                  <c:v>537.78197600511783</c:v>
                </c:pt>
                <c:pt idx="95">
                  <c:v>546.68830251799864</c:v>
                </c:pt>
                <c:pt idx="96">
                  <c:v>517.82046012438184</c:v>
                </c:pt>
                <c:pt idx="97">
                  <c:v>526.37734430198418</c:v>
                </c:pt>
                <c:pt idx="98">
                  <c:v>534.93129930588884</c:v>
                </c:pt>
                <c:pt idx="99">
                  <c:v>543.48237858904486</c:v>
                </c:pt>
                <c:pt idx="100">
                  <c:v>552.03063378490003</c:v>
                </c:pt>
                <c:pt idx="101">
                  <c:v>522.45580595329227</c:v>
                </c:pt>
                <c:pt idx="102">
                  <c:v>530.29826734726112</c:v>
                </c:pt>
                <c:pt idx="103">
                  <c:v>538.13828822357254</c:v>
                </c:pt>
                <c:pt idx="104">
                  <c:v>545.97590916052161</c:v>
                </c:pt>
                <c:pt idx="105">
                  <c:v>553.81116947609269</c:v>
                </c:pt>
                <c:pt idx="106">
                  <c:v>525.66438324941225</c:v>
                </c:pt>
                <c:pt idx="107">
                  <c:v>533.14946424162065</c:v>
                </c:pt>
                <c:pt idx="108">
                  <c:v>540.63233512884256</c:v>
                </c:pt>
                <c:pt idx="109">
                  <c:v>548.11303082368033</c:v>
                </c:pt>
                <c:pt idx="110">
                  <c:v>555.59158520777862</c:v>
                </c:pt>
                <c:pt idx="111">
                  <c:v>528.51610554301408</c:v>
                </c:pt>
                <c:pt idx="112">
                  <c:v>535.28765132659362</c:v>
                </c:pt>
                <c:pt idx="113">
                  <c:v>542.05739619823737</c:v>
                </c:pt>
                <c:pt idx="114">
                  <c:v>548.82536582971318</c:v>
                </c:pt>
                <c:pt idx="115">
                  <c:v>555.59158520777862</c:v>
                </c:pt>
                <c:pt idx="116">
                  <c:v>529.94184508625574</c:v>
                </c:pt>
                <c:pt idx="117">
                  <c:v>536.35667747279797</c:v>
                </c:pt>
                <c:pt idx="118">
                  <c:v>542.76989721370762</c:v>
                </c:pt>
                <c:pt idx="119">
                  <c:v>549.1815260586377</c:v>
                </c:pt>
                <c:pt idx="120">
                  <c:v>555.59158520777885</c:v>
                </c:pt>
                <c:pt idx="121">
                  <c:v>2.6852334783173491E-12</c:v>
                </c:pt>
                <c:pt idx="122">
                  <c:v>2.6852334783173491E-12</c:v>
                </c:pt>
                <c:pt idx="123">
                  <c:v>2.6852334783173491E-12</c:v>
                </c:pt>
                <c:pt idx="124">
                  <c:v>2.6852334783173491E-12</c:v>
                </c:pt>
                <c:pt idx="125">
                  <c:v>2.6852334783173491E-12</c:v>
                </c:pt>
                <c:pt idx="126">
                  <c:v>2.6852334783173491E-12</c:v>
                </c:pt>
                <c:pt idx="127">
                  <c:v>2.6852334783173491E-12</c:v>
                </c:pt>
                <c:pt idx="128">
                  <c:v>2.6852334783173491E-12</c:v>
                </c:pt>
                <c:pt idx="129">
                  <c:v>2.6852334783173491E-12</c:v>
                </c:pt>
                <c:pt idx="130">
                  <c:v>2.6852334783173491E-12</c:v>
                </c:pt>
                <c:pt idx="131">
                  <c:v>2.6852334783173491E-12</c:v>
                </c:pt>
                <c:pt idx="132">
                  <c:v>2.6852334783173491E-12</c:v>
                </c:pt>
                <c:pt idx="133">
                  <c:v>2.6852334783173491E-12</c:v>
                </c:pt>
                <c:pt idx="134">
                  <c:v>2.6852334783173491E-12</c:v>
                </c:pt>
                <c:pt idx="135">
                  <c:v>2.6852334783173491E-12</c:v>
                </c:pt>
                <c:pt idx="136">
                  <c:v>2.6852334783173491E-12</c:v>
                </c:pt>
                <c:pt idx="137">
                  <c:v>2.6852334783173491E-12</c:v>
                </c:pt>
                <c:pt idx="138">
                  <c:v>2.6852334783173491E-12</c:v>
                </c:pt>
                <c:pt idx="139">
                  <c:v>2.6852334783173491E-12</c:v>
                </c:pt>
                <c:pt idx="140">
                  <c:v>2.6852334783173491E-12</c:v>
                </c:pt>
                <c:pt idx="141">
                  <c:v>2.6852334783173491E-12</c:v>
                </c:pt>
                <c:pt idx="142">
                  <c:v>2.6852334783173491E-12</c:v>
                </c:pt>
                <c:pt idx="143">
                  <c:v>2.6852334783173491E-12</c:v>
                </c:pt>
                <c:pt idx="144">
                  <c:v>2.6852334783173491E-12</c:v>
                </c:pt>
                <c:pt idx="145">
                  <c:v>2.6852334783173491E-12</c:v>
                </c:pt>
                <c:pt idx="146">
                  <c:v>2.6852334783173491E-12</c:v>
                </c:pt>
                <c:pt idx="147">
                  <c:v>2.6852334783173491E-12</c:v>
                </c:pt>
                <c:pt idx="148">
                  <c:v>2.6852334783173491E-12</c:v>
                </c:pt>
                <c:pt idx="149">
                  <c:v>2.6852334783173491E-12</c:v>
                </c:pt>
                <c:pt idx="150">
                  <c:v>2.6852334783173491E-12</c:v>
                </c:pt>
                <c:pt idx="151">
                  <c:v>2.6852334783173491E-12</c:v>
                </c:pt>
                <c:pt idx="152">
                  <c:v>2.6852334783173491E-12</c:v>
                </c:pt>
                <c:pt idx="153">
                  <c:v>2.6852334783173491E-12</c:v>
                </c:pt>
                <c:pt idx="154">
                  <c:v>2.6852334783173491E-12</c:v>
                </c:pt>
                <c:pt idx="155">
                  <c:v>2.6852334783173491E-12</c:v>
                </c:pt>
                <c:pt idx="156">
                  <c:v>2.6852334783173491E-12</c:v>
                </c:pt>
                <c:pt idx="157">
                  <c:v>2.6852334783173491E-12</c:v>
                </c:pt>
                <c:pt idx="158">
                  <c:v>2.6852334783173491E-12</c:v>
                </c:pt>
                <c:pt idx="159">
                  <c:v>2.6852334783173491E-12</c:v>
                </c:pt>
                <c:pt idx="160">
                  <c:v>2.6852334783173491E-12</c:v>
                </c:pt>
                <c:pt idx="161">
                  <c:v>2.6852334783173491E-12</c:v>
                </c:pt>
                <c:pt idx="162">
                  <c:v>2.6852334783173491E-12</c:v>
                </c:pt>
                <c:pt idx="163">
                  <c:v>2.6852334783173491E-12</c:v>
                </c:pt>
                <c:pt idx="164">
                  <c:v>2.6852334783173491E-12</c:v>
                </c:pt>
                <c:pt idx="165">
                  <c:v>2.6852334783173491E-12</c:v>
                </c:pt>
                <c:pt idx="166">
                  <c:v>2.6852334783173491E-12</c:v>
                </c:pt>
                <c:pt idx="167">
                  <c:v>2.6852334783173491E-12</c:v>
                </c:pt>
                <c:pt idx="168">
                  <c:v>2.6852334783173491E-12</c:v>
                </c:pt>
                <c:pt idx="169">
                  <c:v>2.6852334783173491E-12</c:v>
                </c:pt>
                <c:pt idx="170">
                  <c:v>2.6852334783173491E-12</c:v>
                </c:pt>
                <c:pt idx="171">
                  <c:v>2.6852334783173491E-12</c:v>
                </c:pt>
                <c:pt idx="172">
                  <c:v>2.6852334783173491E-12</c:v>
                </c:pt>
                <c:pt idx="173">
                  <c:v>2.6852334783173491E-12</c:v>
                </c:pt>
                <c:pt idx="174">
                  <c:v>2.6852334783173491E-12</c:v>
                </c:pt>
                <c:pt idx="175">
                  <c:v>2.6852334783173491E-12</c:v>
                </c:pt>
                <c:pt idx="176">
                  <c:v>2.6852334783173491E-12</c:v>
                </c:pt>
                <c:pt idx="177">
                  <c:v>2.6852334783173491E-12</c:v>
                </c:pt>
                <c:pt idx="178">
                  <c:v>2.6852334783173491E-12</c:v>
                </c:pt>
                <c:pt idx="179">
                  <c:v>2.6852334783173491E-12</c:v>
                </c:pt>
                <c:pt idx="180">
                  <c:v>2.6852334783173491E-12</c:v>
                </c:pt>
                <c:pt idx="181">
                  <c:v>2.6852334783173491E-12</c:v>
                </c:pt>
                <c:pt idx="182">
                  <c:v>2.6852334783173491E-12</c:v>
                </c:pt>
                <c:pt idx="183">
                  <c:v>2.6852334783173491E-12</c:v>
                </c:pt>
                <c:pt idx="184">
                  <c:v>2.6852334783173491E-12</c:v>
                </c:pt>
                <c:pt idx="185">
                  <c:v>2.6852334783173491E-12</c:v>
                </c:pt>
                <c:pt idx="186">
                  <c:v>2.6852334783173491E-12</c:v>
                </c:pt>
                <c:pt idx="187">
                  <c:v>2.6852334783173491E-12</c:v>
                </c:pt>
                <c:pt idx="188">
                  <c:v>2.6852334783173491E-12</c:v>
                </c:pt>
                <c:pt idx="189">
                  <c:v>2.6852334783173491E-12</c:v>
                </c:pt>
                <c:pt idx="190">
                  <c:v>2.6852334783173491E-12</c:v>
                </c:pt>
                <c:pt idx="191">
                  <c:v>2.6852334783173491E-12</c:v>
                </c:pt>
                <c:pt idx="192">
                  <c:v>2.6852334783173491E-12</c:v>
                </c:pt>
                <c:pt idx="193">
                  <c:v>2.6852334783173491E-12</c:v>
                </c:pt>
                <c:pt idx="194">
                  <c:v>2.6852334783173491E-12</c:v>
                </c:pt>
                <c:pt idx="195">
                  <c:v>2.6852334783173491E-12</c:v>
                </c:pt>
                <c:pt idx="196">
                  <c:v>2.6852334783173491E-12</c:v>
                </c:pt>
                <c:pt idx="197">
                  <c:v>2.6852334783173491E-12</c:v>
                </c:pt>
                <c:pt idx="198">
                  <c:v>2.6852334783173491E-12</c:v>
                </c:pt>
                <c:pt idx="199">
                  <c:v>2.6852334783173491E-12</c:v>
                </c:pt>
                <c:pt idx="200">
                  <c:v>2.6852334783173491E-12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E23" sqref="E2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2.75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138</v>
      </c>
      <c r="C9" s="35">
        <v>0.51</v>
      </c>
      <c r="D9" s="36">
        <f t="shared" ref="D9:D18" si="0">C9*$C$5</f>
        <v>1.4025000000000001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123</v>
      </c>
      <c r="C10" s="35">
        <v>0.31</v>
      </c>
      <c r="D10" s="36">
        <f t="shared" si="0"/>
        <v>0.85250000000000004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11</v>
      </c>
      <c r="C11" s="35">
        <v>0.18</v>
      </c>
      <c r="D11" s="36">
        <f t="shared" si="0"/>
        <v>0.495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2.75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Dorskamp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356</v>
      </c>
      <c r="C62" s="63">
        <v>1</v>
      </c>
      <c r="D62" s="63">
        <v>356</v>
      </c>
      <c r="E62" s="54">
        <v>0.9</v>
      </c>
      <c r="F62" s="54"/>
      <c r="G62" s="54">
        <v>0.1</v>
      </c>
      <c r="H62" s="54"/>
      <c r="I62" s="56">
        <f>IFERROR(B62/A62,"")</f>
        <v>17.8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pédonculé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215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>
        <v>80</v>
      </c>
      <c r="B99" s="63">
        <v>283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10.199999999999999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>
        <v>85</v>
      </c>
      <c r="B100" s="63">
        <v>290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>
        <v>90</v>
      </c>
      <c r="B101" s="63">
        <v>296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>
        <v>95</v>
      </c>
      <c r="B102" s="53">
        <v>300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>
        <v>100</v>
      </c>
      <c r="B103" s="53">
        <v>303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>
        <v>105</v>
      </c>
      <c r="B104" s="53">
        <v>304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110</v>
      </c>
      <c r="B105" s="53">
        <v>305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115</v>
      </c>
      <c r="B106" s="53">
        <v>305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120</v>
      </c>
      <c r="B107" s="53">
        <v>305</v>
      </c>
      <c r="C107" s="53">
        <v>20</v>
      </c>
      <c r="D107" s="53">
        <v>305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8" sqref="F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Dorskamp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pédonculé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187.13674266165236</v>
      </c>
      <c r="T3" s="62">
        <f>IF('Données projet'!E9&gt;30,$R$33-$H$33,LOOKUP('Données projet'!$E$9,$A$3:$A$203,R3:R203)-LOOKUP('Données projet'!$E$9,$A$3:$A$203,$H$3:$H$203))</f>
        <v>439.28159165815276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89.732552150400466</v>
      </c>
      <c r="AO3" s="62">
        <f>IF('Données projet'!E10&gt;30,$AM$33-$H$33,LOOKUP('Données projet'!$E$10,$A$3:$A$203,AM3:AM203)-LOOKUP('Données projet'!$E$10,$A$3:$A$203,$H$3:$H$203))</f>
        <v>430.92966901015944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362.42353178529021</v>
      </c>
      <c r="BJ3" s="62">
        <f>IF('Données projet'!E11&gt;30,$BH$33-$H$33,LOOKUP('Données projet'!$E$11,$A$3:$A$203,BH3:BH203)-LOOKUP('Données projet'!$E$11,$A$3:$A$203,$H$3:$H$203))</f>
        <v>220.09202639602199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187.13674266165236</v>
      </c>
      <c r="T4" s="62">
        <f>$T$3</f>
        <v>439.28159165815276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17.8</v>
      </c>
      <c r="AI4" s="14">
        <f>IF('Données projet'!$A$62&gt;35,AI3+AH4-AQ3,IF(A4&lt;'Données projet'!$A$62,$AF$205^A4,IF(A4='Données projet'!$A$62,'Données projet'!$B$62,AI3+AH4-AQ3)))</f>
        <v>1.3414438535766227</v>
      </c>
      <c r="AJ4" s="14">
        <f>AI4*VLOOKUP('Données projet'!$B$10,Paramètres!$A$1:$I$89,3,0)*VLOOKUP('Données projet'!$B$10,Paramètres!$A$1:$I$89,5,0)</f>
        <v>0.70313121029072256</v>
      </c>
      <c r="AK4" s="14">
        <f>EXP(-1.0587+0.8836*LN(AJ4)+0.284)</f>
        <v>0.3375929793605717</v>
      </c>
      <c r="AL4" s="22">
        <f t="shared" ref="AL4:AL67" si="4">(AJ4+AK4)*0.475*44/12</f>
        <v>1.8125946303093372</v>
      </c>
      <c r="AM4" s="62">
        <f t="shared" ref="AM4:AM67" si="5">AL4+(AD4+AE4)*44/12</f>
        <v>259.70148351919818</v>
      </c>
      <c r="AN4" s="62">
        <f ca="1">AVERAGE(OFFSET($AM$3,0,0,'Données projet'!$E$10+1,1))-AVERAGE(OFFSET($H$3,0,0,'Données projet'!$E$10+1,1))</f>
        <v>89.732552150400466</v>
      </c>
      <c r="AO4" s="62">
        <f>$AO$3</f>
        <v>430.92966901015944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0.99900736990279693</v>
      </c>
      <c r="BF4" s="14">
        <f>EXP(-1.0587+0.8836*LN(BE4)+0.284)</f>
        <v>0.46043779052923922</v>
      </c>
      <c r="BG4" s="22">
        <f t="shared" ref="BG4:BG67" si="7">(BE4+BF4)*0.475*44/12</f>
        <v>2.5418669877524631</v>
      </c>
      <c r="BH4" s="62">
        <f t="shared" ref="BH4:BH67" si="8">BG4+(AY4+AZ4)*44/12</f>
        <v>260.43075587664134</v>
      </c>
      <c r="BI4" s="62">
        <f ca="1">AVERAGE(OFFSET($BH$3,0,0,'Données projet'!$E$11+1,1))-AVERAGE(OFFSET($H$3,0,0,'Données projet'!$E$11+1,1))</f>
        <v>362.42353178529021</v>
      </c>
      <c r="BJ4" s="62">
        <f>$BJ$3</f>
        <v>220.09202639602199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187.13674266165236</v>
      </c>
      <c r="T5" s="62">
        <f t="shared" ref="T5:T68" si="34">$T$3</f>
        <v>439.28159165815276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17.8</v>
      </c>
      <c r="AI5" s="14">
        <f>IF('Données projet'!$A$62&gt;35,AI4+AH5-AQ4,IF(A5&lt;'Données projet'!$A$62,$AF$205^A5,IF(A5='Données projet'!$A$62,'Données projet'!$B$62,AI4+AH5-AQ4)))</f>
        <v>1.7994716122984995</v>
      </c>
      <c r="AJ5" s="14">
        <f>AI5*VLOOKUP('Données projet'!$B$10,Paramètres!$A$1:$I$89,3,0)*VLOOKUP('Données projet'!$B$10,Paramètres!$A$1:$I$89,5,0)</f>
        <v>0.94321104030238156</v>
      </c>
      <c r="AK5" s="14">
        <f t="shared" ref="AK5:AK68" si="35">EXP(-1.0587+0.8836*LN(AJ5)+0.284)</f>
        <v>0.43763945376133939</v>
      </c>
      <c r="AL5" s="22">
        <f t="shared" si="4"/>
        <v>2.4049812771609806</v>
      </c>
      <c r="AM5" s="62">
        <f t="shared" si="5"/>
        <v>261.51609238827211</v>
      </c>
      <c r="AN5" s="62">
        <f ca="1">AVERAGE(OFFSET($AM$3,0,0,'Données projet'!$E$10+1,1))-AVERAGE(OFFSET($H$3,0,0,'Données projet'!$E$10+1,1))</f>
        <v>89.732552150400466</v>
      </c>
      <c r="AO5" s="62">
        <f t="shared" ref="AO5:AO68" si="36">$AO$3</f>
        <v>430.92966901015944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1.1847290184236747</v>
      </c>
      <c r="BF5" s="14">
        <f t="shared" ref="BF5:BF68" si="37">EXP(-1.0587+0.8836*LN(BE5)+0.284)</f>
        <v>0.53530566115012823</v>
      </c>
      <c r="BG5" s="22">
        <f t="shared" si="7"/>
        <v>2.9957270669243736</v>
      </c>
      <c r="BH5" s="62">
        <f t="shared" si="8"/>
        <v>262.1068381780355</v>
      </c>
      <c r="BI5" s="62">
        <f ca="1">AVERAGE(OFFSET($BH$3,0,0,'Données projet'!$E$11+1,1))-AVERAGE(OFFSET($H$3,0,0,'Données projet'!$E$11+1,1))</f>
        <v>362.42353178529021</v>
      </c>
      <c r="BJ5" s="62">
        <f t="shared" ref="BJ5:BJ68" si="38">$BJ$3</f>
        <v>220.09202639602199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187.13674266165236</v>
      </c>
      <c r="T6" s="62">
        <f t="shared" si="34"/>
        <v>439.28159165815276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17.8</v>
      </c>
      <c r="AI6" s="14">
        <f>IF('Données projet'!$A$62&gt;35,AI5+AH6-AQ5,IF(A6&lt;'Données projet'!$A$62,$AF$205^A6,IF(A6='Données projet'!$A$62,'Données projet'!$B$62,AI5+AH6-AQ5)))</f>
        <v>2.4138901340034375</v>
      </c>
      <c r="AJ6" s="14">
        <f>AI6*VLOOKUP('Données projet'!$B$10,Paramètres!$A$1:$I$89,3,0)*VLOOKUP('Données projet'!$B$10,Paramètres!$A$1:$I$89,5,0)</f>
        <v>1.2652646526392419</v>
      </c>
      <c r="AK6" s="14">
        <f t="shared" si="35"/>
        <v>0.5673349364411947</v>
      </c>
      <c r="AL6" s="22">
        <f t="shared" si="4"/>
        <v>3.1917776176484267</v>
      </c>
      <c r="AM6" s="62">
        <f t="shared" si="5"/>
        <v>263.52511095098174</v>
      </c>
      <c r="AN6" s="62">
        <f ca="1">AVERAGE(OFFSET($AM$3,0,0,'Données projet'!$E$10+1,1))-AVERAGE(OFFSET($H$3,0,0,'Données projet'!$E$10+1,1))</f>
        <v>89.732552150400466</v>
      </c>
      <c r="AO6" s="62">
        <f t="shared" si="36"/>
        <v>430.92966901015944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1.4049774700177557</v>
      </c>
      <c r="BF6" s="14">
        <f t="shared" si="37"/>
        <v>0.62234715905921922</v>
      </c>
      <c r="BG6" s="22">
        <f t="shared" si="7"/>
        <v>3.5309237289757314</v>
      </c>
      <c r="BH6" s="62">
        <f t="shared" si="8"/>
        <v>263.86425706230904</v>
      </c>
      <c r="BI6" s="62">
        <f ca="1">AVERAGE(OFFSET($BH$3,0,0,'Données projet'!$E$11+1,1))-AVERAGE(OFFSET($H$3,0,0,'Données projet'!$E$11+1,1))</f>
        <v>362.42353178529021</v>
      </c>
      <c r="BJ6" s="62">
        <f t="shared" si="38"/>
        <v>220.09202639602199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187.13674266165236</v>
      </c>
      <c r="T7" s="62">
        <f t="shared" si="34"/>
        <v>439.28159165815276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17.8</v>
      </c>
      <c r="AI7" s="14">
        <f>IF('Données projet'!$A$62&gt;35,AI6+AH7-AQ6,IF(A7&lt;'Données projet'!$A$62,$AF$205^A7,IF(A7='Données projet'!$A$62,'Données projet'!$B$62,AI6+AH7-AQ6)))</f>
        <v>3.2380980834681612</v>
      </c>
      <c r="AJ7" s="14">
        <f>AI7*VLOOKUP('Données projet'!$B$10,Paramètres!$A$1:$I$89,3,0)*VLOOKUP('Données projet'!$B$10,Paramètres!$A$1:$I$89,5,0)</f>
        <v>1.6972814914306718</v>
      </c>
      <c r="AK7" s="14">
        <f t="shared" si="35"/>
        <v>0.73546598082142101</v>
      </c>
      <c r="AL7" s="22">
        <f t="shared" si="4"/>
        <v>4.2370351808390607</v>
      </c>
      <c r="AM7" s="62">
        <f t="shared" si="5"/>
        <v>265.79259073639463</v>
      </c>
      <c r="AN7" s="62">
        <f ca="1">AVERAGE(OFFSET($AM$3,0,0,'Données projet'!$E$10+1,1))-AVERAGE(OFFSET($H$3,0,0,'Données projet'!$E$10+1,1))</f>
        <v>89.732552150400466</v>
      </c>
      <c r="AO7" s="62">
        <f t="shared" si="36"/>
        <v>430.92966901015944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1.6661714709106406</v>
      </c>
      <c r="BF7" s="14">
        <f t="shared" si="37"/>
        <v>0.72354173418774481</v>
      </c>
      <c r="BG7" s="22">
        <f t="shared" si="7"/>
        <v>4.1620838322130211</v>
      </c>
      <c r="BH7" s="62">
        <f t="shared" si="8"/>
        <v>265.71763938776854</v>
      </c>
      <c r="BI7" s="62">
        <f ca="1">AVERAGE(OFFSET($BH$3,0,0,'Données projet'!$E$11+1,1))-AVERAGE(OFFSET($H$3,0,0,'Données projet'!$E$11+1,1))</f>
        <v>362.42353178529021</v>
      </c>
      <c r="BJ7" s="62">
        <f t="shared" si="38"/>
        <v>220.09202639602199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187.13674266165236</v>
      </c>
      <c r="T8" s="62">
        <f t="shared" si="34"/>
        <v>439.28159165815276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17.8</v>
      </c>
      <c r="AI8" s="14">
        <f>IF('Données projet'!$A$62&gt;35,AI7+AH8-AQ7,IF(A8&lt;'Données projet'!$A$62,$AF$205^A8,IF(A8='Données projet'!$A$62,'Données projet'!$B$62,AI7+AH8-AQ7)))</f>
        <v>4.3437267713466063</v>
      </c>
      <c r="AJ8" s="14">
        <f>AI8*VLOOKUP('Données projet'!$B$10,Paramètres!$A$1:$I$89,3,0)*VLOOKUP('Données projet'!$B$10,Paramètres!$A$1:$I$89,5,0)</f>
        <v>2.2768078244690373</v>
      </c>
      <c r="AK8" s="14">
        <f t="shared" si="35"/>
        <v>0.95342305612036116</v>
      </c>
      <c r="AL8" s="22">
        <f t="shared" si="4"/>
        <v>5.6259854503598694</v>
      </c>
      <c r="AM8" s="62">
        <f t="shared" si="5"/>
        <v>268.40376322813762</v>
      </c>
      <c r="AN8" s="62">
        <f ca="1">AVERAGE(OFFSET($AM$3,0,0,'Données projet'!$E$10+1,1))-AVERAGE(OFFSET($H$3,0,0,'Données projet'!$E$10+1,1))</f>
        <v>89.732552150400466</v>
      </c>
      <c r="AO8" s="62">
        <f t="shared" si="36"/>
        <v>430.92966901015944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1.9759230519486151</v>
      </c>
      <c r="BF8" s="14">
        <f t="shared" si="37"/>
        <v>0.84119069797439927</v>
      </c>
      <c r="BG8" s="22">
        <f t="shared" si="7"/>
        <v>4.9064731144492493</v>
      </c>
      <c r="BH8" s="62">
        <f t="shared" si="8"/>
        <v>267.684250892227</v>
      </c>
      <c r="BI8" s="62">
        <f ca="1">AVERAGE(OFFSET($BH$3,0,0,'Données projet'!$E$11+1,1))-AVERAGE(OFFSET($H$3,0,0,'Données projet'!$E$11+1,1))</f>
        <v>362.42353178529021</v>
      </c>
      <c r="BJ8" s="62">
        <f t="shared" si="38"/>
        <v>220.09202639602199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187.13674266165236</v>
      </c>
      <c r="T9" s="62">
        <f t="shared" si="34"/>
        <v>439.28159165815276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17.8</v>
      </c>
      <c r="AI9" s="14">
        <f>IF('Données projet'!$A$62&gt;35,AI8+AH9-AQ8,IF(A9&lt;'Données projet'!$A$62,$AF$205^A9,IF(A9='Données projet'!$A$62,'Données projet'!$B$62,AI8+AH9-AQ8)))</f>
        <v>5.8268655790391328</v>
      </c>
      <c r="AJ9" s="14">
        <f>AI9*VLOOKUP('Données projet'!$B$10,Paramètres!$A$1:$I$89,3,0)*VLOOKUP('Données projet'!$B$10,Paramètres!$A$1:$I$89,5,0)</f>
        <v>3.0542098619091522</v>
      </c>
      <c r="AK9" s="14">
        <f t="shared" si="35"/>
        <v>1.2359722239316031</v>
      </c>
      <c r="AL9" s="22">
        <f t="shared" si="4"/>
        <v>7.4720671328393165</v>
      </c>
      <c r="AM9" s="62">
        <f t="shared" si="5"/>
        <v>271.4720671328393</v>
      </c>
      <c r="AN9" s="62">
        <f ca="1">AVERAGE(OFFSET($AM$3,0,0,'Données projet'!$E$10+1,1))-AVERAGE(OFFSET($H$3,0,0,'Données projet'!$E$10+1,1))</f>
        <v>89.732552150400466</v>
      </c>
      <c r="AO9" s="62">
        <f t="shared" si="36"/>
        <v>430.92966901015944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2.3432593675896167</v>
      </c>
      <c r="BF9" s="14">
        <f t="shared" si="37"/>
        <v>0.97796955852590595</v>
      </c>
      <c r="BG9" s="22">
        <f t="shared" si="7"/>
        <v>5.7844737129845347</v>
      </c>
      <c r="BH9" s="62">
        <f t="shared" si="8"/>
        <v>269.78447371298455</v>
      </c>
      <c r="BI9" s="62">
        <f ca="1">AVERAGE(OFFSET($BH$3,0,0,'Données projet'!$E$11+1,1))-AVERAGE(OFFSET($H$3,0,0,'Données projet'!$E$11+1,1))</f>
        <v>362.42353178529021</v>
      </c>
      <c r="BJ9" s="62">
        <f t="shared" si="38"/>
        <v>220.09202639602199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187.13674266165236</v>
      </c>
      <c r="T10" s="62">
        <f t="shared" si="34"/>
        <v>439.28159165815276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17.8</v>
      </c>
      <c r="AI10" s="14">
        <f>IF('Données projet'!$A$62&gt;35,AI9+AH10-AQ9,IF(A10&lt;'Données projet'!$A$62,$AF$205^A10,IF(A10='Données projet'!$A$62,'Données projet'!$B$62,AI9+AH10-AQ9)))</f>
        <v>7.8164130166192338</v>
      </c>
      <c r="AJ10" s="14">
        <f>AI10*VLOOKUP('Données projet'!$B$10,Paramètres!$A$1:$I$89,3,0)*VLOOKUP('Données projet'!$B$10,Paramètres!$A$1:$I$89,5,0)</f>
        <v>4.0970510467911385</v>
      </c>
      <c r="AK10" s="14">
        <f t="shared" si="35"/>
        <v>1.602255502973261</v>
      </c>
      <c r="AL10" s="22">
        <f t="shared" si="4"/>
        <v>9.9262922408396612</v>
      </c>
      <c r="AM10" s="62">
        <f t="shared" si="5"/>
        <v>275.14851446306187</v>
      </c>
      <c r="AN10" s="62">
        <f ca="1">AVERAGE(OFFSET($AM$3,0,0,'Données projet'!$E$10+1,1))-AVERAGE(OFFSET($H$3,0,0,'Données projet'!$E$10+1,1))</f>
        <v>89.732552150400466</v>
      </c>
      <c r="AO10" s="62">
        <f t="shared" si="36"/>
        <v>430.92966901015944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2.7788857761346084</v>
      </c>
      <c r="BF10" s="14">
        <f t="shared" si="37"/>
        <v>1.1369888655526514</v>
      </c>
      <c r="BG10" s="22">
        <f t="shared" si="7"/>
        <v>6.8201483342719778</v>
      </c>
      <c r="BH10" s="62">
        <f t="shared" si="8"/>
        <v>272.04237055649423</v>
      </c>
      <c r="BI10" s="62">
        <f ca="1">AVERAGE(OFFSET($BH$3,0,0,'Données projet'!$E$11+1,1))-AVERAGE(OFFSET($H$3,0,0,'Données projet'!$E$11+1,1))</f>
        <v>362.42353178529021</v>
      </c>
      <c r="BJ10" s="62">
        <f t="shared" si="38"/>
        <v>220.09202639602199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187.13674266165236</v>
      </c>
      <c r="T11" s="62">
        <f t="shared" si="34"/>
        <v>439.28159165815276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17.8</v>
      </c>
      <c r="AI11" s="14">
        <f>IF('Données projet'!$A$62&gt;35,AI10+AH11-AQ10,IF(A11&lt;'Données projet'!$A$62,$AF$205^A11,IF(A11='Données projet'!$A$62,'Données projet'!$B$62,AI10+AH11-AQ10)))</f>
        <v>10.485279198160178</v>
      </c>
      <c r="AJ11" s="14">
        <f>AI11*VLOOKUP('Données projet'!$B$10,Paramètres!$A$1:$I$89,3,0)*VLOOKUP('Données projet'!$B$10,Paramètres!$A$1:$I$89,5,0)</f>
        <v>5.4959639445076398</v>
      </c>
      <c r="AK11" s="14">
        <f t="shared" si="35"/>
        <v>2.0770876942863761</v>
      </c>
      <c r="AL11" s="22">
        <f t="shared" si="4"/>
        <v>13.189731604232911</v>
      </c>
      <c r="AM11" s="62">
        <f t="shared" si="5"/>
        <v>279.63417604867738</v>
      </c>
      <c r="AN11" s="62">
        <f ca="1">AVERAGE(OFFSET($AM$3,0,0,'Données projet'!$E$10+1,1))-AVERAGE(OFFSET($H$3,0,0,'Données projet'!$E$10+1,1))</f>
        <v>89.732552150400466</v>
      </c>
      <c r="AO11" s="62">
        <f t="shared" si="36"/>
        <v>430.92966901015944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3.2954978282010061</v>
      </c>
      <c r="BF11" s="14">
        <f t="shared" si="37"/>
        <v>1.3218649487814926</v>
      </c>
      <c r="BG11" s="22">
        <f t="shared" si="7"/>
        <v>8.0419068365778514</v>
      </c>
      <c r="BH11" s="62">
        <f t="shared" si="8"/>
        <v>274.48635128102228</v>
      </c>
      <c r="BI11" s="62">
        <f ca="1">AVERAGE(OFFSET($BH$3,0,0,'Données projet'!$E$11+1,1))-AVERAGE(OFFSET($H$3,0,0,'Données projet'!$E$11+1,1))</f>
        <v>362.42353178529021</v>
      </c>
      <c r="BJ11" s="62">
        <f t="shared" si="38"/>
        <v>220.09202639602199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187.13674266165236</v>
      </c>
      <c r="T12" s="62">
        <f t="shared" si="34"/>
        <v>439.28159165815276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17.8</v>
      </c>
      <c r="AI12" s="14">
        <f>IF('Données projet'!$A$62&gt;35,AI11+AH12-AQ11,IF(A12&lt;'Données projet'!$A$62,$AF$205^A12,IF(A12='Données projet'!$A$62,'Données projet'!$B$62,AI11+AH12-AQ11)))</f>
        <v>14.06541333340679</v>
      </c>
      <c r="AJ12" s="14">
        <f>AI12*VLOOKUP('Données projet'!$B$10,Paramètres!$A$1:$I$89,3,0)*VLOOKUP('Données projet'!$B$10,Paramètres!$A$1:$I$89,5,0)</f>
        <v>7.3725270528385041</v>
      </c>
      <c r="AK12" s="14">
        <f t="shared" si="35"/>
        <v>2.6926375236346383</v>
      </c>
      <c r="AL12" s="22">
        <f t="shared" si="4"/>
        <v>17.530161637357388</v>
      </c>
      <c r="AM12" s="62">
        <f t="shared" si="5"/>
        <v>285.19682830402405</v>
      </c>
      <c r="AN12" s="62">
        <f ca="1">AVERAGE(OFFSET($AM$3,0,0,'Données projet'!$E$10+1,1))-AVERAGE(OFFSET($H$3,0,0,'Données projet'!$E$10+1,1))</f>
        <v>89.732552150400466</v>
      </c>
      <c r="AO12" s="62">
        <f t="shared" si="36"/>
        <v>430.92966901015944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3.9081512557828417</v>
      </c>
      <c r="BF12" s="14">
        <f t="shared" si="37"/>
        <v>1.5368021585398566</v>
      </c>
      <c r="BG12" s="22">
        <f t="shared" si="7"/>
        <v>9.4832938632786998</v>
      </c>
      <c r="BH12" s="62">
        <f t="shared" si="8"/>
        <v>277.14996052994536</v>
      </c>
      <c r="BI12" s="62">
        <f ca="1">AVERAGE(OFFSET($BH$3,0,0,'Données projet'!$E$11+1,1))-AVERAGE(OFFSET($H$3,0,0,'Données projet'!$E$11+1,1))</f>
        <v>362.42353178529021</v>
      </c>
      <c r="BJ12" s="62">
        <f t="shared" si="38"/>
        <v>220.09202639602199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187.13674266165236</v>
      </c>
      <c r="T13" s="62">
        <f t="shared" si="34"/>
        <v>439.28159165815276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17.8</v>
      </c>
      <c r="AI13" s="14">
        <f>IF('Données projet'!$A$62&gt;35,AI12+AH13-AQ12,IF(A13&lt;'Données projet'!$A$62,$AF$205^A13,IF(A13='Données projet'!$A$62,'Données projet'!$B$62,AI12+AH13-AQ12)))</f>
        <v>18.867962264113213</v>
      </c>
      <c r="AJ13" s="14">
        <f>AI13*VLOOKUP('Données projet'!$B$10,Paramètres!$A$1:$I$89,3,0)*VLOOKUP('Données projet'!$B$10,Paramètres!$A$1:$I$89,5,0)</f>
        <v>9.8898311003575827</v>
      </c>
      <c r="AK13" s="14">
        <f t="shared" si="35"/>
        <v>3.4906069944130391</v>
      </c>
      <c r="AL13" s="22">
        <f t="shared" si="4"/>
        <v>23.304263015058833</v>
      </c>
      <c r="AM13" s="62">
        <f t="shared" si="5"/>
        <v>292.19315190394769</v>
      </c>
      <c r="AN13" s="62">
        <f ca="1">AVERAGE(OFFSET($AM$3,0,0,'Données projet'!$E$10+1,1))-AVERAGE(OFFSET($H$3,0,0,'Données projet'!$E$10+1,1))</f>
        <v>89.732552150400466</v>
      </c>
      <c r="AO13" s="62">
        <f t="shared" si="36"/>
        <v>430.92966901015944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4.6347007445654436</v>
      </c>
      <c r="BF13" s="14">
        <f t="shared" si="37"/>
        <v>1.786688478781328</v>
      </c>
      <c r="BG13" s="22">
        <f t="shared" si="7"/>
        <v>11.183919563995628</v>
      </c>
      <c r="BH13" s="62">
        <f t="shared" si="8"/>
        <v>280.07280845288449</v>
      </c>
      <c r="BI13" s="62">
        <f ca="1">AVERAGE(OFFSET($BH$3,0,0,'Données projet'!$E$11+1,1))-AVERAGE(OFFSET($H$3,0,0,'Données projet'!$E$11+1,1))</f>
        <v>362.42353178529021</v>
      </c>
      <c r="BJ13" s="62">
        <f t="shared" si="38"/>
        <v>220.09202639602199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187.13674266165236</v>
      </c>
      <c r="T14" s="62">
        <f t="shared" si="34"/>
        <v>439.28159165815276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17.8</v>
      </c>
      <c r="AI14" s="14">
        <f>IF('Données projet'!$A$62&gt;35,AI13+AH14-AQ13,IF(A14&lt;'Données projet'!$A$62,$AF$205^A14,IF(A14='Données projet'!$A$62,'Données projet'!$B$62,AI13+AH14-AQ13)))</f>
        <v>25.31031200871033</v>
      </c>
      <c r="AJ14" s="14">
        <f>AI14*VLOOKUP('Données projet'!$B$10,Paramètres!$A$1:$I$89,3,0)*VLOOKUP('Données projet'!$B$10,Paramètres!$A$1:$I$89,5,0)</f>
        <v>13.266653142485607</v>
      </c>
      <c r="AK14" s="14">
        <f t="shared" si="35"/>
        <v>4.5250565969229646</v>
      </c>
      <c r="AL14" s="22">
        <f t="shared" si="4"/>
        <v>30.987227796136594</v>
      </c>
      <c r="AM14" s="62">
        <f t="shared" si="5"/>
        <v>301.09833890724775</v>
      </c>
      <c r="AN14" s="62">
        <f ca="1">AVERAGE(OFFSET($AM$3,0,0,'Données projet'!$E$10+1,1))-AVERAGE(OFFSET($H$3,0,0,'Données projet'!$E$10+1,1))</f>
        <v>89.732552150400466</v>
      </c>
      <c r="AO14" s="62">
        <f t="shared" si="36"/>
        <v>430.92966901015944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5.4963202767270385</v>
      </c>
      <c r="BF14" s="14">
        <f t="shared" si="37"/>
        <v>2.0772066869316186</v>
      </c>
      <c r="BG14" s="22">
        <f t="shared" si="7"/>
        <v>13.190559461705492</v>
      </c>
      <c r="BH14" s="62">
        <f t="shared" si="8"/>
        <v>283.30167057281665</v>
      </c>
      <c r="BI14" s="62">
        <f ca="1">AVERAGE(OFFSET($BH$3,0,0,'Données projet'!$E$11+1,1))-AVERAGE(OFFSET($H$3,0,0,'Données projet'!$E$11+1,1))</f>
        <v>362.42353178529021</v>
      </c>
      <c r="BJ14" s="62">
        <f t="shared" si="38"/>
        <v>220.09202639602199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187.13674266165236</v>
      </c>
      <c r="T15" s="62">
        <f t="shared" si="34"/>
        <v>439.28159165815276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17.8</v>
      </c>
      <c r="AI15" s="14">
        <f>IF('Données projet'!$A$62&gt;35,AI14+AH15-AQ14,IF(A15&lt;'Données projet'!$A$62,$AF$205^A15,IF(A15='Données projet'!$A$62,'Données projet'!$B$62,AI14+AH15-AQ14)))</f>
        <v>33.952362476191048</v>
      </c>
      <c r="AJ15" s="14">
        <f>AI15*VLOOKUP('Données projet'!$B$10,Paramètres!$A$1:$I$89,3,0)*VLOOKUP('Données projet'!$B$10,Paramètres!$A$1:$I$89,5,0)</f>
        <v>17.796470315520303</v>
      </c>
      <c r="AK15" s="14">
        <f t="shared" si="35"/>
        <v>5.8660677750687835</v>
      </c>
      <c r="AL15" s="22">
        <f t="shared" si="4"/>
        <v>41.212253841109323</v>
      </c>
      <c r="AM15" s="62">
        <f t="shared" si="5"/>
        <v>312.54558717444263</v>
      </c>
      <c r="AN15" s="62">
        <f ca="1">AVERAGE(OFFSET($AM$3,0,0,'Données projet'!$E$10+1,1))-AVERAGE(OFFSET($H$3,0,0,'Données projet'!$E$10+1,1))</f>
        <v>89.732552150400466</v>
      </c>
      <c r="AO15" s="62">
        <f t="shared" si="36"/>
        <v>430.92966901015944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6.5181202086852945</v>
      </c>
      <c r="BF15" s="14">
        <f t="shared" si="37"/>
        <v>2.4149635884910836</v>
      </c>
      <c r="BG15" s="22">
        <f t="shared" si="7"/>
        <v>15.558454280082193</v>
      </c>
      <c r="BH15" s="62">
        <f t="shared" si="8"/>
        <v>286.89178761341549</v>
      </c>
      <c r="BI15" s="62">
        <f ca="1">AVERAGE(OFFSET($BH$3,0,0,'Données projet'!$E$11+1,1))-AVERAGE(OFFSET($H$3,0,0,'Données projet'!$E$11+1,1))</f>
        <v>362.42353178529021</v>
      </c>
      <c r="BJ15" s="62">
        <f t="shared" si="38"/>
        <v>220.09202639602199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187.13674266165236</v>
      </c>
      <c r="T16" s="62">
        <f t="shared" si="34"/>
        <v>439.28159165815276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17.8</v>
      </c>
      <c r="AI16" s="14">
        <f>IF('Données projet'!$A$62&gt;35,AI15+AH16-AQ15,IF(A16&lt;'Données projet'!$A$62,$AF$205^A16,IF(A16='Données projet'!$A$62,'Données projet'!$B$62,AI15+AH16-AQ15)))</f>
        <v>45.545187958092043</v>
      </c>
      <c r="AJ16" s="14">
        <f>AI16*VLOOKUP('Données projet'!$B$10,Paramètres!$A$1:$I$89,3,0)*VLOOKUP('Données projet'!$B$10,Paramètres!$A$1:$I$89,5,0)</f>
        <v>23.872965720113527</v>
      </c>
      <c r="AK16" s="14">
        <f t="shared" si="35"/>
        <v>7.604490773684403</v>
      </c>
      <c r="AL16" s="22">
        <f t="shared" si="4"/>
        <v>54.823236726698063</v>
      </c>
      <c r="AM16" s="62">
        <f t="shared" si="5"/>
        <v>327.37879228225358</v>
      </c>
      <c r="AN16" s="62">
        <f ca="1">AVERAGE(OFFSET($AM$3,0,0,'Données projet'!$E$10+1,1))-AVERAGE(OFFSET($H$3,0,0,'Données projet'!$E$10+1,1))</f>
        <v>89.732552150400466</v>
      </c>
      <c r="AO16" s="62">
        <f t="shared" si="36"/>
        <v>430.92966901015944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7.7298790674133011</v>
      </c>
      <c r="BF16" s="14">
        <f t="shared" si="37"/>
        <v>2.8076402653761163</v>
      </c>
      <c r="BG16" s="22">
        <f t="shared" si="7"/>
        <v>18.352846171274901</v>
      </c>
      <c r="BH16" s="62">
        <f t="shared" si="8"/>
        <v>290.90840172683045</v>
      </c>
      <c r="BI16" s="62">
        <f ca="1">AVERAGE(OFFSET($BH$3,0,0,'Données projet'!$E$11+1,1))-AVERAGE(OFFSET($H$3,0,0,'Données projet'!$E$11+1,1))</f>
        <v>362.42353178529021</v>
      </c>
      <c r="BJ16" s="62">
        <f t="shared" si="38"/>
        <v>220.09202639602199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187.13674266165236</v>
      </c>
      <c r="T17" s="62">
        <f t="shared" si="34"/>
        <v>439.28159165815276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17.8</v>
      </c>
      <c r="AI17" s="14">
        <f>IF('Données projet'!$A$62&gt;35,AI16+AH17-AQ16,IF(A17&lt;'Données projet'!$A$62,$AF$205^A17,IF(A17='Données projet'!$A$62,'Données projet'!$B$62,AI16+AH17-AQ16)))</f>
        <v>61.096312446374583</v>
      </c>
      <c r="AJ17" s="14">
        <f>AI17*VLOOKUP('Données projet'!$B$10,Paramètres!$A$1:$I$89,3,0)*VLOOKUP('Données projet'!$B$10,Paramètres!$A$1:$I$89,5,0)</f>
        <v>32.024243131891708</v>
      </c>
      <c r="AK17" s="14">
        <f t="shared" si="35"/>
        <v>9.8580995215953102</v>
      </c>
      <c r="AL17" s="22">
        <f t="shared" si="4"/>
        <v>72.94508012148988</v>
      </c>
      <c r="AM17" s="62">
        <f t="shared" si="5"/>
        <v>346.72285789926764</v>
      </c>
      <c r="AN17" s="62">
        <f ca="1">AVERAGE(OFFSET($AM$3,0,0,'Données projet'!$E$10+1,1))-AVERAGE(OFFSET($H$3,0,0,'Données projet'!$E$10+1,1))</f>
        <v>89.732552150400466</v>
      </c>
      <c r="AO17" s="62">
        <f t="shared" si="36"/>
        <v>430.92966901015944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9.1669113922165781</v>
      </c>
      <c r="BF17" s="14">
        <f t="shared" si="37"/>
        <v>3.2641667548646658</v>
      </c>
      <c r="BG17" s="22">
        <f t="shared" si="7"/>
        <v>21.650794439499833</v>
      </c>
      <c r="BH17" s="62">
        <f t="shared" si="8"/>
        <v>295.42857221727763</v>
      </c>
      <c r="BI17" s="62">
        <f ca="1">AVERAGE(OFFSET($BH$3,0,0,'Données projet'!$E$11+1,1))-AVERAGE(OFFSET($H$3,0,0,'Données projet'!$E$11+1,1))</f>
        <v>362.42353178529021</v>
      </c>
      <c r="BJ17" s="62">
        <f t="shared" si="38"/>
        <v>220.09202639602199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187.13674266165236</v>
      </c>
      <c r="T18" s="62">
        <f t="shared" si="34"/>
        <v>439.28159165815276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17.8</v>
      </c>
      <c r="AI18" s="14">
        <f>IF('Données projet'!$A$62&gt;35,AI17+AH18-AQ17,IF(A18&lt;'Données projet'!$A$62,$AF$205^A18,IF(A18='Données projet'!$A$62,'Données projet'!$B$62,AI17+AH18-AQ17)))</f>
        <v>81.957272807386104</v>
      </c>
      <c r="AJ18" s="14">
        <f>AI18*VLOOKUP('Données projet'!$B$10,Paramètres!$A$1:$I$89,3,0)*VLOOKUP('Données projet'!$B$10,Paramètres!$A$1:$I$89,5,0)</f>
        <v>42.958724114719509</v>
      </c>
      <c r="AK18" s="14">
        <f t="shared" si="35"/>
        <v>12.779570528769616</v>
      </c>
      <c r="AL18" s="22">
        <f t="shared" si="4"/>
        <v>97.077529837410225</v>
      </c>
      <c r="AM18" s="62">
        <f t="shared" si="5"/>
        <v>372.07752983741022</v>
      </c>
      <c r="AN18" s="62">
        <f ca="1">AVERAGE(OFFSET($AM$3,0,0,'Données projet'!$E$10+1,1))-AVERAGE(OFFSET($H$3,0,0,'Données projet'!$E$10+1,1))</f>
        <v>89.732552150400466</v>
      </c>
      <c r="AO18" s="62">
        <f t="shared" si="36"/>
        <v>430.92966901015944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10.871096913663662</v>
      </c>
      <c r="BF18" s="14">
        <f t="shared" si="37"/>
        <v>3.7949251315985042</v>
      </c>
      <c r="BG18" s="22">
        <f t="shared" si="7"/>
        <v>25.543321728831604</v>
      </c>
      <c r="BH18" s="62">
        <f t="shared" si="8"/>
        <v>300.54332172883159</v>
      </c>
      <c r="BI18" s="62">
        <f ca="1">AVERAGE(OFFSET($BH$3,0,0,'Données projet'!$E$11+1,1))-AVERAGE(OFFSET($H$3,0,0,'Données projet'!$E$11+1,1))</f>
        <v>362.42353178529021</v>
      </c>
      <c r="BJ18" s="62">
        <f t="shared" si="38"/>
        <v>220.09202639602199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187.13674266165236</v>
      </c>
      <c r="T19" s="62">
        <f t="shared" si="34"/>
        <v>439.28159165815276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17.8</v>
      </c>
      <c r="AI19" s="14">
        <f>IF('Données projet'!$A$62&gt;35,AI18+AH19-AQ18,IF(A19&lt;'Données projet'!$A$62,$AF$205^A19,IF(A19='Données projet'!$A$62,'Données projet'!$B$62,AI18+AH19-AQ18)))</f>
        <v>109.94107986337055</v>
      </c>
      <c r="AJ19" s="14">
        <f>AI19*VLOOKUP('Données projet'!$B$10,Paramètres!$A$1:$I$89,3,0)*VLOOKUP('Données projet'!$B$10,Paramètres!$A$1:$I$89,5,0)</f>
        <v>57.626716421184305</v>
      </c>
      <c r="AK19" s="14">
        <f t="shared" si="35"/>
        <v>16.566826348428641</v>
      </c>
      <c r="AL19" s="22">
        <f t="shared" si="4"/>
        <v>129.22042032374253</v>
      </c>
      <c r="AM19" s="62">
        <f t="shared" si="5"/>
        <v>405.44264254596476</v>
      </c>
      <c r="AN19" s="62">
        <f ca="1">AVERAGE(OFFSET($AM$3,0,0,'Données projet'!$E$10+1,1))-AVERAGE(OFFSET($H$3,0,0,'Données projet'!$E$10+1,1))</f>
        <v>89.732552150400466</v>
      </c>
      <c r="AO19" s="62">
        <f t="shared" si="36"/>
        <v>430.92966901015944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12.892101063244953</v>
      </c>
      <c r="BF19" s="14">
        <f t="shared" si="37"/>
        <v>4.4119856110215858</v>
      </c>
      <c r="BG19" s="22">
        <f t="shared" si="7"/>
        <v>30.137950957680886</v>
      </c>
      <c r="BH19" s="62">
        <f t="shared" si="8"/>
        <v>306.36017317990309</v>
      </c>
      <c r="BI19" s="62">
        <f ca="1">AVERAGE(OFFSET($BH$3,0,0,'Données projet'!$E$11+1,1))-AVERAGE(OFFSET($H$3,0,0,'Données projet'!$E$11+1,1))</f>
        <v>362.42353178529021</v>
      </c>
      <c r="BJ19" s="62">
        <f t="shared" si="38"/>
        <v>220.09202639602199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187.13674266165236</v>
      </c>
      <c r="T20" s="62">
        <f t="shared" si="34"/>
        <v>439.28159165815276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17.8</v>
      </c>
      <c r="AI20" s="14">
        <f>IF('Données projet'!$A$62&gt;35,AI19+AH20-AQ19,IF(A20&lt;'Données projet'!$A$62,$AF$205^A20,IF(A20='Données projet'!$A$62,'Données projet'!$B$62,AI19+AH20-AQ19)))</f>
        <v>147.47978583829502</v>
      </c>
      <c r="AJ20" s="14">
        <f>AI20*VLOOKUP('Données projet'!$B$10,Paramètres!$A$1:$I$89,3,0)*VLOOKUP('Données projet'!$B$10,Paramètres!$A$1:$I$89,5,0)</f>
        <v>77.303004545000718</v>
      </c>
      <c r="AK20" s="14">
        <f t="shared" si="35"/>
        <v>21.476444348510789</v>
      </c>
      <c r="AL20" s="22">
        <f t="shared" si="4"/>
        <v>172.04087348953252</v>
      </c>
      <c r="AM20" s="62">
        <f t="shared" si="5"/>
        <v>449.48531793397694</v>
      </c>
      <c r="AN20" s="62">
        <f ca="1">AVERAGE(OFFSET($AM$3,0,0,'Données projet'!$E$10+1,1))-AVERAGE(OFFSET($H$3,0,0,'Données projet'!$E$10+1,1))</f>
        <v>89.732552150400466</v>
      </c>
      <c r="AO20" s="62">
        <f t="shared" si="36"/>
        <v>430.92966901015944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15.288822383325485</v>
      </c>
      <c r="BF20" s="14">
        <f t="shared" si="37"/>
        <v>5.1293810435891753</v>
      </c>
      <c r="BG20" s="22">
        <f t="shared" si="7"/>
        <v>35.561704301876368</v>
      </c>
      <c r="BH20" s="62">
        <f t="shared" si="8"/>
        <v>313.00614874632083</v>
      </c>
      <c r="BI20" s="62">
        <f ca="1">AVERAGE(OFFSET($BH$3,0,0,'Données projet'!$E$11+1,1))-AVERAGE(OFFSET($H$3,0,0,'Données projet'!$E$11+1,1))</f>
        <v>362.42353178529021</v>
      </c>
      <c r="BJ20" s="62">
        <f t="shared" si="38"/>
        <v>220.09202639602199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187.13674266165236</v>
      </c>
      <c r="T21" s="62">
        <f t="shared" si="34"/>
        <v>439.28159165815276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17.8</v>
      </c>
      <c r="AI21" s="14">
        <f>IF('Données projet'!$A$62&gt;35,AI20+AH21-AQ20,IF(A21&lt;'Données projet'!$A$62,$AF$205^A21,IF(A21='Données projet'!$A$62,'Données projet'!$B$62,AI20+AH21-AQ20)))</f>
        <v>197.83585223957749</v>
      </c>
      <c r="AJ21" s="14">
        <f>AI21*VLOOKUP('Données projet'!$B$10,Paramètres!$A$1:$I$89,3,0)*VLOOKUP('Données projet'!$B$10,Paramètres!$A$1:$I$89,5,0)</f>
        <v>103.69764030989694</v>
      </c>
      <c r="AK21" s="14">
        <f t="shared" si="35"/>
        <v>27.84103920413397</v>
      </c>
      <c r="AL21" s="22">
        <f t="shared" si="4"/>
        <v>229.09653348693715</v>
      </c>
      <c r="AM21" s="62">
        <f t="shared" si="5"/>
        <v>507.76320015360386</v>
      </c>
      <c r="AN21" s="62">
        <f ca="1">AVERAGE(OFFSET($AM$3,0,0,'Données projet'!$E$10+1,1))-AVERAGE(OFFSET($H$3,0,0,'Données projet'!$E$10+1,1))</f>
        <v>89.732552150400466</v>
      </c>
      <c r="AO21" s="62">
        <f t="shared" si="36"/>
        <v>430.92966901015944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18.131109019559595</v>
      </c>
      <c r="BF21" s="14">
        <f t="shared" si="37"/>
        <v>5.9634260421442793</v>
      </c>
      <c r="BG21" s="22">
        <f t="shared" si="7"/>
        <v>41.964648565800914</v>
      </c>
      <c r="BH21" s="62">
        <f t="shared" si="8"/>
        <v>320.63131523246761</v>
      </c>
      <c r="BI21" s="62">
        <f ca="1">AVERAGE(OFFSET($BH$3,0,0,'Données projet'!$E$11+1,1))-AVERAGE(OFFSET($H$3,0,0,'Données projet'!$E$11+1,1))</f>
        <v>362.42353178529021</v>
      </c>
      <c r="BJ21" s="62">
        <f t="shared" si="38"/>
        <v>220.09202639602199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187.13674266165236</v>
      </c>
      <c r="T22" s="62">
        <f t="shared" si="34"/>
        <v>439.28159165815276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265.38568800387418</v>
      </c>
      <c r="AJ22" s="14">
        <f>AI22*VLOOKUP('Données projet'!$B$10,Paramètres!$A$1:$I$89,3,0)*VLOOKUP('Données projet'!$B$10,Paramètres!$A$1:$I$89,5,0)</f>
        <v>139.10456222411071</v>
      </c>
      <c r="AK22" s="14">
        <f t="shared" si="35"/>
        <v>36.091796732631536</v>
      </c>
      <c r="AL22" s="22">
        <f t="shared" si="4"/>
        <v>305.13365851632608</v>
      </c>
      <c r="AM22" s="62">
        <f t="shared" si="5"/>
        <v>585.02254740521494</v>
      </c>
      <c r="AN22" s="62">
        <f ca="1">AVERAGE(OFFSET($AM$3,0,0,'Données projet'!$E$10+1,1))-AVERAGE(OFFSET($H$3,0,0,'Données projet'!$E$10+1,1))</f>
        <v>89.732552150400466</v>
      </c>
      <c r="AO22" s="62">
        <f t="shared" si="36"/>
        <v>430.92966901015944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21.501794319861236</v>
      </c>
      <c r="BF22" s="14">
        <f t="shared" si="37"/>
        <v>6.9330879998808816</v>
      </c>
      <c r="BG22" s="22">
        <f t="shared" si="7"/>
        <v>49.524086706884191</v>
      </c>
      <c r="BH22" s="62">
        <f t="shared" si="8"/>
        <v>329.41297559577305</v>
      </c>
      <c r="BI22" s="62">
        <f ca="1">AVERAGE(OFFSET($BH$3,0,0,'Données projet'!$E$11+1,1))-AVERAGE(OFFSET($H$3,0,0,'Données projet'!$E$11+1,1))</f>
        <v>362.42353178529021</v>
      </c>
      <c r="BJ22" s="62">
        <f t="shared" si="38"/>
        <v>220.09202639602199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187.13674266165236</v>
      </c>
      <c r="T23" s="62">
        <f t="shared" si="34"/>
        <v>439.28159165815276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356</v>
      </c>
      <c r="AG23" s="13">
        <f>VLOOKUP(A23,'Données projet'!$A$61:$I$81,9,0)</f>
        <v>17.8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356</v>
      </c>
      <c r="AJ23" s="14">
        <f>AI23*VLOOKUP('Données projet'!$B$10,Paramètres!$A$1:$I$89,3,0)*VLOOKUP('Données projet'!$B$10,Paramètres!$A$1:$I$89,5,0)</f>
        <v>186.60096000000001</v>
      </c>
      <c r="AK23" s="14">
        <f t="shared" si="35"/>
        <v>46.787685683664144</v>
      </c>
      <c r="AL23" s="22">
        <f t="shared" si="4"/>
        <v>406.48522456571504</v>
      </c>
      <c r="AM23" s="62">
        <f t="shared" si="5"/>
        <v>687.59633567682613</v>
      </c>
      <c r="AN23" s="62">
        <f ca="1">AVERAGE(OFFSET($AM$3,0,0,'Données projet'!$E$10+1,1))-AVERAGE(OFFSET($H$3,0,0,'Données projet'!$E$10+1,1))</f>
        <v>89.732552150400466</v>
      </c>
      <c r="AO23" s="62">
        <f t="shared" si="36"/>
        <v>430.92966901015944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356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111.39219039910296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17.60630280512035</v>
      </c>
      <c r="AX23" s="23">
        <f t="shared" si="6"/>
        <v>128.99849320422331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25.499110863812291</v>
      </c>
      <c r="BF23" s="14">
        <f t="shared" si="37"/>
        <v>8.0604184363806581</v>
      </c>
      <c r="BG23" s="22">
        <f t="shared" si="7"/>
        <v>58.44951353116938</v>
      </c>
      <c r="BH23" s="62">
        <f t="shared" si="8"/>
        <v>339.56062464228052</v>
      </c>
      <c r="BI23" s="62">
        <f ca="1">AVERAGE(OFFSET($BH$3,0,0,'Données projet'!$E$11+1,1))-AVERAGE(OFFSET($H$3,0,0,'Données projet'!$E$11+1,1))</f>
        <v>362.42353178529021</v>
      </c>
      <c r="BJ23" s="62">
        <f t="shared" si="38"/>
        <v>220.09202639602199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187.13674266165236</v>
      </c>
      <c r="T24" s="62">
        <f t="shared" si="34"/>
        <v>439.28159165815276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89.732552150400466</v>
      </c>
      <c r="AO24" s="62">
        <f t="shared" si="36"/>
        <v>430.92966901015944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109.20785748790392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12.449536105124334</v>
      </c>
      <c r="AX24" s="23">
        <f t="shared" si="6"/>
        <v>121.65739359302826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30.239553275067603</v>
      </c>
      <c r="BF24" s="14">
        <f t="shared" si="37"/>
        <v>9.3710544811578149</v>
      </c>
      <c r="BG24" s="22">
        <f t="shared" si="7"/>
        <v>68.988475175425933</v>
      </c>
      <c r="BH24" s="62">
        <f t="shared" si="8"/>
        <v>351.32180850875926</v>
      </c>
      <c r="BI24" s="62">
        <f ca="1">AVERAGE(OFFSET($BH$3,0,0,'Données projet'!$E$11+1,1))-AVERAGE(OFFSET($H$3,0,0,'Données projet'!$E$11+1,1))</f>
        <v>362.42353178529021</v>
      </c>
      <c r="BJ24" s="62">
        <f t="shared" si="38"/>
        <v>220.09202639602199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187.13674266165236</v>
      </c>
      <c r="T25" s="62">
        <f t="shared" si="34"/>
        <v>439.28159165815276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89.732552150400466</v>
      </c>
      <c r="AO25" s="62">
        <f t="shared" si="36"/>
        <v>430.92966901015944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107.06635801278198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8.8031514025601769</v>
      </c>
      <c r="AX25" s="23">
        <f t="shared" si="6"/>
        <v>115.86950941534215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35.861273248291539</v>
      </c>
      <c r="BF25" s="14">
        <f t="shared" si="37"/>
        <v>10.894801899175345</v>
      </c>
      <c r="BG25" s="22">
        <f t="shared" si="7"/>
        <v>81.433497548504832</v>
      </c>
      <c r="BH25" s="62">
        <f t="shared" si="8"/>
        <v>364.98905310406036</v>
      </c>
      <c r="BI25" s="62">
        <f ca="1">AVERAGE(OFFSET($BH$3,0,0,'Données projet'!$E$11+1,1))-AVERAGE(OFFSET($H$3,0,0,'Données projet'!$E$11+1,1))</f>
        <v>362.42353178529021</v>
      </c>
      <c r="BJ25" s="62">
        <f t="shared" si="38"/>
        <v>220.09202639602199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187.13674266165236</v>
      </c>
      <c r="T26" s="62">
        <f t="shared" si="34"/>
        <v>439.28159165815276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89.732552150400466</v>
      </c>
      <c r="AO26" s="62">
        <f t="shared" si="36"/>
        <v>430.92966901015944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104.96685203618148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6.224768052562168</v>
      </c>
      <c r="AX26" s="23">
        <f t="shared" si="6"/>
        <v>111.19162008874365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42.528105732598839</v>
      </c>
      <c r="BF26" s="14">
        <f t="shared" si="37"/>
        <v>12.666312917178715</v>
      </c>
      <c r="BG26" s="22">
        <f t="shared" si="7"/>
        <v>96.130279148362561</v>
      </c>
      <c r="BH26" s="62">
        <f t="shared" si="8"/>
        <v>380.90805692614032</v>
      </c>
      <c r="BI26" s="62">
        <f ca="1">AVERAGE(OFFSET($BH$3,0,0,'Données projet'!$E$11+1,1))-AVERAGE(OFFSET($H$3,0,0,'Données projet'!$E$11+1,1))</f>
        <v>362.42353178529021</v>
      </c>
      <c r="BJ26" s="62">
        <f t="shared" si="38"/>
        <v>220.09202639602199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187.13674266165236</v>
      </c>
      <c r="T27" s="62">
        <f t="shared" si="34"/>
        <v>439.28159165815276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89.732552150400466</v>
      </c>
      <c r="AO27" s="62">
        <f t="shared" si="36"/>
        <v>430.92966901015944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102.9085160912099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4.4015757012800885</v>
      </c>
      <c r="AX27" s="23">
        <f t="shared" si="6"/>
        <v>107.31009179249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50.434343607397452</v>
      </c>
      <c r="BF27" s="14">
        <f t="shared" si="37"/>
        <v>14.725874265601121</v>
      </c>
      <c r="BG27" s="22">
        <f t="shared" si="7"/>
        <v>113.48737946213917</v>
      </c>
      <c r="BH27" s="62">
        <f t="shared" si="8"/>
        <v>399.48737946213919</v>
      </c>
      <c r="BI27" s="62">
        <f ca="1">AVERAGE(OFFSET($BH$3,0,0,'Données projet'!$E$11+1,1))-AVERAGE(OFFSET($H$3,0,0,'Données projet'!$E$11+1,1))</f>
        <v>362.42353178529021</v>
      </c>
      <c r="BJ27" s="62">
        <f t="shared" si="38"/>
        <v>220.09202639602199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187.13674266165236</v>
      </c>
      <c r="T28" s="62">
        <f t="shared" si="34"/>
        <v>439.28159165815276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89.732552150400466</v>
      </c>
      <c r="AO28" s="62">
        <f t="shared" si="36"/>
        <v>430.92966901015944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100.89054285865826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3.112384026281084</v>
      </c>
      <c r="AX28" s="23">
        <f t="shared" si="6"/>
        <v>104.00292688493934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59.810400000000008</v>
      </c>
      <c r="BF28" s="14">
        <f t="shared" si="37"/>
        <v>17.120323357256389</v>
      </c>
      <c r="BG28" s="22">
        <f t="shared" si="7"/>
        <v>133.9876765138882</v>
      </c>
      <c r="BH28" s="62">
        <f t="shared" si="8"/>
        <v>421.2098987361104</v>
      </c>
      <c r="BI28" s="62">
        <f ca="1">AVERAGE(OFFSET($BH$3,0,0,'Données projet'!$E$11+1,1))-AVERAGE(OFFSET($H$3,0,0,'Données projet'!$E$11+1,1))</f>
        <v>362.42353178529021</v>
      </c>
      <c r="BJ28" s="62">
        <f t="shared" si="38"/>
        <v>220.09202639602199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187.13674266165236</v>
      </c>
      <c r="T29" s="62">
        <f t="shared" si="34"/>
        <v>439.28159165815276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89.732552150400466</v>
      </c>
      <c r="AO29" s="62">
        <f t="shared" si="36"/>
        <v>430.92966901015944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98.912140850354831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2.2007878506400442</v>
      </c>
      <c r="AX29" s="23">
        <f t="shared" si="6"/>
        <v>101.11292870099487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58.968000000000011</v>
      </c>
      <c r="BF29" s="14">
        <f t="shared" si="37"/>
        <v>16.907084152971134</v>
      </c>
      <c r="BG29" s="22">
        <f t="shared" si="7"/>
        <v>132.14910489975807</v>
      </c>
      <c r="BH29" s="62">
        <f t="shared" si="8"/>
        <v>420.59354934420253</v>
      </c>
      <c r="BI29" s="62">
        <f ca="1">AVERAGE(OFFSET($BH$3,0,0,'Données projet'!$E$11+1,1))-AVERAGE(OFFSET($H$3,0,0,'Données projet'!$E$11+1,1))</f>
        <v>362.42353178529021</v>
      </c>
      <c r="BJ29" s="62">
        <f t="shared" si="38"/>
        <v>220.09202639602199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187.13674266165236</v>
      </c>
      <c r="T30" s="62">
        <f t="shared" si="34"/>
        <v>439.28159165815276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89.732552150400466</v>
      </c>
      <c r="AO30" s="62">
        <f t="shared" si="36"/>
        <v>430.92966901015944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96.972534098728161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1.556192013140542</v>
      </c>
      <c r="AX30" s="23">
        <f t="shared" si="6"/>
        <v>98.528726111868707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64.864800000000017</v>
      </c>
      <c r="BF30" s="14">
        <f t="shared" si="37"/>
        <v>18.392606985756636</v>
      </c>
      <c r="BG30" s="22">
        <f t="shared" si="7"/>
        <v>145.00665050019282</v>
      </c>
      <c r="BH30" s="62">
        <f t="shared" si="8"/>
        <v>434.67331716685953</v>
      </c>
      <c r="BI30" s="62">
        <f ca="1">AVERAGE(OFFSET($BH$3,0,0,'Données projet'!$E$11+1,1))-AVERAGE(OFFSET($H$3,0,0,'Données projet'!$E$11+1,1))</f>
        <v>362.42353178529021</v>
      </c>
      <c r="BJ30" s="62">
        <f t="shared" si="38"/>
        <v>220.09202639602199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187.13674266165236</v>
      </c>
      <c r="T31" s="62">
        <f t="shared" si="34"/>
        <v>439.28159165815276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89.732552150400466</v>
      </c>
      <c r="AO31" s="62">
        <f t="shared" si="36"/>
        <v>430.92966901015944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95.070961852457586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1.1003939253200221</v>
      </c>
      <c r="AX31" s="23">
        <f t="shared" si="6"/>
        <v>96.171355777777606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70.761600000000001</v>
      </c>
      <c r="BF31" s="14">
        <f t="shared" si="37"/>
        <v>19.862470414169767</v>
      </c>
      <c r="BG31" s="22">
        <f t="shared" si="7"/>
        <v>157.83692263801234</v>
      </c>
      <c r="BH31" s="62">
        <f t="shared" si="8"/>
        <v>448.72581152690123</v>
      </c>
      <c r="BI31" s="62">
        <f ca="1">AVERAGE(OFFSET($BH$3,0,0,'Données projet'!$E$11+1,1))-AVERAGE(OFFSET($H$3,0,0,'Données projet'!$E$11+1,1))</f>
        <v>362.42353178529021</v>
      </c>
      <c r="BJ31" s="62">
        <f t="shared" si="38"/>
        <v>220.09202639602199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187.13674266165236</v>
      </c>
      <c r="T32" s="62">
        <f t="shared" si="34"/>
        <v>439.28159165815276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89.732552150400466</v>
      </c>
      <c r="AO32" s="62">
        <f t="shared" si="36"/>
        <v>430.92966901015944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93.206678278091829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0.778096006570271</v>
      </c>
      <c r="AX32" s="23">
        <f t="shared" si="6"/>
        <v>93.984774284662095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76.6584</v>
      </c>
      <c r="BF32" s="14">
        <f t="shared" si="37"/>
        <v>21.318127749842347</v>
      </c>
      <c r="BG32" s="22">
        <f t="shared" si="7"/>
        <v>170.6424524976421</v>
      </c>
      <c r="BH32" s="62">
        <f t="shared" si="8"/>
        <v>462.75356360875321</v>
      </c>
      <c r="BI32" s="62">
        <f ca="1">AVERAGE(OFFSET($BH$3,0,0,'Données projet'!$E$11+1,1))-AVERAGE(OFFSET($H$3,0,0,'Données projet'!$E$11+1,1))</f>
        <v>362.42353178529021</v>
      </c>
      <c r="BJ32" s="62">
        <f t="shared" si="38"/>
        <v>220.09202639602199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187.13674266165236</v>
      </c>
      <c r="T33" s="62">
        <f t="shared" si="34"/>
        <v>439.28159165815276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89.732552150400466</v>
      </c>
      <c r="AO33" s="62">
        <f t="shared" si="36"/>
        <v>430.92966901015944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91.378952167518676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0.55019696266001106</v>
      </c>
      <c r="AX33" s="23">
        <f t="shared" si="6"/>
        <v>91.929149130178686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82.555199999999999</v>
      </c>
      <c r="BF33" s="14">
        <f t="shared" si="37"/>
        <v>22.760796016854769</v>
      </c>
      <c r="BG33" s="22">
        <f t="shared" si="7"/>
        <v>183.42535972935536</v>
      </c>
      <c r="BH33" s="62">
        <f t="shared" si="8"/>
        <v>476.75869306268868</v>
      </c>
      <c r="BI33" s="62">
        <f ca="1">AVERAGE(OFFSET($BH$3,0,0,'Données projet'!$E$11+1,1))-AVERAGE(OFFSET($H$3,0,0,'Données projet'!$E$11+1,1))</f>
        <v>362.42353178529021</v>
      </c>
      <c r="BJ33" s="62">
        <f t="shared" si="38"/>
        <v>220.09202639602199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187.13674266165236</v>
      </c>
      <c r="T34" s="62">
        <f t="shared" si="34"/>
        <v>439.28159165815276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89.732552150400466</v>
      </c>
      <c r="AO34" s="62">
        <f t="shared" si="36"/>
        <v>430.92966901015944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89.587066651171014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0.3890480032851355</v>
      </c>
      <c r="AX34" s="23">
        <f t="shared" si="6"/>
        <v>89.976114654456154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71.435520000000011</v>
      </c>
      <c r="BF34" s="14">
        <f t="shared" si="37"/>
        <v>20.029525511148233</v>
      </c>
      <c r="BG34" s="22">
        <f t="shared" si="7"/>
        <v>159.30162093191652</v>
      </c>
      <c r="BH34" s="62">
        <f t="shared" si="8"/>
        <v>452.6349542652498</v>
      </c>
      <c r="BI34" s="62">
        <f ca="1">AVERAGE(OFFSET($BH$3,0,0,'Données projet'!$E$11+1,1))-AVERAGE(OFFSET($H$3,0,0,'Données projet'!$E$11+1,1))</f>
        <v>362.42353178529021</v>
      </c>
      <c r="BJ34" s="62">
        <f t="shared" si="38"/>
        <v>220.09202639602199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187.13674266165236</v>
      </c>
      <c r="T35" s="62">
        <f t="shared" si="34"/>
        <v>439.28159165815276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89.732552150400466</v>
      </c>
      <c r="AO35" s="62">
        <f t="shared" si="36"/>
        <v>430.92966901015944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87.830318916856683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0.27509848133000553</v>
      </c>
      <c r="AX35" s="23">
        <f t="shared" si="6"/>
        <v>88.105417398186688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78.006240000000005</v>
      </c>
      <c r="BF35" s="14">
        <f t="shared" si="37"/>
        <v>21.648985720979425</v>
      </c>
      <c r="BG35" s="22">
        <f t="shared" si="7"/>
        <v>173.56618479737253</v>
      </c>
      <c r="BH35" s="62">
        <f t="shared" si="8"/>
        <v>466.89951813070581</v>
      </c>
      <c r="BI35" s="62">
        <f ca="1">AVERAGE(OFFSET($BH$3,0,0,'Données projet'!$E$11+1,1))-AVERAGE(OFFSET($H$3,0,0,'Données projet'!$E$11+1,1))</f>
        <v>362.42353178529021</v>
      </c>
      <c r="BJ35" s="62">
        <f t="shared" si="38"/>
        <v>220.09202639602199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187.13674266165236</v>
      </c>
      <c r="T36" s="62">
        <f t="shared" si="34"/>
        <v>439.28159165815276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89.732552150400466</v>
      </c>
      <c r="AO36" s="62">
        <f t="shared" si="36"/>
        <v>430.92966901015944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86.108019934101947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0.19452400164256775</v>
      </c>
      <c r="AX36" s="23">
        <f t="shared" si="6"/>
        <v>86.302543935744509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84.57696</v>
      </c>
      <c r="BF36" s="14">
        <f t="shared" si="37"/>
        <v>23.252625379447668</v>
      </c>
      <c r="BG36" s="22">
        <f t="shared" si="7"/>
        <v>187.80319453587131</v>
      </c>
      <c r="BH36" s="62">
        <f t="shared" si="8"/>
        <v>481.13652786920466</v>
      </c>
      <c r="BI36" s="62">
        <f ca="1">AVERAGE(OFFSET($BH$3,0,0,'Données projet'!$E$11+1,1))-AVERAGE(OFFSET($H$3,0,0,'Données projet'!$E$11+1,1))</f>
        <v>362.42353178529021</v>
      </c>
      <c r="BJ36" s="62">
        <f t="shared" si="38"/>
        <v>220.09202639602199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187.13674266165236</v>
      </c>
      <c r="T37" s="62">
        <f t="shared" si="34"/>
        <v>439.28159165815276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89.732552150400466</v>
      </c>
      <c r="AO37" s="62">
        <f t="shared" si="36"/>
        <v>430.92966901015944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84.419494183900383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0.13754924066500276</v>
      </c>
      <c r="AX37" s="23">
        <f t="shared" si="6"/>
        <v>84.557043424565393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91.147679999999994</v>
      </c>
      <c r="BF37" s="14">
        <f t="shared" si="37"/>
        <v>24.841813315846473</v>
      </c>
      <c r="BG37" s="22">
        <f t="shared" si="7"/>
        <v>202.01503419176592</v>
      </c>
      <c r="BH37" s="62">
        <f t="shared" si="8"/>
        <v>495.34836752509921</v>
      </c>
      <c r="BI37" s="62">
        <f ca="1">AVERAGE(OFFSET($BH$3,0,0,'Données projet'!$E$11+1,1))-AVERAGE(OFFSET($H$3,0,0,'Données projet'!$E$11+1,1))</f>
        <v>362.42353178529021</v>
      </c>
      <c r="BJ37" s="62">
        <f t="shared" si="38"/>
        <v>220.09202639602199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187.13674266165236</v>
      </c>
      <c r="T38" s="62">
        <f t="shared" si="34"/>
        <v>439.28159165815276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89.732552150400466</v>
      </c>
      <c r="AO38" s="62">
        <f t="shared" si="36"/>
        <v>430.92966901015944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82.76407939376125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9.7262000821283875E-2</v>
      </c>
      <c r="AX38" s="23">
        <f t="shared" si="6"/>
        <v>82.861341394582539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97.718399999999988</v>
      </c>
      <c r="BF38" s="14">
        <f t="shared" si="37"/>
        <v>26.417709819192194</v>
      </c>
      <c r="BG38" s="22">
        <f t="shared" si="7"/>
        <v>216.20372460175972</v>
      </c>
      <c r="BH38" s="62">
        <f t="shared" si="8"/>
        <v>509.537057935093</v>
      </c>
      <c r="BI38" s="62">
        <f ca="1">AVERAGE(OFFSET($BH$3,0,0,'Données projet'!$E$11+1,1))-AVERAGE(OFFSET($H$3,0,0,'Données projet'!$E$11+1,1))</f>
        <v>362.42353178529021</v>
      </c>
      <c r="BJ38" s="62">
        <f t="shared" si="38"/>
        <v>220.09202639602199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187.13674266165236</v>
      </c>
      <c r="T39" s="62">
        <f t="shared" si="34"/>
        <v>439.28159165815276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89.732552150400466</v>
      </c>
      <c r="AO39" s="62">
        <f t="shared" si="36"/>
        <v>430.92966901015944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81.141126277953433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6.8774620332501382E-2</v>
      </c>
      <c r="AX39" s="23">
        <f t="shared" si="6"/>
        <v>81.209900898285937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87.104160000000007</v>
      </c>
      <c r="BF39" s="14">
        <f t="shared" si="37"/>
        <v>23.865494318543401</v>
      </c>
      <c r="BG39" s="22">
        <f t="shared" si="7"/>
        <v>193.27214793812973</v>
      </c>
      <c r="BH39" s="62">
        <f t="shared" si="8"/>
        <v>486.60548127146308</v>
      </c>
      <c r="BI39" s="62">
        <f ca="1">AVERAGE(OFFSET($BH$3,0,0,'Données projet'!$E$11+1,1))-AVERAGE(OFFSET($H$3,0,0,'Données projet'!$E$11+1,1))</f>
        <v>362.42353178529021</v>
      </c>
      <c r="BJ39" s="62">
        <f t="shared" si="38"/>
        <v>220.09202639602199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187.13674266165236</v>
      </c>
      <c r="T40" s="62">
        <f t="shared" si="34"/>
        <v>439.28159165815276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89.732552150400466</v>
      </c>
      <c r="AO40" s="62">
        <f t="shared" si="36"/>
        <v>430.92966901015944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79.549998282842949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4.8631000410641938E-2</v>
      </c>
      <c r="AX40" s="23">
        <f t="shared" si="6"/>
        <v>79.598629283253587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94.180320000000009</v>
      </c>
      <c r="BF40" s="14">
        <f t="shared" si="37"/>
        <v>25.570738079029208</v>
      </c>
      <c r="BG40" s="22">
        <f t="shared" si="7"/>
        <v>208.5664261543092</v>
      </c>
      <c r="BH40" s="62">
        <f t="shared" si="8"/>
        <v>501.89975948764254</v>
      </c>
      <c r="BI40" s="62">
        <f ca="1">AVERAGE(OFFSET($BH$3,0,0,'Données projet'!$E$11+1,1))-AVERAGE(OFFSET($H$3,0,0,'Données projet'!$E$11+1,1))</f>
        <v>362.42353178529021</v>
      </c>
      <c r="BJ40" s="62">
        <f t="shared" si="38"/>
        <v>220.09202639602199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187.13674266165236</v>
      </c>
      <c r="T41" s="62">
        <f t="shared" si="34"/>
        <v>439.28159165815276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89.732552150400466</v>
      </c>
      <c r="AO41" s="62">
        <f t="shared" si="36"/>
        <v>430.92966901015944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77.990071337224336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3.4387310166250691E-2</v>
      </c>
      <c r="AX41" s="23">
        <f t="shared" si="6"/>
        <v>78.024458647390588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101.25648000000001</v>
      </c>
      <c r="BF41" s="14">
        <f t="shared" si="37"/>
        <v>27.261118700621143</v>
      </c>
      <c r="BG41" s="22">
        <f t="shared" si="7"/>
        <v>223.83481773691517</v>
      </c>
      <c r="BH41" s="62">
        <f t="shared" si="8"/>
        <v>517.16815107024854</v>
      </c>
      <c r="BI41" s="62">
        <f ca="1">AVERAGE(OFFSET($BH$3,0,0,'Données projet'!$E$11+1,1))-AVERAGE(OFFSET($H$3,0,0,'Données projet'!$E$11+1,1))</f>
        <v>362.42353178529021</v>
      </c>
      <c r="BJ41" s="62">
        <f t="shared" si="38"/>
        <v>220.09202639602199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187.13674266165236</v>
      </c>
      <c r="T42" s="62">
        <f t="shared" si="34"/>
        <v>439.28159165815276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89.732552150400466</v>
      </c>
      <c r="AO42" s="62">
        <f t="shared" si="36"/>
        <v>430.92966901015944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76.460733607547809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2.4315500205320969E-2</v>
      </c>
      <c r="AX42" s="23">
        <f t="shared" si="6"/>
        <v>76.485049107753127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108.33264000000001</v>
      </c>
      <c r="BF42" s="14">
        <f t="shared" si="37"/>
        <v>28.937793020723717</v>
      </c>
      <c r="BG42" s="22">
        <f t="shared" si="7"/>
        <v>239.07933751109377</v>
      </c>
      <c r="BH42" s="62">
        <f t="shared" si="8"/>
        <v>532.41267084442711</v>
      </c>
      <c r="BI42" s="62">
        <f ca="1">AVERAGE(OFFSET($BH$3,0,0,'Données projet'!$E$11+1,1))-AVERAGE(OFFSET($H$3,0,0,'Données projet'!$E$11+1,1))</f>
        <v>362.42353178529021</v>
      </c>
      <c r="BJ42" s="62">
        <f t="shared" si="38"/>
        <v>220.09202639602199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187.13674266165236</v>
      </c>
      <c r="T43" s="62">
        <f t="shared" si="34"/>
        <v>439.28159165815276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89.732552150400466</v>
      </c>
      <c r="AO43" s="62">
        <f t="shared" si="36"/>
        <v>430.92966901015944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74.961385257946333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1.7193655083125346E-2</v>
      </c>
      <c r="AX43" s="23">
        <f t="shared" si="6"/>
        <v>74.978578913029452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115.40880000000001</v>
      </c>
      <c r="BF43" s="14">
        <f t="shared" si="37"/>
        <v>30.60175820334798</v>
      </c>
      <c r="BG43" s="22">
        <f t="shared" si="7"/>
        <v>254.30172220416441</v>
      </c>
      <c r="BH43" s="62">
        <f t="shared" si="8"/>
        <v>547.63505553749769</v>
      </c>
      <c r="BI43" s="62">
        <f ca="1">AVERAGE(OFFSET($BH$3,0,0,'Données projet'!$E$11+1,1))-AVERAGE(OFFSET($H$3,0,0,'Données projet'!$E$11+1,1))</f>
        <v>362.42353178529021</v>
      </c>
      <c r="BJ43" s="62">
        <f t="shared" si="38"/>
        <v>220.09202639602199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187.13674266165236</v>
      </c>
      <c r="T44" s="62">
        <f t="shared" si="34"/>
        <v>439.28159165815276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89.732552150400466</v>
      </c>
      <c r="AO44" s="62">
        <f t="shared" si="36"/>
        <v>430.92966901015944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73.491438214968341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1.2157750102660484E-2</v>
      </c>
      <c r="AX44" s="23">
        <f t="shared" si="6"/>
        <v>73.503595965071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104.79456</v>
      </c>
      <c r="BF44" s="14">
        <f t="shared" si="37"/>
        <v>28.101103481959861</v>
      </c>
      <c r="BG44" s="22">
        <f t="shared" si="7"/>
        <v>231.45994723108012</v>
      </c>
      <c r="BH44" s="62">
        <f t="shared" si="8"/>
        <v>524.79328056441341</v>
      </c>
      <c r="BI44" s="62">
        <f ca="1">AVERAGE(OFFSET($BH$3,0,0,'Données projet'!$E$11+1,1))-AVERAGE(OFFSET($H$3,0,0,'Données projet'!$E$11+1,1))</f>
        <v>362.42353178529021</v>
      </c>
      <c r="BJ44" s="62">
        <f t="shared" si="38"/>
        <v>220.09202639602199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187.13674266165236</v>
      </c>
      <c r="T45" s="62">
        <f t="shared" si="34"/>
        <v>439.28159165815276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89.732552150400466</v>
      </c>
      <c r="AO45" s="62">
        <f t="shared" si="36"/>
        <v>430.92966901015944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72.05031593692398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8.5968275415626728E-3</v>
      </c>
      <c r="AX45" s="23">
        <f t="shared" si="6"/>
        <v>72.058912764465546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111.87072000000003</v>
      </c>
      <c r="BF45" s="14">
        <f t="shared" si="37"/>
        <v>29.771307279851975</v>
      </c>
      <c r="BG45" s="22">
        <f t="shared" si="7"/>
        <v>246.69319751240889</v>
      </c>
      <c r="BH45" s="62">
        <f t="shared" si="8"/>
        <v>540.02653084574217</v>
      </c>
      <c r="BI45" s="62">
        <f ca="1">AVERAGE(OFFSET($BH$3,0,0,'Données projet'!$E$11+1,1))-AVERAGE(OFFSET($H$3,0,0,'Données projet'!$E$11+1,1))</f>
        <v>362.42353178529021</v>
      </c>
      <c r="BJ45" s="62">
        <f t="shared" si="38"/>
        <v>220.09202639602199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187.13674266165236</v>
      </c>
      <c r="T46" s="62">
        <f t="shared" si="34"/>
        <v>439.28159165815276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89.732552150400466</v>
      </c>
      <c r="AO46" s="62">
        <f t="shared" si="36"/>
        <v>430.92966901015944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70.637453187754275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6.0788750513302422E-3</v>
      </c>
      <c r="AX46" s="23">
        <f t="shared" si="6"/>
        <v>70.643532062805605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118.94688000000004</v>
      </c>
      <c r="BF46" s="14">
        <f t="shared" si="37"/>
        <v>31.429250481525276</v>
      </c>
      <c r="BG46" s="22">
        <f t="shared" si="7"/>
        <v>261.90509392198993</v>
      </c>
      <c r="BH46" s="62">
        <f t="shared" si="8"/>
        <v>555.23842725532324</v>
      </c>
      <c r="BI46" s="62">
        <f ca="1">AVERAGE(OFFSET($BH$3,0,0,'Données projet'!$E$11+1,1))-AVERAGE(OFFSET($H$3,0,0,'Données projet'!$E$11+1,1))</f>
        <v>362.42353178529021</v>
      </c>
      <c r="BJ46" s="62">
        <f t="shared" si="38"/>
        <v>220.09202639602199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187.13674266165236</v>
      </c>
      <c r="T47" s="62">
        <f t="shared" si="34"/>
        <v>439.28159165815276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89.732552150400466</v>
      </c>
      <c r="AO47" s="62">
        <f t="shared" si="36"/>
        <v>430.92966901015944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69.252295815334605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4.2984137707813364E-3</v>
      </c>
      <c r="AX47" s="23">
        <f t="shared" si="6"/>
        <v>69.256594229105389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126.02304000000004</v>
      </c>
      <c r="BF47" s="14">
        <f t="shared" si="37"/>
        <v>33.075745544773369</v>
      </c>
      <c r="BG47" s="22">
        <f t="shared" si="7"/>
        <v>277.0970514904804</v>
      </c>
      <c r="BH47" s="62">
        <f t="shared" si="8"/>
        <v>570.43038482381371</v>
      </c>
      <c r="BI47" s="62">
        <f ca="1">AVERAGE(OFFSET($BH$3,0,0,'Données projet'!$E$11+1,1))-AVERAGE(OFFSET($H$3,0,0,'Données projet'!$E$11+1,1))</f>
        <v>362.42353178529021</v>
      </c>
      <c r="BJ47" s="62">
        <f t="shared" si="38"/>
        <v>220.09202639602199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187.13674266165236</v>
      </c>
      <c r="T48" s="62">
        <f t="shared" si="34"/>
        <v>439.28159165815276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89.732552150400466</v>
      </c>
      <c r="AO48" s="62">
        <f t="shared" si="36"/>
        <v>430.92966901015944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67.89430053412552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3.0394375256651211E-3</v>
      </c>
      <c r="AX48" s="23">
        <f t="shared" si="6"/>
        <v>67.897339971651192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133.09920000000002</v>
      </c>
      <c r="BF48" s="14">
        <f t="shared" si="37"/>
        <v>34.71150853565117</v>
      </c>
      <c r="BG48" s="22">
        <f t="shared" si="7"/>
        <v>292.27031736625912</v>
      </c>
      <c r="BH48" s="62">
        <f t="shared" si="8"/>
        <v>585.60365069959244</v>
      </c>
      <c r="BI48" s="62">
        <f ca="1">AVERAGE(OFFSET($BH$3,0,0,'Données projet'!$E$11+1,1))-AVERAGE(OFFSET($H$3,0,0,'Données projet'!$E$11+1,1))</f>
        <v>362.42353178529021</v>
      </c>
      <c r="BJ48" s="62">
        <f t="shared" si="38"/>
        <v>220.09202639602199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187.13674266165236</v>
      </c>
      <c r="T49" s="62">
        <f t="shared" si="34"/>
        <v>439.28159165815276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89.732552150400466</v>
      </c>
      <c r="AO49" s="62">
        <f t="shared" si="36"/>
        <v>430.92966901015944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66.562934712085607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2.1492068853906682E-3</v>
      </c>
      <c r="AX49" s="23">
        <f t="shared" si="6"/>
        <v>66.565083918970998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122.48496000000003</v>
      </c>
      <c r="BF49" s="14">
        <f t="shared" si="37"/>
        <v>32.25388222264565</v>
      </c>
      <c r="BG49" s="22">
        <f t="shared" si="7"/>
        <v>269.50348353777451</v>
      </c>
      <c r="BH49" s="62">
        <f t="shared" si="8"/>
        <v>562.83681687110789</v>
      </c>
      <c r="BI49" s="62">
        <f ca="1">AVERAGE(OFFSET($BH$3,0,0,'Données projet'!$E$11+1,1))-AVERAGE(OFFSET($H$3,0,0,'Données projet'!$E$11+1,1))</f>
        <v>362.42353178529021</v>
      </c>
      <c r="BJ49" s="62">
        <f t="shared" si="38"/>
        <v>220.09202639602199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187.13674266165236</v>
      </c>
      <c r="T50" s="62">
        <f t="shared" si="34"/>
        <v>439.28159165815276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89.732552150400466</v>
      </c>
      <c r="AO50" s="62">
        <f t="shared" si="36"/>
        <v>430.92966901015944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65.25767616176293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1.5197187628325606E-3</v>
      </c>
      <c r="AX50" s="23">
        <f t="shared" si="6"/>
        <v>65.259195880525766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129.56112000000005</v>
      </c>
      <c r="BF50" s="14">
        <f t="shared" si="37"/>
        <v>33.894927099295955</v>
      </c>
      <c r="BG50" s="22">
        <f t="shared" si="7"/>
        <v>284.68594869794055</v>
      </c>
      <c r="BH50" s="62">
        <f t="shared" si="8"/>
        <v>578.01928203127386</v>
      </c>
      <c r="BI50" s="62">
        <f ca="1">AVERAGE(OFFSET($BH$3,0,0,'Données projet'!$E$11+1,1))-AVERAGE(OFFSET($H$3,0,0,'Données projet'!$E$11+1,1))</f>
        <v>362.42353178529021</v>
      </c>
      <c r="BJ50" s="62">
        <f t="shared" si="38"/>
        <v>220.09202639602199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187.13674266165236</v>
      </c>
      <c r="T51" s="62">
        <f t="shared" si="34"/>
        <v>439.28159165815276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89.732552150400466</v>
      </c>
      <c r="AO51" s="62">
        <f t="shared" si="36"/>
        <v>430.92966901015944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63.978012935482973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1.0746034426953341E-3</v>
      </c>
      <c r="AX51" s="23">
        <f t="shared" si="6"/>
        <v>63.979087538925668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136.63728000000006</v>
      </c>
      <c r="BF51" s="14">
        <f t="shared" si="37"/>
        <v>35.525566915250494</v>
      </c>
      <c r="BG51" s="22">
        <f t="shared" si="7"/>
        <v>299.85029171072807</v>
      </c>
      <c r="BH51" s="62">
        <f t="shared" si="8"/>
        <v>593.18362504406139</v>
      </c>
      <c r="BI51" s="62">
        <f ca="1">AVERAGE(OFFSET($BH$3,0,0,'Données projet'!$E$11+1,1))-AVERAGE(OFFSET($H$3,0,0,'Données projet'!$E$11+1,1))</f>
        <v>362.42353178529021</v>
      </c>
      <c r="BJ51" s="62">
        <f t="shared" si="38"/>
        <v>220.09202639602199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187.13674266165236</v>
      </c>
      <c r="T52" s="62">
        <f t="shared" si="34"/>
        <v>439.28159165815276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89.732552150400466</v>
      </c>
      <c r="AO52" s="62">
        <f t="shared" si="36"/>
        <v>430.92966901015944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62.723443124552865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7.5985938141628028E-4</v>
      </c>
      <c r="AX52" s="23">
        <f t="shared" si="6"/>
        <v>62.724202983934283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143.71344000000008</v>
      </c>
      <c r="BF52" s="14">
        <f t="shared" si="37"/>
        <v>37.146401990372148</v>
      </c>
      <c r="BG52" s="22">
        <f t="shared" si="7"/>
        <v>314.99755813323162</v>
      </c>
      <c r="BH52" s="62">
        <f t="shared" si="8"/>
        <v>608.33089146656494</v>
      </c>
      <c r="BI52" s="62">
        <f ca="1">AVERAGE(OFFSET($BH$3,0,0,'Données projet'!$E$11+1,1))-AVERAGE(OFFSET($H$3,0,0,'Données projet'!$E$11+1,1))</f>
        <v>362.42353178529021</v>
      </c>
      <c r="BJ52" s="62">
        <f t="shared" si="38"/>
        <v>220.09202639602199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187.13674266165236</v>
      </c>
      <c r="T53" s="62">
        <f t="shared" si="34"/>
        <v>439.28159165815276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89.732552150400466</v>
      </c>
      <c r="AO53" s="62">
        <f t="shared" si="36"/>
        <v>430.92966901015944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61.493474662403074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5.3730172134766705E-4</v>
      </c>
      <c r="AX53" s="23">
        <f t="shared" si="6"/>
        <v>61.494011964124418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150.78960000000006</v>
      </c>
      <c r="BF53" s="14">
        <f t="shared" si="37"/>
        <v>38.757970187689722</v>
      </c>
      <c r="BG53" s="22">
        <f t="shared" si="7"/>
        <v>330.12868474355969</v>
      </c>
      <c r="BH53" s="62">
        <f t="shared" si="8"/>
        <v>623.46201807689295</v>
      </c>
      <c r="BI53" s="62">
        <f ca="1">AVERAGE(OFFSET($BH$3,0,0,'Données projet'!$E$11+1,1))-AVERAGE(OFFSET($H$3,0,0,'Données projet'!$E$11+1,1))</f>
        <v>362.42353178529021</v>
      </c>
      <c r="BJ53" s="62">
        <f t="shared" si="38"/>
        <v>220.09202639602199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187.13674266165236</v>
      </c>
      <c r="T54" s="62">
        <f t="shared" si="34"/>
        <v>439.28159165815276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89.732552150400466</v>
      </c>
      <c r="AO54" s="62">
        <f t="shared" si="36"/>
        <v>430.92966901015944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60.287625131589351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3.7992969070814014E-4</v>
      </c>
      <c r="AX54" s="23">
        <f t="shared" si="6"/>
        <v>60.28800506128006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139.83840000000006</v>
      </c>
      <c r="BF54" s="14">
        <f t="shared" si="37"/>
        <v>36.259982716198863</v>
      </c>
      <c r="BG54" s="22">
        <f t="shared" si="7"/>
        <v>306.7046832307131</v>
      </c>
      <c r="BH54" s="62">
        <f t="shared" si="8"/>
        <v>600.03801656404642</v>
      </c>
      <c r="BI54" s="62">
        <f ca="1">AVERAGE(OFFSET($BH$3,0,0,'Données projet'!$E$11+1,1))-AVERAGE(OFFSET($H$3,0,0,'Données projet'!$E$11+1,1))</f>
        <v>362.42353178529021</v>
      </c>
      <c r="BJ54" s="62">
        <f t="shared" si="38"/>
        <v>220.09202639602199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187.13674266165236</v>
      </c>
      <c r="T55" s="62">
        <f t="shared" si="34"/>
        <v>439.28159165815276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89.732552150400466</v>
      </c>
      <c r="AO55" s="62">
        <f t="shared" si="36"/>
        <v>430.92966901015944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59.105421574579296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2.6865086067383352E-4</v>
      </c>
      <c r="AX55" s="23">
        <f t="shared" si="6"/>
        <v>59.105690225439972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146.57760000000007</v>
      </c>
      <c r="BF55" s="14">
        <f t="shared" si="37"/>
        <v>37.799791292871248</v>
      </c>
      <c r="BG55" s="22">
        <f t="shared" si="7"/>
        <v>321.12395650175091</v>
      </c>
      <c r="BH55" s="62">
        <f t="shared" si="8"/>
        <v>614.45728983508423</v>
      </c>
      <c r="BI55" s="62">
        <f ca="1">AVERAGE(OFFSET($BH$3,0,0,'Données projet'!$E$11+1,1))-AVERAGE(OFFSET($H$3,0,0,'Données projet'!$E$11+1,1))</f>
        <v>362.42353178529021</v>
      </c>
      <c r="BJ55" s="62">
        <f t="shared" si="38"/>
        <v>220.09202639602199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187.13674266165236</v>
      </c>
      <c r="T56" s="62">
        <f t="shared" si="34"/>
        <v>439.28159165815276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89.732552150400466</v>
      </c>
      <c r="AO56" s="62">
        <f t="shared" si="36"/>
        <v>430.92966901015944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57.946400308249238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1.8996484535407007E-4</v>
      </c>
      <c r="AX56" s="23">
        <f t="shared" si="6"/>
        <v>57.946590273094593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153.31680000000009</v>
      </c>
      <c r="BF56" s="14">
        <f t="shared" si="37"/>
        <v>39.33137819175279</v>
      </c>
      <c r="BG56" s="22">
        <f t="shared" si="7"/>
        <v>335.52891035063624</v>
      </c>
      <c r="BH56" s="62">
        <f t="shared" si="8"/>
        <v>628.86224368396961</v>
      </c>
      <c r="BI56" s="62">
        <f ca="1">AVERAGE(OFFSET($BH$3,0,0,'Données projet'!$E$11+1,1))-AVERAGE(OFFSET($H$3,0,0,'Données projet'!$E$11+1,1))</f>
        <v>362.42353178529021</v>
      </c>
      <c r="BJ56" s="62">
        <f t="shared" si="38"/>
        <v>220.09202639602199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187.13674266165236</v>
      </c>
      <c r="T57" s="62">
        <f t="shared" si="34"/>
        <v>439.28159165815276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89.732552150400466</v>
      </c>
      <c r="AO57" s="62">
        <f t="shared" si="36"/>
        <v>430.92966901015944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56.810106742018746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1.3432543033691676E-4</v>
      </c>
      <c r="AX57" s="23">
        <f t="shared" si="6"/>
        <v>56.810241067449084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160.05600000000007</v>
      </c>
      <c r="BF57" s="14">
        <f t="shared" si="37"/>
        <v>40.855146105751423</v>
      </c>
      <c r="BG57" s="22">
        <f t="shared" si="7"/>
        <v>349.9202461341838</v>
      </c>
      <c r="BH57" s="62">
        <f t="shared" si="8"/>
        <v>643.25357946751706</v>
      </c>
      <c r="BI57" s="62">
        <f ca="1">AVERAGE(OFFSET($BH$3,0,0,'Données projet'!$E$11+1,1))-AVERAGE(OFFSET($H$3,0,0,'Données projet'!$E$11+1,1))</f>
        <v>362.42353178529021</v>
      </c>
      <c r="BJ57" s="62">
        <f t="shared" si="38"/>
        <v>220.09202639602199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187.13674266165236</v>
      </c>
      <c r="T58" s="62">
        <f t="shared" si="34"/>
        <v>439.28159165815276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89.732552150400466</v>
      </c>
      <c r="AO58" s="62">
        <f t="shared" si="36"/>
        <v>430.92966901015944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55.696095199551394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9.4982422677035035E-5</v>
      </c>
      <c r="AX58" s="23">
        <f t="shared" si="6"/>
        <v>55.696190181974067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166.79520000000008</v>
      </c>
      <c r="BF58" s="14">
        <f t="shared" si="37"/>
        <v>42.371461898472788</v>
      </c>
      <c r="BG58" s="22">
        <f t="shared" si="7"/>
        <v>364.29860280650684</v>
      </c>
      <c r="BH58" s="62">
        <f t="shared" si="8"/>
        <v>657.63193613984015</v>
      </c>
      <c r="BI58" s="62">
        <f ca="1">AVERAGE(OFFSET($BH$3,0,0,'Données projet'!$E$11+1,1))-AVERAGE(OFFSET($H$3,0,0,'Données projet'!$E$11+1,1))</f>
        <v>362.42353178529021</v>
      </c>
      <c r="BJ58" s="62">
        <f t="shared" si="38"/>
        <v>220.09202639602199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187.13674266165236</v>
      </c>
      <c r="T59" s="62">
        <f t="shared" si="34"/>
        <v>439.28159165815276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89.732552150400466</v>
      </c>
      <c r="AO59" s="62">
        <f t="shared" si="36"/>
        <v>430.92966901015944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54.603928743951876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6.7162715168458381E-5</v>
      </c>
      <c r="AX59" s="23">
        <f t="shared" si="6"/>
        <v>54.603995906667045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184.60000000000005</v>
      </c>
      <c r="BE59" s="14">
        <f>BD59*VLOOKUP('Données projet'!$B$11,Paramètres!$A$1:$I$89,3,0)*VLOOKUP('Données projet'!$B$11,Paramètres!$A$1:$I$89,5,0)</f>
        <v>155.50704000000007</v>
      </c>
      <c r="BF59" s="14">
        <f t="shared" si="37"/>
        <v>39.827441954916701</v>
      </c>
      <c r="BG59" s="22">
        <f t="shared" si="7"/>
        <v>340.20755607148004</v>
      </c>
      <c r="BH59" s="62">
        <f t="shared" si="8"/>
        <v>633.54088940481336</v>
      </c>
      <c r="BI59" s="62">
        <f ca="1">AVERAGE(OFFSET($BH$3,0,0,'Données projet'!$E$11+1,1))-AVERAGE(OFFSET($H$3,0,0,'Données projet'!$E$11+1,1))</f>
        <v>362.42353178529021</v>
      </c>
      <c r="BJ59" s="62">
        <f t="shared" si="38"/>
        <v>220.09202639602199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187.13674266165236</v>
      </c>
      <c r="T60" s="62">
        <f t="shared" si="34"/>
        <v>439.28159165815276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89.732552150400466</v>
      </c>
      <c r="AO60" s="62">
        <f t="shared" si="36"/>
        <v>430.92966901015944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53.53317900639091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4.7491211338517517E-5</v>
      </c>
      <c r="AX60" s="23">
        <f t="shared" si="6"/>
        <v>53.53322649760225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192.20000000000005</v>
      </c>
      <c r="BE60" s="14">
        <f>BD60*VLOOKUP('Données projet'!$B$11,Paramètres!$A$1:$I$89,3,0)*VLOOKUP('Données projet'!$B$11,Paramètres!$A$1:$I$89,5,0)</f>
        <v>161.90928000000005</v>
      </c>
      <c r="BF60" s="14">
        <f t="shared" si="37"/>
        <v>41.272861077810653</v>
      </c>
      <c r="BG60" s="22">
        <f t="shared" si="7"/>
        <v>353.87556237718695</v>
      </c>
      <c r="BH60" s="62">
        <f t="shared" si="8"/>
        <v>647.20889571052021</v>
      </c>
      <c r="BI60" s="62">
        <f ca="1">AVERAGE(OFFSET($BH$3,0,0,'Données projet'!$E$11+1,1))-AVERAGE(OFFSET($H$3,0,0,'Données projet'!$E$11+1,1))</f>
        <v>362.42353178529021</v>
      </c>
      <c r="BJ60" s="62">
        <f t="shared" si="38"/>
        <v>220.09202639602199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187.13674266165236</v>
      </c>
      <c r="T61" s="62">
        <f t="shared" si="34"/>
        <v>439.28159165815276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89.732552150400466</v>
      </c>
      <c r="AO61" s="62">
        <f t="shared" si="36"/>
        <v>430.92966901015944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52.483426018090661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3.3581357584229191E-5</v>
      </c>
      <c r="AX61" s="23">
        <f t="shared" si="6"/>
        <v>52.483459599448246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199.80000000000004</v>
      </c>
      <c r="BE61" s="14">
        <f>BD61*VLOOKUP('Données projet'!$B$11,Paramètres!$A$1:$I$89,3,0)*VLOOKUP('Données projet'!$B$11,Paramètres!$A$1:$I$89,5,0)</f>
        <v>168.31152000000003</v>
      </c>
      <c r="BF61" s="14">
        <f t="shared" si="37"/>
        <v>42.711640821820076</v>
      </c>
      <c r="BG61" s="22">
        <f t="shared" si="7"/>
        <v>367.53200509800337</v>
      </c>
      <c r="BH61" s="62">
        <f t="shared" si="8"/>
        <v>660.86533843133668</v>
      </c>
      <c r="BI61" s="62">
        <f ca="1">AVERAGE(OFFSET($BH$3,0,0,'Données projet'!$E$11+1,1))-AVERAGE(OFFSET($H$3,0,0,'Données projet'!$E$11+1,1))</f>
        <v>362.42353178529021</v>
      </c>
      <c r="BJ61" s="62">
        <f t="shared" si="38"/>
        <v>220.09202639602199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187.13674266165236</v>
      </c>
      <c r="T62" s="62">
        <f t="shared" si="34"/>
        <v>439.28159165815276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89.732552150400466</v>
      </c>
      <c r="AO62" s="62">
        <f t="shared" si="36"/>
        <v>430.92966901015944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51.454258045604881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2.3745605669258759E-5</v>
      </c>
      <c r="AX62" s="23">
        <f t="shared" si="6"/>
        <v>51.454281791210548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207.40000000000003</v>
      </c>
      <c r="BE62" s="14">
        <f>BD62*VLOOKUP('Données projet'!$B$11,Paramètres!$A$1:$I$89,3,0)*VLOOKUP('Données projet'!$B$11,Paramètres!$A$1:$I$89,5,0)</f>
        <v>174.71376000000004</v>
      </c>
      <c r="BF62" s="14">
        <f t="shared" si="37"/>
        <v>44.144062647515817</v>
      </c>
      <c r="BG62" s="22">
        <f t="shared" si="7"/>
        <v>381.17737444442349</v>
      </c>
      <c r="BH62" s="62">
        <f t="shared" si="8"/>
        <v>674.51070777775681</v>
      </c>
      <c r="BI62" s="62">
        <f ca="1">AVERAGE(OFFSET($BH$3,0,0,'Données projet'!$E$11+1,1))-AVERAGE(OFFSET($H$3,0,0,'Données projet'!$E$11+1,1))</f>
        <v>362.42353178529021</v>
      </c>
      <c r="BJ62" s="62">
        <f t="shared" si="38"/>
        <v>220.09202639602199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187.13674266165236</v>
      </c>
      <c r="T63" s="62">
        <f t="shared" si="34"/>
        <v>439.28159165815276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89.732552150400466</v>
      </c>
      <c r="AO63" s="62">
        <f t="shared" si="36"/>
        <v>430.92966901015944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50.445271429329061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1.6790678792114595E-5</v>
      </c>
      <c r="AX63" s="23">
        <f t="shared" si="6"/>
        <v>50.445288220007853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215.00000000000003</v>
      </c>
      <c r="BE63" s="14">
        <f>BD63*VLOOKUP('Données projet'!$B$11,Paramètres!$A$1:$I$89,3,0)*VLOOKUP('Données projet'!$B$11,Paramètres!$A$1:$I$89,5,0)</f>
        <v>181.11600000000004</v>
      </c>
      <c r="BF63" s="14">
        <f t="shared" si="37"/>
        <v>45.570386218758216</v>
      </c>
      <c r="BG63" s="22">
        <f t="shared" si="7"/>
        <v>394.81212266433727</v>
      </c>
      <c r="BH63" s="62">
        <f t="shared" si="8"/>
        <v>688.14545599767052</v>
      </c>
      <c r="BI63" s="62">
        <f ca="1">AVERAGE(OFFSET($BH$3,0,0,'Données projet'!$E$11+1,1))-AVERAGE(OFFSET($H$3,0,0,'Données projet'!$E$11+1,1))</f>
        <v>362.42353178529021</v>
      </c>
      <c r="BJ63" s="62">
        <f t="shared" si="38"/>
        <v>220.09202639602199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187.13674266165236</v>
      </c>
      <c r="T64" s="62">
        <f t="shared" si="34"/>
        <v>439.28159165815276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89.732552150400466</v>
      </c>
      <c r="AO64" s="62">
        <f t="shared" si="36"/>
        <v>430.92966901015944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49.456070425177344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1.1872802834629379E-5</v>
      </c>
      <c r="AX64" s="23">
        <f t="shared" si="6"/>
        <v>49.456082297980181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201.00000000000003</v>
      </c>
      <c r="BE64" s="14">
        <f>BD64*VLOOKUP('Données projet'!$B$11,Paramètres!$A$1:$I$89,3,0)*VLOOKUP('Données projet'!$B$11,Paramètres!$A$1:$I$89,5,0)</f>
        <v>169.32240000000004</v>
      </c>
      <c r="BF64" s="14">
        <f t="shared" si="37"/>
        <v>42.938228468783223</v>
      </c>
      <c r="BG64" s="22">
        <f t="shared" si="7"/>
        <v>369.68726124979753</v>
      </c>
      <c r="BH64" s="62">
        <f t="shared" si="8"/>
        <v>663.02059458313079</v>
      </c>
      <c r="BI64" s="62">
        <f ca="1">AVERAGE(OFFSET($BH$3,0,0,'Données projet'!$E$11+1,1))-AVERAGE(OFFSET($H$3,0,0,'Données projet'!$E$11+1,1))</f>
        <v>362.42353178529021</v>
      </c>
      <c r="BJ64" s="62">
        <f t="shared" si="38"/>
        <v>220.09202639602199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187.13674266165236</v>
      </c>
      <c r="T65" s="62">
        <f t="shared" si="34"/>
        <v>439.28159165815276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89.732552150400466</v>
      </c>
      <c r="AO65" s="62">
        <f t="shared" si="36"/>
        <v>430.92966901015944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48.48626704936401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8.3953393960572976E-6</v>
      </c>
      <c r="AX65" s="23">
        <f t="shared" si="6"/>
        <v>48.486275444703402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208.00000000000003</v>
      </c>
      <c r="BE65" s="14">
        <f>BD65*VLOOKUP('Données projet'!$B$11,Paramètres!$A$1:$I$89,3,0)*VLOOKUP('Données projet'!$B$11,Paramètres!$A$1:$I$89,5,0)</f>
        <v>175.21920000000003</v>
      </c>
      <c r="BF65" s="14">
        <f t="shared" si="37"/>
        <v>44.256885598570207</v>
      </c>
      <c r="BG65" s="22">
        <f t="shared" si="7"/>
        <v>382.25418241750987</v>
      </c>
      <c r="BH65" s="62">
        <f t="shared" si="8"/>
        <v>675.58751575084318</v>
      </c>
      <c r="BI65" s="62">
        <f ca="1">AVERAGE(OFFSET($BH$3,0,0,'Données projet'!$E$11+1,1))-AVERAGE(OFFSET($H$3,0,0,'Données projet'!$E$11+1,1))</f>
        <v>362.42353178529021</v>
      </c>
      <c r="BJ65" s="62">
        <f t="shared" si="38"/>
        <v>220.09202639602199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187.13674266165236</v>
      </c>
      <c r="T66" s="62">
        <f t="shared" si="34"/>
        <v>439.28159165815276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89.732552150400466</v>
      </c>
      <c r="AO66" s="62">
        <f t="shared" si="36"/>
        <v>430.92966901015944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47.535480926228722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5.9364014173146897E-6</v>
      </c>
      <c r="AX66" s="23">
        <f t="shared" si="6"/>
        <v>47.535486862630137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215.00000000000003</v>
      </c>
      <c r="BE66" s="14">
        <f>BD66*VLOOKUP('Données projet'!$B$11,Paramètres!$A$1:$I$89,3,0)*VLOOKUP('Données projet'!$B$11,Paramètres!$A$1:$I$89,5,0)</f>
        <v>181.11600000000004</v>
      </c>
      <c r="BF66" s="14">
        <f t="shared" si="37"/>
        <v>45.570386218758216</v>
      </c>
      <c r="BG66" s="22">
        <f t="shared" si="7"/>
        <v>394.81212266433727</v>
      </c>
      <c r="BH66" s="62">
        <f t="shared" si="8"/>
        <v>688.14545599767052</v>
      </c>
      <c r="BI66" s="62">
        <f ca="1">AVERAGE(OFFSET($BH$3,0,0,'Données projet'!$E$11+1,1))-AVERAGE(OFFSET($H$3,0,0,'Données projet'!$E$11+1,1))</f>
        <v>362.42353178529021</v>
      </c>
      <c r="BJ66" s="62">
        <f t="shared" si="38"/>
        <v>220.09202639602199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187.13674266165236</v>
      </c>
      <c r="T67" s="62">
        <f t="shared" si="34"/>
        <v>439.28159165815276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89.732552150400466</v>
      </c>
      <c r="AO67" s="62">
        <f t="shared" si="36"/>
        <v>430.92966901015944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46.603339139045843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4.1976696980286488E-6</v>
      </c>
      <c r="AX67" s="23">
        <f t="shared" si="6"/>
        <v>46.60334333671554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222.00000000000003</v>
      </c>
      <c r="BE67" s="14">
        <f>BD67*VLOOKUP('Données projet'!$B$11,Paramètres!$A$1:$I$89,3,0)*VLOOKUP('Données projet'!$B$11,Paramètres!$A$1:$I$89,5,0)</f>
        <v>187.01280000000006</v>
      </c>
      <c r="BF67" s="14">
        <f t="shared" si="37"/>
        <v>46.878917470101705</v>
      </c>
      <c r="BG67" s="22">
        <f t="shared" si="7"/>
        <v>407.36140792709381</v>
      </c>
      <c r="BH67" s="62">
        <f t="shared" si="8"/>
        <v>700.69474126042712</v>
      </c>
      <c r="BI67" s="62">
        <f ca="1">AVERAGE(OFFSET($BH$3,0,0,'Données projet'!$E$11+1,1))-AVERAGE(OFFSET($H$3,0,0,'Données projet'!$E$11+1,1))</f>
        <v>362.42353178529021</v>
      </c>
      <c r="BJ67" s="62">
        <f t="shared" si="38"/>
        <v>220.09202639602199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187.13674266165236</v>
      </c>
      <c r="T68" s="62">
        <f t="shared" si="34"/>
        <v>439.28159165815276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89.732552150400466</v>
      </c>
      <c r="AO68" s="62">
        <f t="shared" si="36"/>
        <v>430.92966901015944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45.689476083759274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2.9682007086573448E-6</v>
      </c>
      <c r="AX68" s="23">
        <f t="shared" ref="AX68:AX131" si="60">SUM(AU68:AW68)</f>
        <v>45.689479051959985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192.90960000000004</v>
      </c>
      <c r="BF68" s="14">
        <f t="shared" si="37"/>
        <v>48.182654021446467</v>
      </c>
      <c r="BG68" s="22">
        <f t="shared" ref="BG68:BG131" si="61">(BE68+BF68)*0.475*44/12</f>
        <v>419.90234242068601</v>
      </c>
      <c r="BH68" s="62">
        <f t="shared" ref="BH68:BH131" si="62">BG68+(AY68+AZ68)*44/12</f>
        <v>713.23567575401933</v>
      </c>
      <c r="BI68" s="62">
        <f ca="1">AVERAGE(OFFSET($BH$3,0,0,'Données projet'!$E$11+1,1))-AVERAGE(OFFSET($H$3,0,0,'Données projet'!$E$11+1,1))</f>
        <v>362.42353178529021</v>
      </c>
      <c r="BJ68" s="62">
        <f t="shared" si="38"/>
        <v>220.09202639602199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187.13674266165236</v>
      </c>
      <c r="T69" s="62">
        <f t="shared" ref="T69:T132" si="88">$T$3</f>
        <v>439.28159165815276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89.732552150400466</v>
      </c>
      <c r="AO69" s="62">
        <f t="shared" ref="AO69:AO132" si="90">$AO$3</f>
        <v>430.92966901015944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44.793533325585443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2.0988348490143244E-6</v>
      </c>
      <c r="AX69" s="23">
        <f t="shared" si="60"/>
        <v>44.793535424420291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180.94752000000005</v>
      </c>
      <c r="BF69" s="14">
        <f t="shared" ref="BF69:BF132" si="91">EXP(-1.0587+0.8836*LN(BE69)+0.284)</f>
        <v>45.532927452246533</v>
      </c>
      <c r="BG69" s="22">
        <f t="shared" si="61"/>
        <v>394.45344597932944</v>
      </c>
      <c r="BH69" s="62">
        <f t="shared" si="62"/>
        <v>687.7867793126627</v>
      </c>
      <c r="BI69" s="62">
        <f ca="1">AVERAGE(OFFSET($BH$3,0,0,'Données projet'!$E$11+1,1))-AVERAGE(OFFSET($H$3,0,0,'Données projet'!$E$11+1,1))</f>
        <v>362.42353178529021</v>
      </c>
      <c r="BJ69" s="62">
        <f t="shared" ref="BJ69:BJ132" si="92">$BJ$3</f>
        <v>220.09202639602199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187.13674266165236</v>
      </c>
      <c r="T70" s="62">
        <f t="shared" si="88"/>
        <v>439.28159165815276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89.732552150400466</v>
      </c>
      <c r="AO70" s="62">
        <f t="shared" si="90"/>
        <v>430.92966901015944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43.915159458428285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1.4841003543286724E-6</v>
      </c>
      <c r="AX70" s="23">
        <f t="shared" si="60"/>
        <v>43.915160942528637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186.67584000000005</v>
      </c>
      <c r="BF70" s="14">
        <f t="shared" si="91"/>
        <v>46.804275023026975</v>
      </c>
      <c r="BG70" s="22">
        <f t="shared" si="61"/>
        <v>406.64453366510543</v>
      </c>
      <c r="BH70" s="62">
        <f t="shared" si="62"/>
        <v>699.97786699843869</v>
      </c>
      <c r="BI70" s="62">
        <f ca="1">AVERAGE(OFFSET($BH$3,0,0,'Données projet'!$E$11+1,1))-AVERAGE(OFFSET($H$3,0,0,'Données projet'!$E$11+1,1))</f>
        <v>362.42353178529021</v>
      </c>
      <c r="BJ70" s="62">
        <f t="shared" si="92"/>
        <v>220.09202639602199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187.13674266165236</v>
      </c>
      <c r="T71" s="62">
        <f t="shared" si="88"/>
        <v>439.28159165815276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89.732552150400466</v>
      </c>
      <c r="AO71" s="62">
        <f t="shared" si="90"/>
        <v>430.92966901015944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43.054009967050916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1.0494174245071622E-6</v>
      </c>
      <c r="AX71" s="23">
        <f t="shared" si="60"/>
        <v>43.054011016468344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192.40416000000008</v>
      </c>
      <c r="BF71" s="14">
        <f t="shared" si="91"/>
        <v>48.071088890795593</v>
      </c>
      <c r="BG71" s="22">
        <f t="shared" si="61"/>
        <v>418.82772515146917</v>
      </c>
      <c r="BH71" s="62">
        <f t="shared" si="62"/>
        <v>712.16105848480242</v>
      </c>
      <c r="BI71" s="62">
        <f ca="1">AVERAGE(OFFSET($BH$3,0,0,'Données projet'!$E$11+1,1))-AVERAGE(OFFSET($H$3,0,0,'Données projet'!$E$11+1,1))</f>
        <v>362.42353178529021</v>
      </c>
      <c r="BJ71" s="62">
        <f t="shared" si="92"/>
        <v>220.09202639602199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187.13674266165236</v>
      </c>
      <c r="T72" s="62">
        <f t="shared" si="88"/>
        <v>439.28159165815276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89.732552150400466</v>
      </c>
      <c r="AO72" s="62">
        <f t="shared" si="90"/>
        <v>430.92966901015944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42.209747091950135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7.4205017716433621E-7</v>
      </c>
      <c r="AX72" s="23">
        <f t="shared" si="60"/>
        <v>42.209747834000311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198.1324800000001</v>
      </c>
      <c r="BF72" s="14">
        <f t="shared" si="91"/>
        <v>49.333519530262137</v>
      </c>
      <c r="BG72" s="22">
        <f t="shared" si="61"/>
        <v>431.00328251520676</v>
      </c>
      <c r="BH72" s="62">
        <f t="shared" si="62"/>
        <v>724.33661584854008</v>
      </c>
      <c r="BI72" s="62">
        <f ca="1">AVERAGE(OFFSET($BH$3,0,0,'Données projet'!$E$11+1,1))-AVERAGE(OFFSET($H$3,0,0,'Données projet'!$E$11+1,1))</f>
        <v>362.42353178529021</v>
      </c>
      <c r="BJ72" s="62">
        <f t="shared" si="92"/>
        <v>220.09202639602199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187.13674266165236</v>
      </c>
      <c r="T73" s="62">
        <f t="shared" si="88"/>
        <v>439.28159165815276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89.732552150400466</v>
      </c>
      <c r="AO73" s="62">
        <f t="shared" si="90"/>
        <v>430.92966901015944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41.382039696880568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5.247087122535811E-7</v>
      </c>
      <c r="AX73" s="23">
        <f t="shared" si="60"/>
        <v>41.382040221589278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203.8608000000001</v>
      </c>
      <c r="BF73" s="14">
        <f t="shared" si="91"/>
        <v>50.591708220421786</v>
      </c>
      <c r="BG73" s="22">
        <f t="shared" si="61"/>
        <v>443.17145181723475</v>
      </c>
      <c r="BH73" s="62">
        <f t="shared" si="62"/>
        <v>736.50478515056807</v>
      </c>
      <c r="BI73" s="62">
        <f ca="1">AVERAGE(OFFSET($BH$3,0,0,'Données projet'!$E$11+1,1))-AVERAGE(OFFSET($H$3,0,0,'Données projet'!$E$11+1,1))</f>
        <v>362.42353178529021</v>
      </c>
      <c r="BJ73" s="62">
        <f t="shared" si="92"/>
        <v>220.09202639602199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187.13674266165236</v>
      </c>
      <c r="T74" s="62">
        <f t="shared" si="88"/>
        <v>439.28159165815276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89.732552150400466</v>
      </c>
      <c r="AO74" s="62">
        <f t="shared" si="90"/>
        <v>430.92966901015944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40.570563138976659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3.710250885821681E-7</v>
      </c>
      <c r="AX74" s="23">
        <f t="shared" si="60"/>
        <v>40.570563510001747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191.56176000000011</v>
      </c>
      <c r="BF74" s="14">
        <f t="shared" si="91"/>
        <v>47.885071135583438</v>
      </c>
      <c r="BG74" s="22">
        <f t="shared" si="61"/>
        <v>417.03656422780801</v>
      </c>
      <c r="BH74" s="62">
        <f t="shared" si="62"/>
        <v>710.36989756114133</v>
      </c>
      <c r="BI74" s="62">
        <f ca="1">AVERAGE(OFFSET($BH$3,0,0,'Données projet'!$E$11+1,1))-AVERAGE(OFFSET($H$3,0,0,'Données projet'!$E$11+1,1))</f>
        <v>362.42353178529021</v>
      </c>
      <c r="BJ74" s="62">
        <f t="shared" si="92"/>
        <v>220.09202639602199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187.13674266165236</v>
      </c>
      <c r="T75" s="62">
        <f t="shared" si="88"/>
        <v>439.28159165815276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89.732552150400466</v>
      </c>
      <c r="AO75" s="62">
        <f t="shared" si="90"/>
        <v>430.92966901015944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39.774999141421418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2.6235435612679055E-7</v>
      </c>
      <c r="AX75" s="23">
        <f t="shared" si="60"/>
        <v>39.774999403775773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196.9531200000001</v>
      </c>
      <c r="BF75" s="14">
        <f t="shared" si="91"/>
        <v>49.073958621840674</v>
      </c>
      <c r="BG75" s="22">
        <f t="shared" si="61"/>
        <v>428.49716193303931</v>
      </c>
      <c r="BH75" s="62">
        <f t="shared" si="62"/>
        <v>721.83049526637262</v>
      </c>
      <c r="BI75" s="62">
        <f ca="1">AVERAGE(OFFSET($BH$3,0,0,'Données projet'!$E$11+1,1))-AVERAGE(OFFSET($H$3,0,0,'Données projet'!$E$11+1,1))</f>
        <v>362.42353178529021</v>
      </c>
      <c r="BJ75" s="62">
        <f t="shared" si="92"/>
        <v>220.09202639602199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187.13674266165236</v>
      </c>
      <c r="T76" s="62">
        <f t="shared" si="88"/>
        <v>439.28159165815276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89.732552150400466</v>
      </c>
      <c r="AO76" s="62">
        <f t="shared" si="90"/>
        <v>430.92966901015944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38.995035668612111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1.8551254429108405E-7</v>
      </c>
      <c r="AX76" s="23">
        <f t="shared" si="60"/>
        <v>38.995035854124659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202.34448000000009</v>
      </c>
      <c r="BF76" s="14">
        <f t="shared" si="91"/>
        <v>50.259063469885916</v>
      </c>
      <c r="BG76" s="22">
        <f t="shared" si="61"/>
        <v>439.95117154338482</v>
      </c>
      <c r="BH76" s="62">
        <f t="shared" si="62"/>
        <v>733.28450487671807</v>
      </c>
      <c r="BI76" s="62">
        <f ca="1">AVERAGE(OFFSET($BH$3,0,0,'Données projet'!$E$11+1,1))-AVERAGE(OFFSET($H$3,0,0,'Données projet'!$E$11+1,1))</f>
        <v>362.42353178529021</v>
      </c>
      <c r="BJ76" s="62">
        <f t="shared" si="92"/>
        <v>220.09202639602199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187.13674266165236</v>
      </c>
      <c r="T77" s="62">
        <f t="shared" si="88"/>
        <v>439.28159165815276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89.732552150400466</v>
      </c>
      <c r="AO77" s="62">
        <f t="shared" si="90"/>
        <v>430.92966901015944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38.230366803773848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1.3117717806339528E-7</v>
      </c>
      <c r="AX77" s="23">
        <f t="shared" si="60"/>
        <v>38.230366934951029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207.73584000000011</v>
      </c>
      <c r="BF77" s="14">
        <f t="shared" si="91"/>
        <v>51.440498050232243</v>
      </c>
      <c r="BG77" s="22">
        <f t="shared" si="61"/>
        <v>451.39878877082128</v>
      </c>
      <c r="BH77" s="62">
        <f t="shared" si="62"/>
        <v>744.73212210415454</v>
      </c>
      <c r="BI77" s="62">
        <f ca="1">AVERAGE(OFFSET($BH$3,0,0,'Données projet'!$E$11+1,1))-AVERAGE(OFFSET($H$3,0,0,'Données projet'!$E$11+1,1))</f>
        <v>362.42353178529021</v>
      </c>
      <c r="BJ77" s="62">
        <f t="shared" si="92"/>
        <v>220.09202639602199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187.13674266165236</v>
      </c>
      <c r="T78" s="62">
        <f t="shared" si="88"/>
        <v>439.28159165815276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89.732552150400466</v>
      </c>
      <c r="AO78" s="62">
        <f t="shared" si="90"/>
        <v>430.92966901015944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37.480692628973109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9.2756272145542026E-8</v>
      </c>
      <c r="AX78" s="23">
        <f t="shared" si="60"/>
        <v>37.480692721729383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213.1272000000001</v>
      </c>
      <c r="BF78" s="14">
        <f t="shared" si="91"/>
        <v>52.618368568459893</v>
      </c>
      <c r="BG78" s="22">
        <f t="shared" si="61"/>
        <v>462.84019859006776</v>
      </c>
      <c r="BH78" s="62">
        <f t="shared" si="62"/>
        <v>756.17353192340101</v>
      </c>
      <c r="BI78" s="62">
        <f ca="1">AVERAGE(OFFSET($BH$3,0,0,'Données projet'!$E$11+1,1))-AVERAGE(OFFSET($H$3,0,0,'Données projet'!$E$11+1,1))</f>
        <v>362.42353178529021</v>
      </c>
      <c r="BJ78" s="62">
        <f t="shared" si="92"/>
        <v>220.09202639602199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187.13674266165236</v>
      </c>
      <c r="T79" s="62">
        <f t="shared" si="88"/>
        <v>439.28159165815276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89.732552150400466</v>
      </c>
      <c r="AO79" s="62">
        <f t="shared" si="90"/>
        <v>430.92966901015944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36.745719107484121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6.5588589031697638E-8</v>
      </c>
      <c r="AX79" s="23">
        <f t="shared" si="60"/>
        <v>36.745719173072708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10.199999999999999</v>
      </c>
      <c r="BD79" s="13">
        <f>IF('Données projet'!$A$88&gt;35,BD78+BC79-BL78,IF(A79&lt;'Données projet'!$A$88,$BA$205^A79,IF(A79='Données projet'!$A$88,'Données projet'!$B$88,BD78+BC79-BL78)))</f>
        <v>242.2000000000001</v>
      </c>
      <c r="BE79" s="14">
        <f>BD79*VLOOKUP('Données projet'!$B$11,Paramètres!$A$1:$I$89,3,0)*VLOOKUP('Données projet'!$B$11,Paramètres!$A$1:$I$89,5,0)</f>
        <v>204.02928000000011</v>
      </c>
      <c r="BF79" s="14">
        <f t="shared" si="91"/>
        <v>50.628650934368281</v>
      </c>
      <c r="BG79" s="22">
        <f t="shared" si="61"/>
        <v>443.5292297106916</v>
      </c>
      <c r="BH79" s="62">
        <f t="shared" si="62"/>
        <v>736.86256304402491</v>
      </c>
      <c r="BI79" s="62">
        <f ca="1">AVERAGE(OFFSET($BH$3,0,0,'Données projet'!$E$11+1,1))-AVERAGE(OFFSET($H$3,0,0,'Données projet'!$E$11+1,1))</f>
        <v>362.42353178529021</v>
      </c>
      <c r="BJ79" s="62">
        <f t="shared" si="92"/>
        <v>220.09202639602199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187.13674266165236</v>
      </c>
      <c r="T80" s="62">
        <f t="shared" si="88"/>
        <v>439.28159165815276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89.732552150400466</v>
      </c>
      <c r="AO80" s="62">
        <f t="shared" si="90"/>
        <v>430.92966901015944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36.025157968461947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4.6378136072771013E-8</v>
      </c>
      <c r="AX80" s="23">
        <f t="shared" si="60"/>
        <v>36.025158014840081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10.199999999999999</v>
      </c>
      <c r="BD80" s="13">
        <f>IF('Données projet'!$A$88&gt;35,BD79+BC80-BL79,IF(A80&lt;'Données projet'!$A$88,$BA$205^A80,IF(A80='Données projet'!$A$88,'Données projet'!$B$88,BD79+BC80-BL79)))</f>
        <v>252.40000000000009</v>
      </c>
      <c r="BE80" s="14">
        <f>BD80*VLOOKUP('Données projet'!$B$11,Paramètres!$A$1:$I$89,3,0)*VLOOKUP('Données projet'!$B$11,Paramètres!$A$1:$I$89,5,0)</f>
        <v>212.62176000000008</v>
      </c>
      <c r="BF80" s="14">
        <f t="shared" si="91"/>
        <v>52.508091856944453</v>
      </c>
      <c r="BG80" s="22">
        <f t="shared" si="61"/>
        <v>461.76782531751172</v>
      </c>
      <c r="BH80" s="62">
        <f t="shared" si="62"/>
        <v>755.10115865084504</v>
      </c>
      <c r="BI80" s="62">
        <f ca="1">AVERAGE(OFFSET($BH$3,0,0,'Données projet'!$E$11+1,1))-AVERAGE(OFFSET($H$3,0,0,'Données projet'!$E$11+1,1))</f>
        <v>362.42353178529021</v>
      </c>
      <c r="BJ80" s="62">
        <f t="shared" si="92"/>
        <v>220.09202639602199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187.13674266165236</v>
      </c>
      <c r="T81" s="62">
        <f t="shared" si="88"/>
        <v>439.28159165815276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89.732552150400466</v>
      </c>
      <c r="AO81" s="62">
        <f t="shared" si="90"/>
        <v>430.92966901015944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35.318726593877095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3.2794294515848819E-8</v>
      </c>
      <c r="AX81" s="23">
        <f t="shared" si="60"/>
        <v>35.318726626671392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10.199999999999999</v>
      </c>
      <c r="BD81" s="13">
        <f>IF('Données projet'!$A$88&gt;35,BD80+BC81-BL80,IF(A81&lt;'Données projet'!$A$88,$BA$205^A81,IF(A81='Données projet'!$A$88,'Données projet'!$B$88,BD80+BC81-BL80)))</f>
        <v>262.60000000000008</v>
      </c>
      <c r="BE81" s="14">
        <f>BD81*VLOOKUP('Données projet'!$B$11,Paramètres!$A$1:$I$89,3,0)*VLOOKUP('Données projet'!$B$11,Paramètres!$A$1:$I$89,5,0)</f>
        <v>221.2142400000001</v>
      </c>
      <c r="BF81" s="14">
        <f t="shared" si="91"/>
        <v>54.378710185570426</v>
      </c>
      <c r="BG81" s="22">
        <f t="shared" si="61"/>
        <v>479.99105490653528</v>
      </c>
      <c r="BH81" s="62">
        <f t="shared" si="62"/>
        <v>773.32438823986854</v>
      </c>
      <c r="BI81" s="62">
        <f ca="1">AVERAGE(OFFSET($BH$3,0,0,'Données projet'!$E$11+1,1))-AVERAGE(OFFSET($H$3,0,0,'Données projet'!$E$11+1,1))</f>
        <v>362.42353178529021</v>
      </c>
      <c r="BJ81" s="62">
        <f t="shared" si="92"/>
        <v>220.09202639602199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187.13674266165236</v>
      </c>
      <c r="T82" s="62">
        <f t="shared" si="88"/>
        <v>439.28159165815276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89.732552150400466</v>
      </c>
      <c r="AO82" s="62">
        <f t="shared" si="90"/>
        <v>430.92966901015944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34.62614790766726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2.3189068036385507E-8</v>
      </c>
      <c r="AX82" s="23">
        <f t="shared" si="60"/>
        <v>34.626147930856327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10.199999999999999</v>
      </c>
      <c r="BD82" s="13">
        <f>IF('Données projet'!$A$88&gt;35,BD81+BC82-BL81,IF(A82&lt;'Données projet'!$A$88,$BA$205^A82,IF(A82='Données projet'!$A$88,'Données projet'!$B$88,BD81+BC82-BL81)))</f>
        <v>272.80000000000007</v>
      </c>
      <c r="BE82" s="14">
        <f>BD82*VLOOKUP('Données projet'!$B$11,Paramètres!$A$1:$I$89,3,0)*VLOOKUP('Données projet'!$B$11,Paramètres!$A$1:$I$89,5,0)</f>
        <v>229.80672000000007</v>
      </c>
      <c r="BF82" s="14">
        <f t="shared" si="91"/>
        <v>56.240887831657957</v>
      </c>
      <c r="BG82" s="22">
        <f t="shared" si="61"/>
        <v>498.19958364013769</v>
      </c>
      <c r="BH82" s="62">
        <f t="shared" si="62"/>
        <v>791.53291697347095</v>
      </c>
      <c r="BI82" s="62">
        <f ca="1">AVERAGE(OFFSET($BH$3,0,0,'Données projet'!$E$11+1,1))-AVERAGE(OFFSET($H$3,0,0,'Données projet'!$E$11+1,1))</f>
        <v>362.42353178529021</v>
      </c>
      <c r="BJ82" s="62">
        <f t="shared" si="92"/>
        <v>220.09202639602199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187.13674266165236</v>
      </c>
      <c r="T83" s="62">
        <f t="shared" si="88"/>
        <v>439.28159165815276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89.732552150400466</v>
      </c>
      <c r="AO83" s="62">
        <f t="shared" si="90"/>
        <v>430.92966901015944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33.947150267062717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1.6397147257924409E-8</v>
      </c>
      <c r="AX83" s="23">
        <f t="shared" si="60"/>
        <v>33.947150283459862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283</v>
      </c>
      <c r="BB83" s="13">
        <f>VLOOKUP(A83,'Données projet'!$A$87:$I$107,9,0)</f>
        <v>10.199999999999999</v>
      </c>
      <c r="BC83" s="13">
        <f t="array" ref="BC83">INDEX(BB:BB,MIN(IF(ISNUMBER(BB83:BB279),ROW(BB83:BB279),"")))</f>
        <v>10.199999999999999</v>
      </c>
      <c r="BD83" s="13">
        <f>IF('Données projet'!$A$88&gt;35,BD82+BC83-BL82,IF(A83&lt;'Données projet'!$A$88,$BA$205^A83,IF(A83='Données projet'!$A$88,'Données projet'!$B$88,BD82+BC83-BL82)))</f>
        <v>283.00000000000006</v>
      </c>
      <c r="BE83" s="14">
        <f>BD83*VLOOKUP('Données projet'!$B$11,Paramètres!$A$1:$I$89,3,0)*VLOOKUP('Données projet'!$B$11,Paramètres!$A$1:$I$89,5,0)</f>
        <v>238.39920000000009</v>
      </c>
      <c r="BF83" s="14">
        <f t="shared" si="91"/>
        <v>58.094976529303409</v>
      </c>
      <c r="BG83" s="22">
        <f t="shared" si="61"/>
        <v>516.39402412187019</v>
      </c>
      <c r="BH83" s="62">
        <f t="shared" si="62"/>
        <v>809.72735745520345</v>
      </c>
      <c r="BI83" s="62">
        <f ca="1">AVERAGE(OFFSET($BH$3,0,0,'Données projet'!$E$11+1,1))-AVERAGE(OFFSET($H$3,0,0,'Données projet'!$E$11+1,1))</f>
        <v>362.42353178529021</v>
      </c>
      <c r="BJ83" s="62">
        <f t="shared" si="92"/>
        <v>220.09202639602199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187.13674266165236</v>
      </c>
      <c r="T84" s="62">
        <f t="shared" si="88"/>
        <v>439.28159165815276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89.732552150400466</v>
      </c>
      <c r="AO84" s="62">
        <f t="shared" si="90"/>
        <v>430.92966901015944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33.281467356042761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1.1594534018192753E-8</v>
      </c>
      <c r="AX84" s="23">
        <f t="shared" si="60"/>
        <v>33.281467367637298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267.60000000000008</v>
      </c>
      <c r="BE84" s="14">
        <f>BD84*VLOOKUP('Données projet'!$B$11,Paramètres!$A$1:$I$89,3,0)*VLOOKUP('Données projet'!$B$11,Paramètres!$A$1:$I$89,5,0)</f>
        <v>225.42624000000009</v>
      </c>
      <c r="BF84" s="14">
        <f t="shared" si="91"/>
        <v>55.292574548511105</v>
      </c>
      <c r="BG84" s="22">
        <f t="shared" si="61"/>
        <v>488.91860200532369</v>
      </c>
      <c r="BH84" s="62">
        <f t="shared" si="62"/>
        <v>782.25193533865695</v>
      </c>
      <c r="BI84" s="62">
        <f ca="1">AVERAGE(OFFSET($BH$3,0,0,'Données projet'!$E$11+1,1))-AVERAGE(OFFSET($H$3,0,0,'Données projet'!$E$11+1,1))</f>
        <v>362.42353178529021</v>
      </c>
      <c r="BJ84" s="62">
        <f t="shared" si="92"/>
        <v>220.09202639602199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187.13674266165236</v>
      </c>
      <c r="T85" s="62">
        <f t="shared" si="88"/>
        <v>439.28159165815276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89.732552150400466</v>
      </c>
      <c r="AO85" s="62">
        <f t="shared" si="90"/>
        <v>430.92966901015944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32.628838080881422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8.1985736289622047E-9</v>
      </c>
      <c r="AX85" s="23">
        <f t="shared" si="60"/>
        <v>32.628838089079998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273.2000000000001</v>
      </c>
      <c r="BE85" s="14">
        <f>BD85*VLOOKUP('Données projet'!$B$11,Paramètres!$A$1:$I$89,3,0)*VLOOKUP('Données projet'!$B$11,Paramètres!$A$1:$I$89,5,0)</f>
        <v>230.14368000000013</v>
      </c>
      <c r="BF85" s="14">
        <f t="shared" si="91"/>
        <v>56.313747377131534</v>
      </c>
      <c r="BG85" s="22">
        <f t="shared" si="61"/>
        <v>498.91335268183758</v>
      </c>
      <c r="BH85" s="62">
        <f t="shared" si="62"/>
        <v>792.24668601517089</v>
      </c>
      <c r="BI85" s="62">
        <f ca="1">AVERAGE(OFFSET($BH$3,0,0,'Données projet'!$E$11+1,1))-AVERAGE(OFFSET($H$3,0,0,'Données projet'!$E$11+1,1))</f>
        <v>362.42353178529021</v>
      </c>
      <c r="BJ85" s="62">
        <f t="shared" si="92"/>
        <v>220.09202639602199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187.13674266165236</v>
      </c>
      <c r="T86" s="62">
        <f t="shared" si="88"/>
        <v>439.28159165815276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89.732552150400466</v>
      </c>
      <c r="AO86" s="62">
        <f t="shared" si="90"/>
        <v>430.92966901015944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31.989006467741444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5.7972670090963766E-9</v>
      </c>
      <c r="AX86" s="23">
        <f t="shared" si="60"/>
        <v>31.989006473538712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278.80000000000013</v>
      </c>
      <c r="BE86" s="14">
        <f>BD86*VLOOKUP('Données projet'!$B$11,Paramètres!$A$1:$I$89,3,0)*VLOOKUP('Données projet'!$B$11,Paramètres!$A$1:$I$89,5,0)</f>
        <v>234.86112000000014</v>
      </c>
      <c r="BF86" s="14">
        <f t="shared" si="91"/>
        <v>57.332486468369737</v>
      </c>
      <c r="BG86" s="22">
        <f t="shared" si="61"/>
        <v>508.90386459907751</v>
      </c>
      <c r="BH86" s="62">
        <f t="shared" si="62"/>
        <v>802.23719793241082</v>
      </c>
      <c r="BI86" s="62">
        <f ca="1">AVERAGE(OFFSET($BH$3,0,0,'Données projet'!$E$11+1,1))-AVERAGE(OFFSET($H$3,0,0,'Données projet'!$E$11+1,1))</f>
        <v>362.42353178529021</v>
      </c>
      <c r="BJ86" s="62">
        <f t="shared" si="92"/>
        <v>220.09202639602199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187.13674266165236</v>
      </c>
      <c r="T87" s="62">
        <f t="shared" si="88"/>
        <v>439.28159165815276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89.732552150400466</v>
      </c>
      <c r="AO87" s="62">
        <f t="shared" si="90"/>
        <v>430.92966901015944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31.36172156227639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4.0992868144811024E-9</v>
      </c>
      <c r="AX87" s="23">
        <f t="shared" si="60"/>
        <v>31.361721566375678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284.40000000000015</v>
      </c>
      <c r="BE87" s="14">
        <f>BD87*VLOOKUP('Données projet'!$B$11,Paramètres!$A$1:$I$89,3,0)*VLOOKUP('Données projet'!$B$11,Paramètres!$A$1:$I$89,5,0)</f>
        <v>239.57856000000012</v>
      </c>
      <c r="BF87" s="14">
        <f t="shared" si="91"/>
        <v>58.348846340254823</v>
      </c>
      <c r="BG87" s="22">
        <f t="shared" si="61"/>
        <v>518.89023270927726</v>
      </c>
      <c r="BH87" s="62">
        <f t="shared" si="62"/>
        <v>812.22356604261063</v>
      </c>
      <c r="BI87" s="62">
        <f ca="1">AVERAGE(OFFSET($BH$3,0,0,'Données projet'!$E$11+1,1))-AVERAGE(OFFSET($H$3,0,0,'Données projet'!$E$11+1,1))</f>
        <v>362.42353178529021</v>
      </c>
      <c r="BJ87" s="62">
        <f t="shared" si="92"/>
        <v>220.09202639602199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187.13674266165236</v>
      </c>
      <c r="T88" s="62">
        <f t="shared" si="88"/>
        <v>439.28159165815276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89.732552150400466</v>
      </c>
      <c r="AO88" s="62">
        <f t="shared" si="90"/>
        <v>430.92966901015944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30.746737331201494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2.8986335045481883E-9</v>
      </c>
      <c r="AX88" s="23">
        <f t="shared" si="60"/>
        <v>30.746737334100128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290.00000000000017</v>
      </c>
      <c r="BE88" s="14">
        <f>BD88*VLOOKUP('Données projet'!$B$11,Paramètres!$A$1:$I$89,3,0)*VLOOKUP('Données projet'!$B$11,Paramètres!$A$1:$I$89,5,0)</f>
        <v>244.29600000000016</v>
      </c>
      <c r="BF88" s="14">
        <f t="shared" si="91"/>
        <v>59.362879241040417</v>
      </c>
      <c r="BG88" s="22">
        <f t="shared" si="61"/>
        <v>528.87254801147901</v>
      </c>
      <c r="BH88" s="62">
        <f t="shared" si="62"/>
        <v>822.20588134481227</v>
      </c>
      <c r="BI88" s="62">
        <f ca="1">AVERAGE(OFFSET($BH$3,0,0,'Données projet'!$E$11+1,1))-AVERAGE(OFFSET($H$3,0,0,'Données projet'!$E$11+1,1))</f>
        <v>362.42353178529021</v>
      </c>
      <c r="BJ88" s="62">
        <f t="shared" si="92"/>
        <v>220.09202639602199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187.13674266165236</v>
      </c>
      <c r="T89" s="62">
        <f t="shared" si="88"/>
        <v>439.28159165815276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89.732552150400466</v>
      </c>
      <c r="AO89" s="62">
        <f t="shared" si="90"/>
        <v>430.92966901015944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30.143812565794637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2.0496434072405512E-9</v>
      </c>
      <c r="AX89" s="23">
        <f t="shared" si="60"/>
        <v>30.143812567844279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274.40000000000015</v>
      </c>
      <c r="BE89" s="14">
        <f>BD89*VLOOKUP('Données projet'!$B$11,Paramètres!$A$1:$I$89,3,0)*VLOOKUP('Données projet'!$B$11,Paramètres!$A$1:$I$89,5,0)</f>
        <v>231.15456000000017</v>
      </c>
      <c r="BF89" s="14">
        <f t="shared" si="91"/>
        <v>56.532251598510534</v>
      </c>
      <c r="BG89" s="22">
        <f t="shared" si="61"/>
        <v>501.05453020073946</v>
      </c>
      <c r="BH89" s="62">
        <f t="shared" si="62"/>
        <v>794.38786353407272</v>
      </c>
      <c r="BI89" s="62">
        <f ca="1">AVERAGE(OFFSET($BH$3,0,0,'Données projet'!$E$11+1,1))-AVERAGE(OFFSET($H$3,0,0,'Données projet'!$E$11+1,1))</f>
        <v>362.42353178529021</v>
      </c>
      <c r="BJ89" s="62">
        <f t="shared" si="92"/>
        <v>220.09202639602199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187.13674266165236</v>
      </c>
      <c r="T90" s="62">
        <f t="shared" si="88"/>
        <v>439.28159165815276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89.732552150400466</v>
      </c>
      <c r="AO90" s="62">
        <f t="shared" si="90"/>
        <v>430.92966901015944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29.552710787289612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1.4493167522740942E-9</v>
      </c>
      <c r="AX90" s="23">
        <f t="shared" si="60"/>
        <v>29.552710788738928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279.80000000000013</v>
      </c>
      <c r="BE90" s="14">
        <f>BD90*VLOOKUP('Données projet'!$B$11,Paramètres!$A$1:$I$89,3,0)*VLOOKUP('Données projet'!$B$11,Paramètres!$A$1:$I$89,5,0)</f>
        <v>235.70352000000011</v>
      </c>
      <c r="BF90" s="14">
        <f t="shared" si="91"/>
        <v>57.51415226456097</v>
      </c>
      <c r="BG90" s="22">
        <f t="shared" si="61"/>
        <v>510.68744586077719</v>
      </c>
      <c r="BH90" s="62">
        <f t="shared" si="62"/>
        <v>804.02077919411045</v>
      </c>
      <c r="BI90" s="62">
        <f ca="1">AVERAGE(OFFSET($BH$3,0,0,'Données projet'!$E$11+1,1))-AVERAGE(OFFSET($H$3,0,0,'Données projet'!$E$11+1,1))</f>
        <v>362.42353178529021</v>
      </c>
      <c r="BJ90" s="62">
        <f t="shared" si="92"/>
        <v>220.09202639602199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187.13674266165236</v>
      </c>
      <c r="T91" s="62">
        <f t="shared" si="88"/>
        <v>439.28159165815276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89.732552150400466</v>
      </c>
      <c r="AO91" s="62">
        <f t="shared" si="90"/>
        <v>430.92966901015944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28.973200154124587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1.0248217036202756E-9</v>
      </c>
      <c r="AX91" s="23">
        <f t="shared" si="60"/>
        <v>28.97320015514941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285.2000000000001</v>
      </c>
      <c r="BE91" s="14">
        <f>BD91*VLOOKUP('Données projet'!$B$11,Paramètres!$A$1:$I$89,3,0)*VLOOKUP('Données projet'!$B$11,Paramètres!$A$1:$I$89,5,0)</f>
        <v>240.25248000000011</v>
      </c>
      <c r="BF91" s="14">
        <f t="shared" si="91"/>
        <v>58.493849459485943</v>
      </c>
      <c r="BG91" s="22">
        <f t="shared" si="61"/>
        <v>520.31652380860487</v>
      </c>
      <c r="BH91" s="62">
        <f t="shared" si="62"/>
        <v>813.64985714193813</v>
      </c>
      <c r="BI91" s="62">
        <f ca="1">AVERAGE(OFFSET($BH$3,0,0,'Données projet'!$E$11+1,1))-AVERAGE(OFFSET($H$3,0,0,'Données projet'!$E$11+1,1))</f>
        <v>362.42353178529021</v>
      </c>
      <c r="BJ91" s="62">
        <f t="shared" si="92"/>
        <v>220.09202639602199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187.13674266165236</v>
      </c>
      <c r="T92" s="62">
        <f t="shared" si="88"/>
        <v>439.28159165815276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89.732552150400466</v>
      </c>
      <c r="AO92" s="62">
        <f t="shared" si="90"/>
        <v>430.92966901015944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28.405053371009341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7.2465837613704708E-10</v>
      </c>
      <c r="AX92" s="23">
        <f t="shared" si="60"/>
        <v>28.405053371733999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290.60000000000008</v>
      </c>
      <c r="BE92" s="14">
        <f>BD92*VLOOKUP('Données projet'!$B$11,Paramètres!$A$1:$I$89,3,0)*VLOOKUP('Données projet'!$B$11,Paramètres!$A$1:$I$89,5,0)</f>
        <v>244.8014400000001</v>
      </c>
      <c r="BF92" s="14">
        <f t="shared" si="91"/>
        <v>59.471389714596569</v>
      </c>
      <c r="BG92" s="22">
        <f t="shared" si="61"/>
        <v>529.94184508625585</v>
      </c>
      <c r="BH92" s="62">
        <f t="shared" si="62"/>
        <v>823.27517841958911</v>
      </c>
      <c r="BI92" s="62">
        <f ca="1">AVERAGE(OFFSET($BH$3,0,0,'Données projet'!$E$11+1,1))-AVERAGE(OFFSET($H$3,0,0,'Données projet'!$E$11+1,1))</f>
        <v>362.42353178529021</v>
      </c>
      <c r="BJ92" s="62">
        <f t="shared" si="92"/>
        <v>220.09202639602199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187.13674266165236</v>
      </c>
      <c r="T93" s="62">
        <f t="shared" si="88"/>
        <v>439.28159165815276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89.732552150400466</v>
      </c>
      <c r="AO93" s="62">
        <f t="shared" si="90"/>
        <v>430.92966901015944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27.848047599775665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5.1241085181013779E-10</v>
      </c>
      <c r="AX93" s="23">
        <f t="shared" si="60"/>
        <v>27.848047600288076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249.35040000000006</v>
      </c>
      <c r="BF93" s="14">
        <f t="shared" si="91"/>
        <v>60.446817732908166</v>
      </c>
      <c r="BG93" s="22">
        <f t="shared" si="61"/>
        <v>539.56348755148178</v>
      </c>
      <c r="BH93" s="62">
        <f t="shared" si="62"/>
        <v>832.89682088481504</v>
      </c>
      <c r="BI93" s="62">
        <f ca="1">AVERAGE(OFFSET($BH$3,0,0,'Données projet'!$E$11+1,1))-AVERAGE(OFFSET($H$3,0,0,'Données projet'!$E$11+1,1))</f>
        <v>362.42353178529021</v>
      </c>
      <c r="BJ93" s="62">
        <f t="shared" si="92"/>
        <v>220.09202639602199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187.13674266165236</v>
      </c>
      <c r="T94" s="62">
        <f t="shared" si="88"/>
        <v>439.28159165815276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89.732552150400466</v>
      </c>
      <c r="AO94" s="62">
        <f t="shared" si="90"/>
        <v>430.92966901015944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27.30196437197591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3.6232918806852354E-10</v>
      </c>
      <c r="AX94" s="23">
        <f t="shared" si="60"/>
        <v>27.30196437233824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280.00000000000006</v>
      </c>
      <c r="BE94" s="14">
        <f>BD94*VLOOKUP('Données projet'!$B$11,Paramètres!$A$1:$I$89,3,0)*VLOOKUP('Données projet'!$B$11,Paramètres!$A$1:$I$89,5,0)</f>
        <v>235.87200000000007</v>
      </c>
      <c r="BF94" s="14">
        <f t="shared" si="91"/>
        <v>57.550476347015277</v>
      </c>
      <c r="BG94" s="22">
        <f t="shared" si="61"/>
        <v>511.04414630438492</v>
      </c>
      <c r="BH94" s="62">
        <f t="shared" si="62"/>
        <v>804.37747963771824</v>
      </c>
      <c r="BI94" s="62">
        <f ca="1">AVERAGE(OFFSET($BH$3,0,0,'Données projet'!$E$11+1,1))-AVERAGE(OFFSET($H$3,0,0,'Données projet'!$E$11+1,1))</f>
        <v>362.42353178529021</v>
      </c>
      <c r="BJ94" s="62">
        <f t="shared" si="92"/>
        <v>220.09202639602199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187.13674266165236</v>
      </c>
      <c r="T95" s="62">
        <f t="shared" si="88"/>
        <v>439.28159165815276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89.732552150400466</v>
      </c>
      <c r="AO95" s="62">
        <f t="shared" si="90"/>
        <v>430.92966901015944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26.766589503195426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2.562054259050689E-10</v>
      </c>
      <c r="AX95" s="23">
        <f t="shared" si="60"/>
        <v>26.76658950345163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285.00000000000006</v>
      </c>
      <c r="BE95" s="14">
        <f>BD95*VLOOKUP('Données projet'!$B$11,Paramètres!$A$1:$I$89,3,0)*VLOOKUP('Données projet'!$B$11,Paramètres!$A$1:$I$89,5,0)</f>
        <v>240.08400000000006</v>
      </c>
      <c r="BF95" s="14">
        <f t="shared" si="91"/>
        <v>58.457603123312211</v>
      </c>
      <c r="BG95" s="22">
        <f t="shared" si="61"/>
        <v>519.95995877310213</v>
      </c>
      <c r="BH95" s="62">
        <f t="shared" si="62"/>
        <v>813.2932921064355</v>
      </c>
      <c r="BI95" s="62">
        <f ca="1">AVERAGE(OFFSET($BH$3,0,0,'Données projet'!$E$11+1,1))-AVERAGE(OFFSET($H$3,0,0,'Données projet'!$E$11+1,1))</f>
        <v>362.42353178529021</v>
      </c>
      <c r="BJ95" s="62">
        <f t="shared" si="92"/>
        <v>220.09202639602199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187.13674266165236</v>
      </c>
      <c r="T96" s="62">
        <f t="shared" si="88"/>
        <v>439.28159165815276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89.732552150400466</v>
      </c>
      <c r="AO96" s="62">
        <f t="shared" si="90"/>
        <v>430.92966901015944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26.241713009045302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1.8116459403426177E-10</v>
      </c>
      <c r="AX96" s="23">
        <f t="shared" si="60"/>
        <v>26.241713009226466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290.00000000000006</v>
      </c>
      <c r="BE96" s="14">
        <f>BD96*VLOOKUP('Données projet'!$B$11,Paramètres!$A$1:$I$89,3,0)*VLOOKUP('Données projet'!$B$11,Paramètres!$A$1:$I$89,5,0)</f>
        <v>244.29600000000008</v>
      </c>
      <c r="BF96" s="14">
        <f t="shared" si="91"/>
        <v>59.362879241040368</v>
      </c>
      <c r="BG96" s="22">
        <f t="shared" si="61"/>
        <v>528.87254801147867</v>
      </c>
      <c r="BH96" s="62">
        <f t="shared" si="62"/>
        <v>822.20588134481204</v>
      </c>
      <c r="BI96" s="62">
        <f ca="1">AVERAGE(OFFSET($BH$3,0,0,'Données projet'!$E$11+1,1))-AVERAGE(OFFSET($H$3,0,0,'Données projet'!$E$11+1,1))</f>
        <v>362.42353178529021</v>
      </c>
      <c r="BJ96" s="62">
        <f t="shared" si="92"/>
        <v>220.09202639602199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187.13674266165236</v>
      </c>
      <c r="T97" s="62">
        <f t="shared" si="88"/>
        <v>439.28159165815276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89.732552150400466</v>
      </c>
      <c r="AO97" s="62">
        <f t="shared" si="90"/>
        <v>430.92966901015944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25.727129022802412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1.2810271295253445E-10</v>
      </c>
      <c r="AX97" s="23">
        <f t="shared" si="60"/>
        <v>25.727129022930516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295.00000000000006</v>
      </c>
      <c r="BE97" s="14">
        <f>BD97*VLOOKUP('Données projet'!$B$11,Paramètres!$A$1:$I$89,3,0)*VLOOKUP('Données projet'!$B$11,Paramètres!$A$1:$I$89,5,0)</f>
        <v>248.50800000000007</v>
      </c>
      <c r="BF97" s="14">
        <f t="shared" si="91"/>
        <v>60.266340290019727</v>
      </c>
      <c r="BG97" s="22">
        <f t="shared" si="61"/>
        <v>537.78197600511783</v>
      </c>
      <c r="BH97" s="62">
        <f t="shared" si="62"/>
        <v>831.1153093384512</v>
      </c>
      <c r="BI97" s="62">
        <f ca="1">AVERAGE(OFFSET($BH$3,0,0,'Données projet'!$E$11+1,1))-AVERAGE(OFFSET($H$3,0,0,'Données projet'!$E$11+1,1))</f>
        <v>362.42353178529021</v>
      </c>
      <c r="BJ97" s="62">
        <f t="shared" si="92"/>
        <v>220.09202639602199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187.13674266165236</v>
      </c>
      <c r="T98" s="62">
        <f t="shared" si="88"/>
        <v>439.28159165815276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89.732552150400466</v>
      </c>
      <c r="AO98" s="62">
        <f t="shared" si="90"/>
        <v>430.92966901015944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25.222635714664506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9.0582297017130885E-11</v>
      </c>
      <c r="AX98" s="23">
        <f t="shared" si="60"/>
        <v>25.222635714755089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300.00000000000006</v>
      </c>
      <c r="BE98" s="14">
        <f>BD98*VLOOKUP('Données projet'!$B$11,Paramètres!$A$1:$I$89,3,0)*VLOOKUP('Données projet'!$B$11,Paramètres!$A$1:$I$89,5,0)</f>
        <v>252.72000000000006</v>
      </c>
      <c r="BF98" s="14">
        <f t="shared" si="91"/>
        <v>61.168020584496823</v>
      </c>
      <c r="BG98" s="22">
        <f t="shared" si="61"/>
        <v>546.68830251799864</v>
      </c>
      <c r="BH98" s="62">
        <f t="shared" si="62"/>
        <v>840.02163585133189</v>
      </c>
      <c r="BI98" s="62">
        <f ca="1">AVERAGE(OFFSET($BH$3,0,0,'Données projet'!$E$11+1,1))-AVERAGE(OFFSET($H$3,0,0,'Données projet'!$E$11+1,1))</f>
        <v>362.42353178529021</v>
      </c>
      <c r="BJ98" s="62">
        <f t="shared" si="92"/>
        <v>220.09202639602199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187.13674266165236</v>
      </c>
      <c r="T99" s="62">
        <f t="shared" si="88"/>
        <v>439.28159165815276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89.732552150400466</v>
      </c>
      <c r="AO99" s="62">
        <f t="shared" si="90"/>
        <v>430.92966901015944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24.728035212588647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6.4051356476267224E-11</v>
      </c>
      <c r="AX99" s="23">
        <f t="shared" si="60"/>
        <v>24.728035212652699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283.80000000000007</v>
      </c>
      <c r="BE99" s="14">
        <f>BD99*VLOOKUP('Données projet'!$B$11,Paramètres!$A$1:$I$89,3,0)*VLOOKUP('Données projet'!$B$11,Paramètres!$A$1:$I$89,5,0)</f>
        <v>239.07312000000007</v>
      </c>
      <c r="BF99" s="14">
        <f t="shared" si="91"/>
        <v>58.240062846534926</v>
      </c>
      <c r="BG99" s="22">
        <f t="shared" si="61"/>
        <v>517.82046012438184</v>
      </c>
      <c r="BH99" s="62">
        <f t="shared" si="62"/>
        <v>811.15379345771521</v>
      </c>
      <c r="BI99" s="62">
        <f ca="1">AVERAGE(OFFSET($BH$3,0,0,'Données projet'!$E$11+1,1))-AVERAGE(OFFSET($H$3,0,0,'Données projet'!$E$11+1,1))</f>
        <v>362.42353178529021</v>
      </c>
      <c r="BJ99" s="62">
        <f t="shared" si="92"/>
        <v>220.09202639602199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187.13674266165236</v>
      </c>
      <c r="T100" s="62">
        <f t="shared" si="88"/>
        <v>439.28159165815276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89.732552150400466</v>
      </c>
      <c r="AO100" s="62">
        <f t="shared" si="90"/>
        <v>430.92966901015944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24.24313352468198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4.5291148508565442E-11</v>
      </c>
      <c r="AX100" s="23">
        <f t="shared" si="60"/>
        <v>24.24313352472727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288.60000000000008</v>
      </c>
      <c r="BE100" s="14">
        <f>BD100*VLOOKUP('Données projet'!$B$11,Paramètres!$A$1:$I$89,3,0)*VLOOKUP('Données projet'!$B$11,Paramètres!$A$1:$I$89,5,0)</f>
        <v>243.11664000000007</v>
      </c>
      <c r="BF100" s="14">
        <f t="shared" si="91"/>
        <v>59.109586393483639</v>
      </c>
      <c r="BG100" s="22">
        <f t="shared" si="61"/>
        <v>526.37734430198418</v>
      </c>
      <c r="BH100" s="62">
        <f t="shared" si="62"/>
        <v>819.71067763531755</v>
      </c>
      <c r="BI100" s="62">
        <f ca="1">AVERAGE(OFFSET($BH$3,0,0,'Données projet'!$E$11+1,1))-AVERAGE(OFFSET($H$3,0,0,'Données projet'!$E$11+1,1))</f>
        <v>362.42353178529021</v>
      </c>
      <c r="BJ100" s="62">
        <f t="shared" si="92"/>
        <v>220.09202639602199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187.13674266165236</v>
      </c>
      <c r="T101" s="62">
        <f t="shared" si="88"/>
        <v>439.28159165815276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89.732552150400466</v>
      </c>
      <c r="AO101" s="62">
        <f t="shared" si="90"/>
        <v>430.92966901015944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23.767740463114336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3.2025678238133612E-11</v>
      </c>
      <c r="AX101" s="23">
        <f t="shared" si="60"/>
        <v>23.76774046314636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293.40000000000009</v>
      </c>
      <c r="BE101" s="14">
        <f>BD101*VLOOKUP('Données projet'!$B$11,Paramètres!$A$1:$I$89,3,0)*VLOOKUP('Données projet'!$B$11,Paramètres!$A$1:$I$89,5,0)</f>
        <v>247.1601600000001</v>
      </c>
      <c r="BF101" s="14">
        <f t="shared" si="91"/>
        <v>59.977428118213616</v>
      </c>
      <c r="BG101" s="22">
        <f t="shared" si="61"/>
        <v>534.93129930588884</v>
      </c>
      <c r="BH101" s="62">
        <f t="shared" si="62"/>
        <v>828.2646326392221</v>
      </c>
      <c r="BI101" s="62">
        <f ca="1">AVERAGE(OFFSET($BH$3,0,0,'Données projet'!$E$11+1,1))-AVERAGE(OFFSET($H$3,0,0,'Données projet'!$E$11+1,1))</f>
        <v>362.42353178529021</v>
      </c>
      <c r="BJ101" s="62">
        <f t="shared" si="92"/>
        <v>220.09202639602199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187.13674266165236</v>
      </c>
      <c r="T102" s="62">
        <f t="shared" si="88"/>
        <v>439.28159165815276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89.732552150400466</v>
      </c>
      <c r="AO102" s="62">
        <f t="shared" si="90"/>
        <v>430.92966901015944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23.301669569522897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2.2645574254282721E-11</v>
      </c>
      <c r="AX102" s="23">
        <f t="shared" si="60"/>
        <v>23.301669569545542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298.2000000000001</v>
      </c>
      <c r="BE102" s="14">
        <f>BD102*VLOOKUP('Données projet'!$B$11,Paramètres!$A$1:$I$89,3,0)*VLOOKUP('Données projet'!$B$11,Paramètres!$A$1:$I$89,5,0)</f>
        <v>251.20368000000013</v>
      </c>
      <c r="BF102" s="14">
        <f t="shared" si="91"/>
        <v>60.843618711413178</v>
      </c>
      <c r="BG102" s="22">
        <f t="shared" si="61"/>
        <v>543.48237858904486</v>
      </c>
      <c r="BH102" s="62">
        <f t="shared" si="62"/>
        <v>836.81571192237811</v>
      </c>
      <c r="BI102" s="62">
        <f ca="1">AVERAGE(OFFSET($BH$3,0,0,'Données projet'!$E$11+1,1))-AVERAGE(OFFSET($H$3,0,0,'Données projet'!$E$11+1,1))</f>
        <v>362.42353178529021</v>
      </c>
      <c r="BJ102" s="62">
        <f t="shared" si="92"/>
        <v>220.09202639602199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187.13674266165236</v>
      </c>
      <c r="T103" s="62">
        <f t="shared" si="88"/>
        <v>439.28159165815276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89.732552150400466</v>
      </c>
      <c r="AO103" s="62">
        <f t="shared" si="90"/>
        <v>430.92966901015944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22.844738041879612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1.6012839119066806E-11</v>
      </c>
      <c r="AX103" s="23">
        <f t="shared" si="60"/>
        <v>22.844738041895624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303.00000000000011</v>
      </c>
      <c r="BE103" s="14">
        <f>BD103*VLOOKUP('Données projet'!$B$11,Paramètres!$A$1:$I$89,3,0)*VLOOKUP('Données projet'!$B$11,Paramètres!$A$1:$I$89,5,0)</f>
        <v>255.24720000000011</v>
      </c>
      <c r="BF103" s="14">
        <f t="shared" si="91"/>
        <v>61.708187819081274</v>
      </c>
      <c r="BG103" s="22">
        <f t="shared" si="61"/>
        <v>552.03063378490003</v>
      </c>
      <c r="BH103" s="62">
        <f t="shared" si="62"/>
        <v>845.3639671182334</v>
      </c>
      <c r="BI103" s="62">
        <f ca="1">AVERAGE(OFFSET($BH$3,0,0,'Données projet'!$E$11+1,1))-AVERAGE(OFFSET($H$3,0,0,'Données projet'!$E$11+1,1))</f>
        <v>362.42353178529021</v>
      </c>
      <c r="BJ103" s="62">
        <f t="shared" si="92"/>
        <v>220.09202639602199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187.13674266165236</v>
      </c>
      <c r="T104" s="62">
        <f t="shared" si="88"/>
        <v>439.28159165815276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89.732552150400466</v>
      </c>
      <c r="AO104" s="62">
        <f t="shared" si="90"/>
        <v>430.92966901015944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22.3967666627927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1.1322787127141361E-11</v>
      </c>
      <c r="AX104" s="23">
        <f t="shared" si="60"/>
        <v>22.396766662804023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286.40000000000009</v>
      </c>
      <c r="BE104" s="14">
        <f>BD104*VLOOKUP('Données projet'!$B$11,Paramètres!$A$1:$I$89,3,0)*VLOOKUP('Données projet'!$B$11,Paramètres!$A$1:$I$89,5,0)</f>
        <v>241.26336000000012</v>
      </c>
      <c r="BF104" s="14">
        <f t="shared" si="91"/>
        <v>58.711265427727575</v>
      </c>
      <c r="BG104" s="22">
        <f t="shared" si="61"/>
        <v>522.45580595329227</v>
      </c>
      <c r="BH104" s="62">
        <f t="shared" si="62"/>
        <v>815.78913928662564</v>
      </c>
      <c r="BI104" s="62">
        <f ca="1">AVERAGE(OFFSET($BH$3,0,0,'Données projet'!$E$11+1,1))-AVERAGE(OFFSET($H$3,0,0,'Données projet'!$E$11+1,1))</f>
        <v>362.42353178529021</v>
      </c>
      <c r="BJ104" s="62">
        <f t="shared" si="92"/>
        <v>220.09202639602199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187.13674266165236</v>
      </c>
      <c r="T105" s="62">
        <f t="shared" si="88"/>
        <v>439.28159165815276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89.732552150400466</v>
      </c>
      <c r="AO105" s="62">
        <f t="shared" si="90"/>
        <v>430.92966901015944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21.957579729214121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8.006419559533403E-12</v>
      </c>
      <c r="AX105" s="23">
        <f t="shared" si="60"/>
        <v>21.957579729222129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290.80000000000007</v>
      </c>
      <c r="BE105" s="14">
        <f>BD105*VLOOKUP('Données projet'!$B$11,Paramètres!$A$1:$I$89,3,0)*VLOOKUP('Données projet'!$B$11,Paramètres!$A$1:$I$89,5,0)</f>
        <v>244.96992000000006</v>
      </c>
      <c r="BF105" s="14">
        <f t="shared" si="91"/>
        <v>59.507554074982423</v>
      </c>
      <c r="BG105" s="22">
        <f t="shared" si="61"/>
        <v>530.29826734726112</v>
      </c>
      <c r="BH105" s="62">
        <f t="shared" si="62"/>
        <v>823.63160068059437</v>
      </c>
      <c r="BI105" s="62">
        <f ca="1">AVERAGE(OFFSET($BH$3,0,0,'Données projet'!$E$11+1,1))-AVERAGE(OFFSET($H$3,0,0,'Données projet'!$E$11+1,1))</f>
        <v>362.42353178529021</v>
      </c>
      <c r="BJ105" s="62">
        <f t="shared" si="92"/>
        <v>220.09202639602199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187.13674266165236</v>
      </c>
      <c r="T106" s="62">
        <f t="shared" si="88"/>
        <v>439.28159165815276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89.732552150400466</v>
      </c>
      <c r="AO106" s="62">
        <f t="shared" si="90"/>
        <v>430.92966901015944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21.527004983525437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5.6613935635706803E-12</v>
      </c>
      <c r="AX106" s="23">
        <f t="shared" si="60"/>
        <v>21.5270049835311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295.20000000000005</v>
      </c>
      <c r="BE106" s="14">
        <f>BD106*VLOOKUP('Données projet'!$B$11,Paramètres!$A$1:$I$89,3,0)*VLOOKUP('Données projet'!$B$11,Paramètres!$A$1:$I$89,5,0)</f>
        <v>248.67648000000008</v>
      </c>
      <c r="BF106" s="14">
        <f t="shared" si="91"/>
        <v>60.302441468079842</v>
      </c>
      <c r="BG106" s="22">
        <f t="shared" si="61"/>
        <v>538.13828822357254</v>
      </c>
      <c r="BH106" s="62">
        <f t="shared" si="62"/>
        <v>831.4716215569058</v>
      </c>
      <c r="BI106" s="62">
        <f ca="1">AVERAGE(OFFSET($BH$3,0,0,'Données projet'!$E$11+1,1))-AVERAGE(OFFSET($H$3,0,0,'Données projet'!$E$11+1,1))</f>
        <v>362.42353178529021</v>
      </c>
      <c r="BJ106" s="62">
        <f t="shared" si="92"/>
        <v>220.09202639602199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187.13674266165236</v>
      </c>
      <c r="T107" s="62">
        <f t="shared" si="88"/>
        <v>439.28159165815276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89.732552150400466</v>
      </c>
      <c r="AO107" s="62">
        <f t="shared" si="90"/>
        <v>430.92966901015944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21.104873545975046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4.0032097797667015E-12</v>
      </c>
      <c r="AX107" s="23">
        <f t="shared" si="60"/>
        <v>21.10487354597905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299.60000000000002</v>
      </c>
      <c r="BE107" s="14">
        <f>BD107*VLOOKUP('Données projet'!$B$11,Paramètres!$A$1:$I$89,3,0)*VLOOKUP('Données projet'!$B$11,Paramètres!$A$1:$I$89,5,0)</f>
        <v>252.38304000000005</v>
      </c>
      <c r="BF107" s="14">
        <f t="shared" si="91"/>
        <v>61.095950905562638</v>
      </c>
      <c r="BG107" s="22">
        <f t="shared" si="61"/>
        <v>545.97590916052161</v>
      </c>
      <c r="BH107" s="62">
        <f t="shared" si="62"/>
        <v>839.30924249385498</v>
      </c>
      <c r="BI107" s="62">
        <f ca="1">AVERAGE(OFFSET($BH$3,0,0,'Données projet'!$E$11+1,1))-AVERAGE(OFFSET($H$3,0,0,'Données projet'!$E$11+1,1))</f>
        <v>362.42353178529021</v>
      </c>
      <c r="BJ107" s="62">
        <f t="shared" si="92"/>
        <v>220.09202639602199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187.13674266165236</v>
      </c>
      <c r="T108" s="62">
        <f t="shared" si="88"/>
        <v>439.28159165815276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89.732552150400466</v>
      </c>
      <c r="AO108" s="62">
        <f t="shared" si="90"/>
        <v>430.92966901015944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20.691019848440266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2.8306967817853401E-12</v>
      </c>
      <c r="AX108" s="23">
        <f t="shared" si="60"/>
        <v>20.691019848443098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304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304</v>
      </c>
      <c r="BE108" s="14">
        <f>BD108*VLOOKUP('Données projet'!$B$11,Paramètres!$A$1:$I$89,3,0)*VLOOKUP('Données projet'!$B$11,Paramètres!$A$1:$I$89,5,0)</f>
        <v>256.08960000000008</v>
      </c>
      <c r="BF108" s="14">
        <f t="shared" si="91"/>
        <v>61.888104962349772</v>
      </c>
      <c r="BG108" s="22">
        <f t="shared" si="61"/>
        <v>553.81116947609269</v>
      </c>
      <c r="BH108" s="62">
        <f t="shared" si="62"/>
        <v>847.14450280942606</v>
      </c>
      <c r="BI108" s="62">
        <f ca="1">AVERAGE(OFFSET($BH$3,0,0,'Données projet'!$E$11+1,1))-AVERAGE(OFFSET($H$3,0,0,'Données projet'!$E$11+1,1))</f>
        <v>362.42353178529021</v>
      </c>
      <c r="BJ108" s="62">
        <f t="shared" si="92"/>
        <v>220.09202639602199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187.13674266165236</v>
      </c>
      <c r="T109" s="62">
        <f t="shared" si="88"/>
        <v>439.28159165815276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89.732552150400466</v>
      </c>
      <c r="AO109" s="62">
        <f t="shared" si="90"/>
        <v>430.92966901015944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20.285281569488312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2.0016048898833508E-12</v>
      </c>
      <c r="AX109" s="23">
        <f t="shared" si="60"/>
        <v>20.285281569490312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288.2</v>
      </c>
      <c r="BE109" s="14">
        <f>BD109*VLOOKUP('Données projet'!$B$11,Paramètres!$A$1:$I$89,3,0)*VLOOKUP('Données projet'!$B$11,Paramètres!$A$1:$I$89,5,0)</f>
        <v>242.77968000000004</v>
      </c>
      <c r="BF109" s="14">
        <f t="shared" si="91"/>
        <v>59.037190765212756</v>
      </c>
      <c r="BG109" s="22">
        <f t="shared" si="61"/>
        <v>525.66438324941225</v>
      </c>
      <c r="BH109" s="62">
        <f t="shared" si="62"/>
        <v>818.99771658274562</v>
      </c>
      <c r="BI109" s="62">
        <f ca="1">AVERAGE(OFFSET($BH$3,0,0,'Données projet'!$E$11+1,1))-AVERAGE(OFFSET($H$3,0,0,'Données projet'!$E$11+1,1))</f>
        <v>362.42353178529021</v>
      </c>
      <c r="BJ109" s="62">
        <f t="shared" si="92"/>
        <v>220.09202639602199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187.13674266165236</v>
      </c>
      <c r="T110" s="62">
        <f t="shared" si="88"/>
        <v>439.28159165815276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89.732552150400466</v>
      </c>
      <c r="AO110" s="62">
        <f t="shared" si="90"/>
        <v>430.92966901015944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19.887499570710691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1.4153483908926701E-12</v>
      </c>
      <c r="AX110" s="23">
        <f t="shared" si="60"/>
        <v>19.887499570712105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292.39999999999998</v>
      </c>
      <c r="BE110" s="14">
        <f>BD110*VLOOKUP('Données projet'!$B$11,Paramètres!$A$1:$I$89,3,0)*VLOOKUP('Données projet'!$B$11,Paramètres!$A$1:$I$89,5,0)</f>
        <v>246.31775999999999</v>
      </c>
      <c r="BF110" s="14">
        <f t="shared" si="91"/>
        <v>59.796764923418593</v>
      </c>
      <c r="BG110" s="22">
        <f t="shared" si="61"/>
        <v>533.14946424162065</v>
      </c>
      <c r="BH110" s="62">
        <f t="shared" si="62"/>
        <v>826.48279757495402</v>
      </c>
      <c r="BI110" s="62">
        <f ca="1">AVERAGE(OFFSET($BH$3,0,0,'Données projet'!$E$11+1,1))-AVERAGE(OFFSET($H$3,0,0,'Données projet'!$E$11+1,1))</f>
        <v>362.42353178529021</v>
      </c>
      <c r="BJ110" s="62">
        <f t="shared" si="92"/>
        <v>220.09202639602199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187.13674266165236</v>
      </c>
      <c r="T111" s="62">
        <f t="shared" si="88"/>
        <v>439.28159165815276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89.732552150400466</v>
      </c>
      <c r="AO111" s="62">
        <f t="shared" si="90"/>
        <v>430.92966901015944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19.497517834306038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1.0008024449416754E-12</v>
      </c>
      <c r="AX111" s="23">
        <f t="shared" si="60"/>
        <v>19.49751783430704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296.59999999999997</v>
      </c>
      <c r="BE111" s="14">
        <f>BD111*VLOOKUP('Données projet'!$B$11,Paramètres!$A$1:$I$89,3,0)*VLOOKUP('Données projet'!$B$11,Paramètres!$A$1:$I$89,5,0)</f>
        <v>249.85584</v>
      </c>
      <c r="BF111" s="14">
        <f t="shared" si="91"/>
        <v>60.555070121823498</v>
      </c>
      <c r="BG111" s="22">
        <f t="shared" si="61"/>
        <v>540.63233512884256</v>
      </c>
      <c r="BH111" s="62">
        <f t="shared" si="62"/>
        <v>833.96566846217593</v>
      </c>
      <c r="BI111" s="62">
        <f ca="1">AVERAGE(OFFSET($BH$3,0,0,'Données projet'!$E$11+1,1))-AVERAGE(OFFSET($H$3,0,0,'Données projet'!$E$11+1,1))</f>
        <v>362.42353178529021</v>
      </c>
      <c r="BJ111" s="62">
        <f t="shared" si="92"/>
        <v>220.09202639602199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187.13674266165236</v>
      </c>
      <c r="T112" s="62">
        <f t="shared" si="88"/>
        <v>439.28159165815276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89.732552150400466</v>
      </c>
      <c r="AO112" s="62">
        <f t="shared" si="90"/>
        <v>430.92966901015944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19.115183401886906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7.0767419544633504E-13</v>
      </c>
      <c r="AX112" s="23">
        <f t="shared" si="60"/>
        <v>19.115183401887613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300.79999999999995</v>
      </c>
      <c r="BE112" s="14">
        <f>BD112*VLOOKUP('Données projet'!$B$11,Paramètres!$A$1:$I$89,3,0)*VLOOKUP('Données projet'!$B$11,Paramètres!$A$1:$I$89,5,0)</f>
        <v>253.39391999999998</v>
      </c>
      <c r="BF112" s="14">
        <f t="shared" si="91"/>
        <v>61.312126405940866</v>
      </c>
      <c r="BG112" s="22">
        <f t="shared" si="61"/>
        <v>548.11303082368033</v>
      </c>
      <c r="BH112" s="62">
        <f t="shared" si="62"/>
        <v>841.4463641570137</v>
      </c>
      <c r="BI112" s="62">
        <f ca="1">AVERAGE(OFFSET($BH$3,0,0,'Données projet'!$E$11+1,1))-AVERAGE(OFFSET($H$3,0,0,'Données projet'!$E$11+1,1))</f>
        <v>362.42353178529021</v>
      </c>
      <c r="BJ112" s="62">
        <f t="shared" si="92"/>
        <v>220.09202639602199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187.13674266165236</v>
      </c>
      <c r="T113" s="62">
        <f t="shared" si="88"/>
        <v>439.28159165815276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89.732552150400466</v>
      </c>
      <c r="AO113" s="62">
        <f t="shared" si="90"/>
        <v>430.92966901015944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18.740346314486537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5.0040122247083769E-13</v>
      </c>
      <c r="AX113" s="23">
        <f t="shared" si="60"/>
        <v>18.740346314487038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304.99999999999994</v>
      </c>
      <c r="BE113" s="14">
        <f>BD113*VLOOKUP('Données projet'!$B$11,Paramètres!$A$1:$I$89,3,0)*VLOOKUP('Données projet'!$B$11,Paramètres!$A$1:$I$89,5,0)</f>
        <v>256.93200000000002</v>
      </c>
      <c r="BF113" s="14">
        <f t="shared" si="91"/>
        <v>62.067953229346614</v>
      </c>
      <c r="BG113" s="22">
        <f t="shared" si="61"/>
        <v>555.59158520777862</v>
      </c>
      <c r="BH113" s="62">
        <f t="shared" si="62"/>
        <v>848.92491854111199</v>
      </c>
      <c r="BI113" s="62">
        <f ca="1">AVERAGE(OFFSET($BH$3,0,0,'Données projet'!$E$11+1,1))-AVERAGE(OFFSET($H$3,0,0,'Données projet'!$E$11+1,1))</f>
        <v>362.42353178529021</v>
      </c>
      <c r="BJ113" s="62">
        <f t="shared" si="92"/>
        <v>220.09202639602199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187.13674266165236</v>
      </c>
      <c r="T114" s="62">
        <f t="shared" si="88"/>
        <v>439.28159165815276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89.732552150400466</v>
      </c>
      <c r="AO114" s="62">
        <f t="shared" si="90"/>
        <v>430.92966901015944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18.372859553742042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3.5383709772316752E-13</v>
      </c>
      <c r="AX114" s="23">
        <f t="shared" si="60"/>
        <v>18.372859553742398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289.79999999999995</v>
      </c>
      <c r="BE114" s="14">
        <f>BD114*VLOOKUP('Données projet'!$B$11,Paramètres!$A$1:$I$89,3,0)*VLOOKUP('Données projet'!$B$11,Paramètres!$A$1:$I$89,5,0)</f>
        <v>244.12752</v>
      </c>
      <c r="BF114" s="14">
        <f t="shared" si="91"/>
        <v>59.326703278285599</v>
      </c>
      <c r="BG114" s="22">
        <f t="shared" si="61"/>
        <v>528.51610554301408</v>
      </c>
      <c r="BH114" s="62">
        <f t="shared" si="62"/>
        <v>821.84943887634745</v>
      </c>
      <c r="BI114" s="62">
        <f ca="1">AVERAGE(OFFSET($BH$3,0,0,'Données projet'!$E$11+1,1))-AVERAGE(OFFSET($H$3,0,0,'Données projet'!$E$11+1,1))</f>
        <v>362.42353178529021</v>
      </c>
      <c r="BJ114" s="62">
        <f t="shared" si="92"/>
        <v>220.09202639602199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187.13674266165236</v>
      </c>
      <c r="T115" s="62">
        <f t="shared" si="88"/>
        <v>439.28159165815276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89.732552150400466</v>
      </c>
      <c r="AO115" s="62">
        <f t="shared" si="90"/>
        <v>430.92966901015944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18.012578984230956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2.5020061123541885E-13</v>
      </c>
      <c r="AX115" s="23">
        <f t="shared" si="60"/>
        <v>18.012578984231205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293.59999999999997</v>
      </c>
      <c r="BE115" s="14">
        <f>BD115*VLOOKUP('Données projet'!$B$11,Paramètres!$A$1:$I$89,3,0)*VLOOKUP('Données projet'!$B$11,Paramètres!$A$1:$I$89,5,0)</f>
        <v>247.32863999999998</v>
      </c>
      <c r="BF115" s="14">
        <f t="shared" si="91"/>
        <v>60.013552149240468</v>
      </c>
      <c r="BG115" s="22">
        <f t="shared" si="61"/>
        <v>535.28765132659362</v>
      </c>
      <c r="BH115" s="62">
        <f t="shared" si="62"/>
        <v>828.62098465992699</v>
      </c>
      <c r="BI115" s="62">
        <f ca="1">AVERAGE(OFFSET($BH$3,0,0,'Données projet'!$E$11+1,1))-AVERAGE(OFFSET($H$3,0,0,'Données projet'!$E$11+1,1))</f>
        <v>362.42353178529021</v>
      </c>
      <c r="BJ115" s="62">
        <f t="shared" si="92"/>
        <v>220.09202639602199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187.13674266165236</v>
      </c>
      <c r="T116" s="62">
        <f t="shared" si="88"/>
        <v>439.28159165815276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89.732552150400466</v>
      </c>
      <c r="AO116" s="62">
        <f t="shared" si="90"/>
        <v>430.92966901015944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17.659363296938533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1.7691854886158376E-13</v>
      </c>
      <c r="AX116" s="23">
        <f t="shared" si="60"/>
        <v>17.659363296938711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297.39999999999998</v>
      </c>
      <c r="BE116" s="14">
        <f>BD116*VLOOKUP('Données projet'!$B$11,Paramètres!$A$1:$I$89,3,0)*VLOOKUP('Données projet'!$B$11,Paramètres!$A$1:$I$89,5,0)</f>
        <v>250.52976000000001</v>
      </c>
      <c r="BF116" s="14">
        <f t="shared" si="91"/>
        <v>60.69936700377265</v>
      </c>
      <c r="BG116" s="22">
        <f t="shared" si="61"/>
        <v>542.05739619823737</v>
      </c>
      <c r="BH116" s="62">
        <f t="shared" si="62"/>
        <v>835.39072953157074</v>
      </c>
      <c r="BI116" s="62">
        <f ca="1">AVERAGE(OFFSET($BH$3,0,0,'Données projet'!$E$11+1,1))-AVERAGE(OFFSET($H$3,0,0,'Données projet'!$E$11+1,1))</f>
        <v>362.42353178529021</v>
      </c>
      <c r="BJ116" s="62">
        <f t="shared" si="92"/>
        <v>220.09202639602199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187.13674266165236</v>
      </c>
      <c r="T117" s="62">
        <f t="shared" si="88"/>
        <v>439.28159165815276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89.732552150400466</v>
      </c>
      <c r="AO117" s="62">
        <f t="shared" si="90"/>
        <v>430.92966901015944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17.313073953833616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1.2510030561770942E-13</v>
      </c>
      <c r="AX117" s="23">
        <f t="shared" si="60"/>
        <v>17.31307395383374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301.2</v>
      </c>
      <c r="BE117" s="14">
        <f>BD117*VLOOKUP('Données projet'!$B$11,Paramètres!$A$1:$I$89,3,0)*VLOOKUP('Données projet'!$B$11,Paramètres!$A$1:$I$89,5,0)</f>
        <v>253.73088000000001</v>
      </c>
      <c r="BF117" s="14">
        <f t="shared" si="91"/>
        <v>61.384162581653506</v>
      </c>
      <c r="BG117" s="22">
        <f t="shared" si="61"/>
        <v>548.82536582971318</v>
      </c>
      <c r="BH117" s="62">
        <f t="shared" si="62"/>
        <v>842.15869916304655</v>
      </c>
      <c r="BI117" s="62">
        <f ca="1">AVERAGE(OFFSET($BH$3,0,0,'Données projet'!$E$11+1,1))-AVERAGE(OFFSET($H$3,0,0,'Données projet'!$E$11+1,1))</f>
        <v>362.42353178529021</v>
      </c>
      <c r="BJ117" s="62">
        <f t="shared" si="92"/>
        <v>220.09202639602199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187.13674266165236</v>
      </c>
      <c r="T118" s="62">
        <f t="shared" si="88"/>
        <v>439.28159165815276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89.732552150400466</v>
      </c>
      <c r="AO118" s="62">
        <f t="shared" si="90"/>
        <v>430.92966901015944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16.973575133531345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8.845927443079188E-14</v>
      </c>
      <c r="AX118" s="23">
        <f t="shared" si="60"/>
        <v>16.973575133531433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305</v>
      </c>
      <c r="BE118" s="14">
        <f>BD118*VLOOKUP('Données projet'!$B$11,Paramètres!$A$1:$I$89,3,0)*VLOOKUP('Données projet'!$B$11,Paramètres!$A$1:$I$89,5,0)</f>
        <v>256.93200000000002</v>
      </c>
      <c r="BF118" s="14">
        <f t="shared" si="91"/>
        <v>62.067953229346614</v>
      </c>
      <c r="BG118" s="22">
        <f t="shared" si="61"/>
        <v>555.59158520777862</v>
      </c>
      <c r="BH118" s="62">
        <f t="shared" si="62"/>
        <v>848.92491854111199</v>
      </c>
      <c r="BI118" s="62">
        <f ca="1">AVERAGE(OFFSET($BH$3,0,0,'Données projet'!$E$11+1,1))-AVERAGE(OFFSET($H$3,0,0,'Données projet'!$E$11+1,1))</f>
        <v>362.42353178529021</v>
      </c>
      <c r="BJ118" s="62">
        <f t="shared" si="92"/>
        <v>220.09202639602199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187.13674266165236</v>
      </c>
      <c r="T119" s="62">
        <f t="shared" si="88"/>
        <v>439.28159165815276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89.732552150400466</v>
      </c>
      <c r="AO119" s="62">
        <f t="shared" si="90"/>
        <v>430.92966901015944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16.640733678021366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6.2550152808854711E-14</v>
      </c>
      <c r="AX119" s="23">
        <f t="shared" si="60"/>
        <v>16.64073367802143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290.60000000000002</v>
      </c>
      <c r="BE119" s="14">
        <f>BD119*VLOOKUP('Données projet'!$B$11,Paramètres!$A$1:$I$89,3,0)*VLOOKUP('Données projet'!$B$11,Paramètres!$A$1:$I$89,5,0)</f>
        <v>244.80144000000007</v>
      </c>
      <c r="BF119" s="14">
        <f t="shared" si="91"/>
        <v>59.471389714596569</v>
      </c>
      <c r="BG119" s="22">
        <f t="shared" si="61"/>
        <v>529.94184508625574</v>
      </c>
      <c r="BH119" s="62">
        <f t="shared" si="62"/>
        <v>823.27517841958911</v>
      </c>
      <c r="BI119" s="62">
        <f ca="1">AVERAGE(OFFSET($BH$3,0,0,'Données projet'!$E$11+1,1))-AVERAGE(OFFSET($H$3,0,0,'Données projet'!$E$11+1,1))</f>
        <v>362.42353178529021</v>
      </c>
      <c r="BJ119" s="62">
        <f t="shared" si="92"/>
        <v>220.09202639602199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187.13674266165236</v>
      </c>
      <c r="T120" s="62">
        <f t="shared" si="88"/>
        <v>439.28159165815276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89.732552150400466</v>
      </c>
      <c r="AO120" s="62">
        <f t="shared" si="90"/>
        <v>430.92966901015944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16.314419040440697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4.422963721539594E-14</v>
      </c>
      <c r="AX120" s="23">
        <f t="shared" si="60"/>
        <v>16.31441904044074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294.20000000000005</v>
      </c>
      <c r="BE120" s="14">
        <f>BD120*VLOOKUP('Données projet'!$B$11,Paramètres!$A$1:$I$89,3,0)*VLOOKUP('Données projet'!$B$11,Paramètres!$A$1:$I$89,5,0)</f>
        <v>247.83408000000006</v>
      </c>
      <c r="BF120" s="14">
        <f t="shared" si="91"/>
        <v>60.121907065721281</v>
      </c>
      <c r="BG120" s="22">
        <f t="shared" si="61"/>
        <v>536.35667747279797</v>
      </c>
      <c r="BH120" s="62">
        <f t="shared" si="62"/>
        <v>829.69001080613134</v>
      </c>
      <c r="BI120" s="62">
        <f ca="1">AVERAGE(OFFSET($BH$3,0,0,'Données projet'!$E$11+1,1))-AVERAGE(OFFSET($H$3,0,0,'Données projet'!$E$11+1,1))</f>
        <v>362.42353178529021</v>
      </c>
      <c r="BJ120" s="62">
        <f t="shared" si="92"/>
        <v>220.09202639602199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187.13674266165236</v>
      </c>
      <c r="T121" s="62">
        <f t="shared" si="88"/>
        <v>439.28159165815276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89.732552150400466</v>
      </c>
      <c r="AO121" s="62">
        <f t="shared" si="90"/>
        <v>430.92966901015944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15.994503233870708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3.1275076404427356E-14</v>
      </c>
      <c r="AX121" s="23">
        <f t="shared" si="60"/>
        <v>15.99450323387074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297.80000000000007</v>
      </c>
      <c r="BE121" s="14">
        <f>BD121*VLOOKUP('Données projet'!$B$11,Paramètres!$A$1:$I$89,3,0)*VLOOKUP('Données projet'!$B$11,Paramètres!$A$1:$I$89,5,0)</f>
        <v>250.86672000000007</v>
      </c>
      <c r="BF121" s="14">
        <f t="shared" si="91"/>
        <v>60.77149849590861</v>
      </c>
      <c r="BG121" s="22">
        <f t="shared" si="61"/>
        <v>542.76989721370762</v>
      </c>
      <c r="BH121" s="62">
        <f t="shared" si="62"/>
        <v>836.10323054704099</v>
      </c>
      <c r="BI121" s="62">
        <f ca="1">AVERAGE(OFFSET($BH$3,0,0,'Données projet'!$E$11+1,1))-AVERAGE(OFFSET($H$3,0,0,'Données projet'!$E$11+1,1))</f>
        <v>362.42353178529021</v>
      </c>
      <c r="BJ121" s="62">
        <f t="shared" si="92"/>
        <v>220.09202639602199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187.13674266165236</v>
      </c>
      <c r="T122" s="62">
        <f t="shared" si="88"/>
        <v>439.28159165815276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89.732552150400466</v>
      </c>
      <c r="AO122" s="62">
        <f t="shared" si="90"/>
        <v>430.92966901015944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15.680860781138183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2.211481860769797E-14</v>
      </c>
      <c r="AX122" s="23">
        <f t="shared" si="60"/>
        <v>15.680860781138204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301.40000000000009</v>
      </c>
      <c r="BE122" s="14">
        <f>BD122*VLOOKUP('Données projet'!$B$11,Paramètres!$A$1:$I$89,3,0)*VLOOKUP('Données projet'!$B$11,Paramètres!$A$1:$I$89,5,0)</f>
        <v>253.89936000000009</v>
      </c>
      <c r="BF122" s="14">
        <f t="shared" si="91"/>
        <v>61.420176492997626</v>
      </c>
      <c r="BG122" s="22">
        <f t="shared" si="61"/>
        <v>549.1815260586377</v>
      </c>
      <c r="BH122" s="62">
        <f t="shared" si="62"/>
        <v>842.51485939197096</v>
      </c>
      <c r="BI122" s="62">
        <f ca="1">AVERAGE(OFFSET($BH$3,0,0,'Données projet'!$E$11+1,1))-AVERAGE(OFFSET($H$3,0,0,'Données projet'!$E$11+1,1))</f>
        <v>362.42353178529021</v>
      </c>
      <c r="BJ122" s="62">
        <f t="shared" si="92"/>
        <v>220.09202639602199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187.13674266165236</v>
      </c>
      <c r="T123" s="62">
        <f t="shared" si="88"/>
        <v>439.28159165815276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89.732552150400466</v>
      </c>
      <c r="AO123" s="62">
        <f t="shared" si="90"/>
        <v>430.92966901015944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15.373368665600735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1.5637538202213678E-14</v>
      </c>
      <c r="AX123" s="23">
        <f t="shared" si="60"/>
        <v>15.373368665600751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305.00000000000011</v>
      </c>
      <c r="BE123" s="14">
        <f>BD123*VLOOKUP('Données projet'!$B$11,Paramètres!$A$1:$I$89,3,0)*VLOOKUP('Données projet'!$B$11,Paramètres!$A$1:$I$89,5,0)</f>
        <v>256.93200000000013</v>
      </c>
      <c r="BF123" s="14">
        <f t="shared" si="91"/>
        <v>62.067953229346614</v>
      </c>
      <c r="BG123" s="22">
        <f t="shared" si="61"/>
        <v>555.59158520777885</v>
      </c>
      <c r="BH123" s="62">
        <f t="shared" si="62"/>
        <v>848.92491854111222</v>
      </c>
      <c r="BI123" s="62">
        <f ca="1">AVERAGE(OFFSET($BH$3,0,0,'Données projet'!$E$11+1,1))-AVERAGE(OFFSET($H$3,0,0,'Données projet'!$E$11+1,1))</f>
        <v>362.42353178529021</v>
      </c>
      <c r="BJ123" s="62">
        <f t="shared" si="92"/>
        <v>220.09202639602199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305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187.13674266165236</v>
      </c>
      <c r="T124" s="62">
        <f t="shared" si="88"/>
        <v>439.28159165815276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89.732552150400466</v>
      </c>
      <c r="AO124" s="62">
        <f t="shared" si="90"/>
        <v>430.92966901015944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15.071906282897306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1.1057409303848985E-14</v>
      </c>
      <c r="AX124" s="23">
        <f t="shared" si="60"/>
        <v>15.071906282897316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9.5769792096689348E-14</v>
      </c>
      <c r="BF124" s="14">
        <f t="shared" si="91"/>
        <v>1.4459910566979609E-12</v>
      </c>
      <c r="BG124" s="22">
        <f t="shared" si="61"/>
        <v>2.6852334783173491E-12</v>
      </c>
      <c r="BH124" s="62">
        <f t="shared" si="62"/>
        <v>293.33333333333599</v>
      </c>
      <c r="BI124" s="62">
        <f ca="1">AVERAGE(OFFSET($BH$3,0,0,'Données projet'!$E$11+1,1))-AVERAGE(OFFSET($H$3,0,0,'Données projet'!$E$11+1,1))</f>
        <v>362.42353178529021</v>
      </c>
      <c r="BJ124" s="62">
        <f t="shared" si="92"/>
        <v>220.09202639602199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187.13674266165236</v>
      </c>
      <c r="T125" s="62">
        <f t="shared" si="88"/>
        <v>439.28159165815276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89.732552150400466</v>
      </c>
      <c r="AO125" s="62">
        <f t="shared" si="90"/>
        <v>430.92966901015944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14.776355393644794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7.8187691011068389E-15</v>
      </c>
      <c r="AX125" s="23">
        <f t="shared" si="60"/>
        <v>14.776355393644801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9.5769792096689348E-14</v>
      </c>
      <c r="BF125" s="14">
        <f t="shared" si="91"/>
        <v>1.4459910566979609E-12</v>
      </c>
      <c r="BG125" s="22">
        <f t="shared" si="61"/>
        <v>2.6852334783173491E-12</v>
      </c>
      <c r="BH125" s="62">
        <f t="shared" si="62"/>
        <v>293.33333333333599</v>
      </c>
      <c r="BI125" s="62">
        <f ca="1">AVERAGE(OFFSET($BH$3,0,0,'Données projet'!$E$11+1,1))-AVERAGE(OFFSET($H$3,0,0,'Données projet'!$E$11+1,1))</f>
        <v>362.42353178529021</v>
      </c>
      <c r="BJ125" s="62">
        <f t="shared" si="92"/>
        <v>220.09202639602199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187.13674266165236</v>
      </c>
      <c r="T126" s="62">
        <f t="shared" si="88"/>
        <v>439.28159165815276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89.732552150400466</v>
      </c>
      <c r="AO126" s="62">
        <f t="shared" si="90"/>
        <v>430.92966901015944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14.486600077062281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5.5287046519244925E-15</v>
      </c>
      <c r="AX126" s="23">
        <f t="shared" si="60"/>
        <v>14.486600077062286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9.5769792096689348E-14</v>
      </c>
      <c r="BF126" s="14">
        <f t="shared" si="91"/>
        <v>1.4459910566979609E-12</v>
      </c>
      <c r="BG126" s="22">
        <f t="shared" si="61"/>
        <v>2.6852334783173491E-12</v>
      </c>
      <c r="BH126" s="62">
        <f t="shared" si="62"/>
        <v>293.33333333333599</v>
      </c>
      <c r="BI126" s="62">
        <f ca="1">AVERAGE(OFFSET($BH$3,0,0,'Données projet'!$E$11+1,1))-AVERAGE(OFFSET($H$3,0,0,'Données projet'!$E$11+1,1))</f>
        <v>362.42353178529021</v>
      </c>
      <c r="BJ126" s="62">
        <f t="shared" si="92"/>
        <v>220.09202639602199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187.13674266165236</v>
      </c>
      <c r="T127" s="62">
        <f t="shared" si="88"/>
        <v>439.28159165815276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89.732552150400466</v>
      </c>
      <c r="AO127" s="62">
        <f t="shared" si="90"/>
        <v>430.92966901015944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14.202526685504658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3.9093845505534195E-15</v>
      </c>
      <c r="AX127" s="23">
        <f t="shared" si="60"/>
        <v>14.202526685504662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9.5769792096689348E-14</v>
      </c>
      <c r="BF127" s="14">
        <f t="shared" si="91"/>
        <v>1.4459910566979609E-12</v>
      </c>
      <c r="BG127" s="22">
        <f t="shared" si="61"/>
        <v>2.6852334783173491E-12</v>
      </c>
      <c r="BH127" s="62">
        <f t="shared" si="62"/>
        <v>293.33333333333599</v>
      </c>
      <c r="BI127" s="62">
        <f ca="1">AVERAGE(OFFSET($BH$3,0,0,'Données projet'!$E$11+1,1))-AVERAGE(OFFSET($H$3,0,0,'Données projet'!$E$11+1,1))</f>
        <v>362.42353178529021</v>
      </c>
      <c r="BJ127" s="62">
        <f t="shared" si="92"/>
        <v>220.09202639602199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187.13674266165236</v>
      </c>
      <c r="T128" s="62">
        <f t="shared" si="88"/>
        <v>439.28159165815276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89.732552150400466</v>
      </c>
      <c r="AO128" s="62">
        <f t="shared" si="90"/>
        <v>430.92966901015944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13.92402379988782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2.7643523259622462E-15</v>
      </c>
      <c r="AX128" s="23">
        <f t="shared" si="60"/>
        <v>13.924023799887824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9.5769792096689348E-14</v>
      </c>
      <c r="BF128" s="14">
        <f t="shared" si="91"/>
        <v>1.4459910566979609E-12</v>
      </c>
      <c r="BG128" s="22">
        <f t="shared" si="61"/>
        <v>2.6852334783173491E-12</v>
      </c>
      <c r="BH128" s="62">
        <f t="shared" si="62"/>
        <v>293.33333333333599</v>
      </c>
      <c r="BI128" s="62">
        <f ca="1">AVERAGE(OFFSET($BH$3,0,0,'Données projet'!$E$11+1,1))-AVERAGE(OFFSET($H$3,0,0,'Données projet'!$E$11+1,1))</f>
        <v>362.42353178529021</v>
      </c>
      <c r="BJ128" s="62">
        <f t="shared" si="92"/>
        <v>220.09202639602199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187.13674266165236</v>
      </c>
      <c r="T129" s="62">
        <f t="shared" si="88"/>
        <v>439.28159165815276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89.732552150400466</v>
      </c>
      <c r="AO129" s="62">
        <f t="shared" si="90"/>
        <v>430.92966901015944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13.650982185987942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1.9546922752767097E-15</v>
      </c>
      <c r="AX129" s="23">
        <f t="shared" si="60"/>
        <v>13.650982185987944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9.5769792096689348E-14</v>
      </c>
      <c r="BF129" s="14">
        <f t="shared" si="91"/>
        <v>1.4459910566979609E-12</v>
      </c>
      <c r="BG129" s="22">
        <f t="shared" si="61"/>
        <v>2.6852334783173491E-12</v>
      </c>
      <c r="BH129" s="62">
        <f t="shared" si="62"/>
        <v>293.33333333333599</v>
      </c>
      <c r="BI129" s="62">
        <f ca="1">AVERAGE(OFFSET($BH$3,0,0,'Données projet'!$E$11+1,1))-AVERAGE(OFFSET($H$3,0,0,'Données projet'!$E$11+1,1))</f>
        <v>362.42353178529021</v>
      </c>
      <c r="BJ129" s="62">
        <f t="shared" si="92"/>
        <v>220.09202639602199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187.13674266165236</v>
      </c>
      <c r="T130" s="62">
        <f t="shared" si="88"/>
        <v>439.28159165815276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89.732552150400466</v>
      </c>
      <c r="AO130" s="62">
        <f t="shared" si="90"/>
        <v>430.92966901015944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13.383294751597701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1.3821761629811231E-15</v>
      </c>
      <c r="AX130" s="23">
        <f t="shared" si="60"/>
        <v>13.383294751597703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9.5769792096689348E-14</v>
      </c>
      <c r="BF130" s="14">
        <f t="shared" si="91"/>
        <v>1.4459910566979609E-12</v>
      </c>
      <c r="BG130" s="22">
        <f t="shared" si="61"/>
        <v>2.6852334783173491E-12</v>
      </c>
      <c r="BH130" s="62">
        <f t="shared" si="62"/>
        <v>293.33333333333599</v>
      </c>
      <c r="BI130" s="62">
        <f ca="1">AVERAGE(OFFSET($BH$3,0,0,'Données projet'!$E$11+1,1))-AVERAGE(OFFSET($H$3,0,0,'Données projet'!$E$11+1,1))</f>
        <v>362.42353178529021</v>
      </c>
      <c r="BJ130" s="62">
        <f t="shared" si="92"/>
        <v>220.09202639602199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187.13674266165236</v>
      </c>
      <c r="T131" s="62">
        <f t="shared" si="88"/>
        <v>439.28159165815276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89.732552150400466</v>
      </c>
      <c r="AO131" s="62">
        <f t="shared" si="90"/>
        <v>430.92966901015944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13.120856504522639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9.7734613763835486E-16</v>
      </c>
      <c r="AX131" s="23">
        <f t="shared" si="60"/>
        <v>13.12085650452264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9.5769792096689348E-14</v>
      </c>
      <c r="BF131" s="14">
        <f t="shared" si="91"/>
        <v>1.4459910566979609E-12</v>
      </c>
      <c r="BG131" s="22">
        <f t="shared" si="61"/>
        <v>2.6852334783173491E-12</v>
      </c>
      <c r="BH131" s="62">
        <f t="shared" si="62"/>
        <v>293.33333333333599</v>
      </c>
      <c r="BI131" s="62">
        <f ca="1">AVERAGE(OFFSET($BH$3,0,0,'Données projet'!$E$11+1,1))-AVERAGE(OFFSET($H$3,0,0,'Données projet'!$E$11+1,1))</f>
        <v>362.42353178529021</v>
      </c>
      <c r="BJ131" s="62">
        <f t="shared" si="92"/>
        <v>220.09202639602199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187.13674266165236</v>
      </c>
      <c r="T132" s="62">
        <f t="shared" si="88"/>
        <v>439.28159165815276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89.732552150400466</v>
      </c>
      <c r="AO132" s="62">
        <f t="shared" si="90"/>
        <v>430.92966901015944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12.863564511401194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6.9108808149056156E-16</v>
      </c>
      <c r="AX132" s="23">
        <f t="shared" ref="AX132:AX153" si="114">SUM(AU132:AW132)</f>
        <v>12.863564511401194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9.5769792096689348E-14</v>
      </c>
      <c r="BF132" s="14">
        <f t="shared" si="91"/>
        <v>1.4459910566979609E-12</v>
      </c>
      <c r="BG132" s="22">
        <f t="shared" ref="BG132:BG153" si="115">(BE132+BF132)*0.475*44/12</f>
        <v>2.6852334783173491E-12</v>
      </c>
      <c r="BH132" s="62">
        <f t="shared" ref="BH132:BH195" si="116">BG132+(AY132+AZ132)*44/12</f>
        <v>293.33333333333599</v>
      </c>
      <c r="BI132" s="62">
        <f ca="1">AVERAGE(OFFSET($BH$3,0,0,'Données projet'!$E$11+1,1))-AVERAGE(OFFSET($H$3,0,0,'Données projet'!$E$11+1,1))</f>
        <v>362.42353178529021</v>
      </c>
      <c r="BJ132" s="62">
        <f t="shared" si="92"/>
        <v>220.09202639602199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187.13674266165236</v>
      </c>
      <c r="T133" s="62">
        <f t="shared" ref="T133:T196" si="142">$T$3</f>
        <v>439.28159165815276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89.732552150400466</v>
      </c>
      <c r="AO133" s="62">
        <f t="shared" ref="AO133:AO196" si="144">$AO$3</f>
        <v>430.92966901015944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12.61131785733224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4.8867306881917743E-16</v>
      </c>
      <c r="AX133" s="23">
        <f t="shared" si="114"/>
        <v>12.61131785733224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9.5769792096689348E-14</v>
      </c>
      <c r="BF133" s="14">
        <f t="shared" ref="BF133:BF153" si="145">EXP(-1.0587+0.8836*LN(BE133)+0.284)</f>
        <v>1.4459910566979609E-12</v>
      </c>
      <c r="BG133" s="22">
        <f t="shared" si="115"/>
        <v>2.6852334783173491E-12</v>
      </c>
      <c r="BH133" s="62">
        <f t="shared" si="116"/>
        <v>293.33333333333599</v>
      </c>
      <c r="BI133" s="62">
        <f ca="1">AVERAGE(OFFSET($BH$3,0,0,'Données projet'!$E$11+1,1))-AVERAGE(OFFSET($H$3,0,0,'Données projet'!$E$11+1,1))</f>
        <v>362.42353178529021</v>
      </c>
      <c r="BJ133" s="62">
        <f t="shared" ref="BJ133:BJ196" si="146">$BJ$3</f>
        <v>220.09202639602199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187.13674266165236</v>
      </c>
      <c r="T134" s="62">
        <f t="shared" si="142"/>
        <v>439.28159165815276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89.732552150400466</v>
      </c>
      <c r="AO134" s="62">
        <f t="shared" si="144"/>
        <v>430.92966901015944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12.364017606294311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3.4554404074528078E-16</v>
      </c>
      <c r="AX134" s="23">
        <f t="shared" si="114"/>
        <v>12.364017606294311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9.5769792096689348E-14</v>
      </c>
      <c r="BF134" s="14">
        <f t="shared" si="145"/>
        <v>1.4459910566979609E-12</v>
      </c>
      <c r="BG134" s="22">
        <f t="shared" si="115"/>
        <v>2.6852334783173491E-12</v>
      </c>
      <c r="BH134" s="62">
        <f t="shared" si="116"/>
        <v>293.33333333333599</v>
      </c>
      <c r="BI134" s="62">
        <f ca="1">AVERAGE(OFFSET($BH$3,0,0,'Données projet'!$E$11+1,1))-AVERAGE(OFFSET($H$3,0,0,'Données projet'!$E$11+1,1))</f>
        <v>362.42353178529021</v>
      </c>
      <c r="BJ134" s="62">
        <f t="shared" si="146"/>
        <v>220.09202639602199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187.13674266165236</v>
      </c>
      <c r="T135" s="62">
        <f t="shared" si="142"/>
        <v>439.28159165815276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89.732552150400466</v>
      </c>
      <c r="AO135" s="62">
        <f t="shared" si="144"/>
        <v>430.92966901015944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12.121566762340978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2.4433653440958872E-16</v>
      </c>
      <c r="AX135" s="23">
        <f t="shared" si="114"/>
        <v>12.121566762340978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9.5769792096689348E-14</v>
      </c>
      <c r="BF135" s="14">
        <f t="shared" si="145"/>
        <v>1.4459910566979609E-12</v>
      </c>
      <c r="BG135" s="22">
        <f t="shared" si="115"/>
        <v>2.6852334783173491E-12</v>
      </c>
      <c r="BH135" s="62">
        <f t="shared" si="116"/>
        <v>293.33333333333599</v>
      </c>
      <c r="BI135" s="62">
        <f ca="1">AVERAGE(OFFSET($BH$3,0,0,'Données projet'!$E$11+1,1))-AVERAGE(OFFSET($H$3,0,0,'Données projet'!$E$11+1,1))</f>
        <v>362.42353178529021</v>
      </c>
      <c r="BJ135" s="62">
        <f t="shared" si="146"/>
        <v>220.09202639602199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187.13674266165236</v>
      </c>
      <c r="T136" s="62">
        <f t="shared" si="142"/>
        <v>439.28159165815276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89.732552150400466</v>
      </c>
      <c r="AO136" s="62">
        <f t="shared" si="144"/>
        <v>430.92966901015944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11.883870231557156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1.7277202037264039E-16</v>
      </c>
      <c r="AX136" s="23">
        <f t="shared" si="114"/>
        <v>11.883870231557156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9.5769792096689348E-14</v>
      </c>
      <c r="BF136" s="14">
        <f t="shared" si="145"/>
        <v>1.4459910566979609E-12</v>
      </c>
      <c r="BG136" s="22">
        <f t="shared" si="115"/>
        <v>2.6852334783173491E-12</v>
      </c>
      <c r="BH136" s="62">
        <f t="shared" si="116"/>
        <v>293.33333333333599</v>
      </c>
      <c r="BI136" s="62">
        <f ca="1">AVERAGE(OFFSET($BH$3,0,0,'Données projet'!$E$11+1,1))-AVERAGE(OFFSET($H$3,0,0,'Données projet'!$E$11+1,1))</f>
        <v>362.42353178529021</v>
      </c>
      <c r="BJ136" s="62">
        <f t="shared" si="146"/>
        <v>220.09202639602199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187.13674266165236</v>
      </c>
      <c r="T137" s="62">
        <f t="shared" si="142"/>
        <v>439.28159165815276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89.732552150400466</v>
      </c>
      <c r="AO137" s="62">
        <f t="shared" si="144"/>
        <v>430.92966901015944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11.650834784761436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1.2216826720479436E-16</v>
      </c>
      <c r="AX137" s="23">
        <f t="shared" si="114"/>
        <v>11.650834784761436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9.5769792096689348E-14</v>
      </c>
      <c r="BF137" s="14">
        <f t="shared" si="145"/>
        <v>1.4459910566979609E-12</v>
      </c>
      <c r="BG137" s="22">
        <f t="shared" si="115"/>
        <v>2.6852334783173491E-12</v>
      </c>
      <c r="BH137" s="62">
        <f t="shared" si="116"/>
        <v>293.33333333333599</v>
      </c>
      <c r="BI137" s="62">
        <f ca="1">AVERAGE(OFFSET($BH$3,0,0,'Données projet'!$E$11+1,1))-AVERAGE(OFFSET($H$3,0,0,'Données projet'!$E$11+1,1))</f>
        <v>362.42353178529021</v>
      </c>
      <c r="BJ137" s="62">
        <f t="shared" si="146"/>
        <v>220.09202639602199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187.13674266165236</v>
      </c>
      <c r="T138" s="62">
        <f t="shared" si="142"/>
        <v>439.28159165815276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89.732552150400466</v>
      </c>
      <c r="AO138" s="62">
        <f t="shared" si="144"/>
        <v>430.92966901015944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11.422369020939794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8.6386010186320195E-17</v>
      </c>
      <c r="AX138" s="23">
        <f t="shared" si="114"/>
        <v>11.422369020939794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9.5769792096689348E-14</v>
      </c>
      <c r="BF138" s="14">
        <f t="shared" si="145"/>
        <v>1.4459910566979609E-12</v>
      </c>
      <c r="BG138" s="22">
        <f t="shared" si="115"/>
        <v>2.6852334783173491E-12</v>
      </c>
      <c r="BH138" s="62">
        <f t="shared" si="116"/>
        <v>293.33333333333599</v>
      </c>
      <c r="BI138" s="62">
        <f ca="1">AVERAGE(OFFSET($BH$3,0,0,'Données projet'!$E$11+1,1))-AVERAGE(OFFSET($H$3,0,0,'Données projet'!$E$11+1,1))</f>
        <v>362.42353178529021</v>
      </c>
      <c r="BJ138" s="62">
        <f t="shared" si="146"/>
        <v>220.09202639602199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187.13674266165236</v>
      </c>
      <c r="T139" s="62">
        <f t="shared" si="142"/>
        <v>439.28159165815276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89.732552150400466</v>
      </c>
      <c r="AO139" s="62">
        <f t="shared" si="144"/>
        <v>430.92966901015944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11.198383331396338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6.1084133602397179E-17</v>
      </c>
      <c r="AX139" s="23">
        <f t="shared" si="114"/>
        <v>11.198383331396338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9.5769792096689348E-14</v>
      </c>
      <c r="BF139" s="14">
        <f t="shared" si="145"/>
        <v>1.4459910566979609E-12</v>
      </c>
      <c r="BG139" s="22">
        <f t="shared" si="115"/>
        <v>2.6852334783173491E-12</v>
      </c>
      <c r="BH139" s="62">
        <f t="shared" si="116"/>
        <v>293.33333333333599</v>
      </c>
      <c r="BI139" s="62">
        <f ca="1">AVERAGE(OFFSET($BH$3,0,0,'Données projet'!$E$11+1,1))-AVERAGE(OFFSET($H$3,0,0,'Données projet'!$E$11+1,1))</f>
        <v>362.42353178529021</v>
      </c>
      <c r="BJ139" s="62">
        <f t="shared" si="146"/>
        <v>220.09202639602199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187.13674266165236</v>
      </c>
      <c r="T140" s="62">
        <f t="shared" si="142"/>
        <v>439.28159165815276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89.732552150400466</v>
      </c>
      <c r="AO140" s="62">
        <f t="shared" si="144"/>
        <v>430.92966901015944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10.978789864607048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4.3193005093160097E-17</v>
      </c>
      <c r="AX140" s="23">
        <f t="shared" si="114"/>
        <v>10.978789864607048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9.5769792096689348E-14</v>
      </c>
      <c r="BF140" s="14">
        <f t="shared" si="145"/>
        <v>1.4459910566979609E-12</v>
      </c>
      <c r="BG140" s="22">
        <f t="shared" si="115"/>
        <v>2.6852334783173491E-12</v>
      </c>
      <c r="BH140" s="62">
        <f t="shared" si="116"/>
        <v>293.33333333333599</v>
      </c>
      <c r="BI140" s="62">
        <f ca="1">AVERAGE(OFFSET($BH$3,0,0,'Données projet'!$E$11+1,1))-AVERAGE(OFFSET($H$3,0,0,'Données projet'!$E$11+1,1))</f>
        <v>362.42353178529021</v>
      </c>
      <c r="BJ140" s="62">
        <f t="shared" si="146"/>
        <v>220.09202639602199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187.13674266165236</v>
      </c>
      <c r="T141" s="62">
        <f t="shared" si="142"/>
        <v>439.28159165815276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89.732552150400466</v>
      </c>
      <c r="AO141" s="62">
        <f t="shared" si="144"/>
        <v>430.92966901015944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10.763502491762706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3.0542066801198589E-17</v>
      </c>
      <c r="AX141" s="23">
        <f t="shared" si="114"/>
        <v>10.763502491762706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9.5769792096689348E-14</v>
      </c>
      <c r="BF141" s="14">
        <f t="shared" si="145"/>
        <v>1.4459910566979609E-12</v>
      </c>
      <c r="BG141" s="22">
        <f t="shared" si="115"/>
        <v>2.6852334783173491E-12</v>
      </c>
      <c r="BH141" s="62">
        <f t="shared" si="116"/>
        <v>293.33333333333599</v>
      </c>
      <c r="BI141" s="62">
        <f ca="1">AVERAGE(OFFSET($BH$3,0,0,'Données projet'!$E$11+1,1))-AVERAGE(OFFSET($H$3,0,0,'Données projet'!$E$11+1,1))</f>
        <v>362.42353178529021</v>
      </c>
      <c r="BJ141" s="62">
        <f t="shared" si="146"/>
        <v>220.09202639602199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187.13674266165236</v>
      </c>
      <c r="T142" s="62">
        <f t="shared" si="142"/>
        <v>439.28159165815276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89.732552150400466</v>
      </c>
      <c r="AO142" s="62">
        <f t="shared" si="144"/>
        <v>430.92966901015944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10.552436772987511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2.1596502546580049E-17</v>
      </c>
      <c r="AX142" s="23">
        <f t="shared" si="114"/>
        <v>10.552436772987511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9.5769792096689348E-14</v>
      </c>
      <c r="BF142" s="14">
        <f t="shared" si="145"/>
        <v>1.4459910566979609E-12</v>
      </c>
      <c r="BG142" s="22">
        <f t="shared" si="115"/>
        <v>2.6852334783173491E-12</v>
      </c>
      <c r="BH142" s="62">
        <f t="shared" si="116"/>
        <v>293.33333333333599</v>
      </c>
      <c r="BI142" s="62">
        <f ca="1">AVERAGE(OFFSET($BH$3,0,0,'Données projet'!$E$11+1,1))-AVERAGE(OFFSET($H$3,0,0,'Données projet'!$E$11+1,1))</f>
        <v>362.42353178529021</v>
      </c>
      <c r="BJ142" s="62">
        <f t="shared" si="146"/>
        <v>220.09202639602199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187.13674266165236</v>
      </c>
      <c r="T143" s="62">
        <f t="shared" si="142"/>
        <v>439.28159165815276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89.732552150400466</v>
      </c>
      <c r="AO143" s="62">
        <f t="shared" si="144"/>
        <v>430.92966901015944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10.345509924220121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1.5271033400599295E-17</v>
      </c>
      <c r="AX143" s="23">
        <f t="shared" si="114"/>
        <v>10.345509924220121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9.5769792096689348E-14</v>
      </c>
      <c r="BF143" s="14">
        <f t="shared" si="145"/>
        <v>1.4459910566979609E-12</v>
      </c>
      <c r="BG143" s="22">
        <f t="shared" si="115"/>
        <v>2.6852334783173491E-12</v>
      </c>
      <c r="BH143" s="62">
        <f t="shared" si="116"/>
        <v>293.33333333333599</v>
      </c>
      <c r="BI143" s="62">
        <f ca="1">AVERAGE(OFFSET($BH$3,0,0,'Données projet'!$E$11+1,1))-AVERAGE(OFFSET($H$3,0,0,'Données projet'!$E$11+1,1))</f>
        <v>362.42353178529021</v>
      </c>
      <c r="BJ143" s="62">
        <f t="shared" si="146"/>
        <v>220.09202639602199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187.13674266165236</v>
      </c>
      <c r="T144" s="62">
        <f t="shared" si="142"/>
        <v>439.28159165815276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89.732552150400466</v>
      </c>
      <c r="AO144" s="62">
        <f t="shared" si="144"/>
        <v>430.92966901015944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10.142640784744144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1.0798251273290024E-17</v>
      </c>
      <c r="AX144" s="23">
        <f t="shared" si="114"/>
        <v>10.142640784744144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9.5769792096689348E-14</v>
      </c>
      <c r="BF144" s="14">
        <f t="shared" si="145"/>
        <v>1.4459910566979609E-12</v>
      </c>
      <c r="BG144" s="22">
        <f t="shared" si="115"/>
        <v>2.6852334783173491E-12</v>
      </c>
      <c r="BH144" s="62">
        <f t="shared" si="116"/>
        <v>293.33333333333599</v>
      </c>
      <c r="BI144" s="62">
        <f ca="1">AVERAGE(OFFSET($BH$3,0,0,'Données projet'!$E$11+1,1))-AVERAGE(OFFSET($H$3,0,0,'Données projet'!$E$11+1,1))</f>
        <v>362.42353178529021</v>
      </c>
      <c r="BJ144" s="62">
        <f t="shared" si="146"/>
        <v>220.09202639602199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187.13674266165236</v>
      </c>
      <c r="T145" s="62">
        <f t="shared" si="142"/>
        <v>439.28159165815276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89.732552150400466</v>
      </c>
      <c r="AO145" s="62">
        <f t="shared" si="144"/>
        <v>430.92966901015944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9.9437497853553332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7.6355167002996474E-18</v>
      </c>
      <c r="AX145" s="23">
        <f t="shared" si="114"/>
        <v>9.9437497853553332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9.5769792096689348E-14</v>
      </c>
      <c r="BF145" s="14">
        <f t="shared" si="145"/>
        <v>1.4459910566979609E-12</v>
      </c>
      <c r="BG145" s="22">
        <f t="shared" si="115"/>
        <v>2.6852334783173491E-12</v>
      </c>
      <c r="BH145" s="62">
        <f t="shared" si="116"/>
        <v>293.33333333333599</v>
      </c>
      <c r="BI145" s="62">
        <f ca="1">AVERAGE(OFFSET($BH$3,0,0,'Données projet'!$E$11+1,1))-AVERAGE(OFFSET($H$3,0,0,'Données projet'!$E$11+1,1))</f>
        <v>362.42353178529021</v>
      </c>
      <c r="BJ145" s="62">
        <f t="shared" si="146"/>
        <v>220.09202639602199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187.13674266165236</v>
      </c>
      <c r="T146" s="62">
        <f t="shared" si="142"/>
        <v>439.28159165815276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89.732552150400466</v>
      </c>
      <c r="AO146" s="62">
        <f t="shared" si="144"/>
        <v>430.92966901015944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9.7487589171530065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5.3991256366450122E-18</v>
      </c>
      <c r="AX146" s="23">
        <f t="shared" si="114"/>
        <v>9.7487589171530065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9.5769792096689348E-14</v>
      </c>
      <c r="BF146" s="14">
        <f t="shared" si="145"/>
        <v>1.4459910566979609E-12</v>
      </c>
      <c r="BG146" s="22">
        <f t="shared" si="115"/>
        <v>2.6852334783173491E-12</v>
      </c>
      <c r="BH146" s="62">
        <f t="shared" si="116"/>
        <v>293.33333333333599</v>
      </c>
      <c r="BI146" s="62">
        <f ca="1">AVERAGE(OFFSET($BH$3,0,0,'Données projet'!$E$11+1,1))-AVERAGE(OFFSET($H$3,0,0,'Données projet'!$E$11+1,1))</f>
        <v>362.42353178529021</v>
      </c>
      <c r="BJ146" s="62">
        <f t="shared" si="146"/>
        <v>220.09202639602199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187.13674266165236</v>
      </c>
      <c r="T147" s="62">
        <f t="shared" si="142"/>
        <v>439.28159165815276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89.732552150400466</v>
      </c>
      <c r="AO147" s="62">
        <f t="shared" si="144"/>
        <v>430.92966901015944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9.5575917009434406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3.8177583501498237E-18</v>
      </c>
      <c r="AX147" s="23">
        <f t="shared" si="114"/>
        <v>9.5575917009434406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9.5769792096689348E-14</v>
      </c>
      <c r="BF147" s="14">
        <f t="shared" si="145"/>
        <v>1.4459910566979609E-12</v>
      </c>
      <c r="BG147" s="22">
        <f t="shared" si="115"/>
        <v>2.6852334783173491E-12</v>
      </c>
      <c r="BH147" s="62">
        <f t="shared" si="116"/>
        <v>293.33333333333599</v>
      </c>
      <c r="BI147" s="62">
        <f ca="1">AVERAGE(OFFSET($BH$3,0,0,'Données projet'!$E$11+1,1))-AVERAGE(OFFSET($H$3,0,0,'Données projet'!$E$11+1,1))</f>
        <v>362.42353178529021</v>
      </c>
      <c r="BJ147" s="62">
        <f t="shared" si="146"/>
        <v>220.09202639602199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187.13674266165236</v>
      </c>
      <c r="T148" s="62">
        <f t="shared" si="142"/>
        <v>439.28159165815276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89.732552150400466</v>
      </c>
      <c r="AO148" s="62">
        <f t="shared" si="144"/>
        <v>430.92966901015944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9.3701731572432561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2.6995628183225061E-18</v>
      </c>
      <c r="AX148" s="23">
        <f t="shared" si="114"/>
        <v>9.3701731572432561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9.5769792096689348E-14</v>
      </c>
      <c r="BF148" s="14">
        <f t="shared" si="145"/>
        <v>1.4459910566979609E-12</v>
      </c>
      <c r="BG148" s="22">
        <f t="shared" si="115"/>
        <v>2.6852334783173491E-12</v>
      </c>
      <c r="BH148" s="62">
        <f t="shared" si="116"/>
        <v>293.33333333333599</v>
      </c>
      <c r="BI148" s="62">
        <f ca="1">AVERAGE(OFFSET($BH$3,0,0,'Données projet'!$E$11+1,1))-AVERAGE(OFFSET($H$3,0,0,'Données projet'!$E$11+1,1))</f>
        <v>362.42353178529021</v>
      </c>
      <c r="BJ148" s="62">
        <f t="shared" si="146"/>
        <v>220.09202639602199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187.13674266165236</v>
      </c>
      <c r="T149" s="62">
        <f t="shared" si="142"/>
        <v>439.28159165815276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89.732552150400466</v>
      </c>
      <c r="AO149" s="62">
        <f t="shared" si="144"/>
        <v>430.92966901015944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9.1864297768710088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1.9088791750749118E-18</v>
      </c>
      <c r="AX149" s="23">
        <f t="shared" si="114"/>
        <v>9.1864297768710088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9.5769792096689348E-14</v>
      </c>
      <c r="BF149" s="14">
        <f t="shared" si="145"/>
        <v>1.4459910566979609E-12</v>
      </c>
      <c r="BG149" s="22">
        <f t="shared" si="115"/>
        <v>2.6852334783173491E-12</v>
      </c>
      <c r="BH149" s="62">
        <f t="shared" si="116"/>
        <v>293.33333333333599</v>
      </c>
      <c r="BI149" s="62">
        <f ca="1">AVERAGE(OFFSET($BH$3,0,0,'Données projet'!$E$11+1,1))-AVERAGE(OFFSET($H$3,0,0,'Données projet'!$E$11+1,1))</f>
        <v>362.42353178529021</v>
      </c>
      <c r="BJ149" s="62">
        <f t="shared" si="146"/>
        <v>220.09202639602199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187.13674266165236</v>
      </c>
      <c r="T150" s="62">
        <f t="shared" si="142"/>
        <v>439.28159165815276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89.732552150400466</v>
      </c>
      <c r="AO150" s="62">
        <f t="shared" si="144"/>
        <v>430.92966901015944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9.0062894921154655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1.349781409161253E-18</v>
      </c>
      <c r="AX150" s="23">
        <f t="shared" si="114"/>
        <v>9.0062894921154655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9.5769792096689348E-14</v>
      </c>
      <c r="BF150" s="14">
        <f t="shared" si="145"/>
        <v>1.4459910566979609E-12</v>
      </c>
      <c r="BG150" s="22">
        <f t="shared" si="115"/>
        <v>2.6852334783173491E-12</v>
      </c>
      <c r="BH150" s="62">
        <f t="shared" si="116"/>
        <v>293.33333333333599</v>
      </c>
      <c r="BI150" s="62">
        <f ca="1">AVERAGE(OFFSET($BH$3,0,0,'Données projet'!$E$11+1,1))-AVERAGE(OFFSET($H$3,0,0,'Données projet'!$E$11+1,1))</f>
        <v>362.42353178529021</v>
      </c>
      <c r="BJ150" s="62">
        <f t="shared" si="146"/>
        <v>220.09202639602199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187.13674266165236</v>
      </c>
      <c r="T151" s="62">
        <f t="shared" si="142"/>
        <v>439.28159165815276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89.732552150400466</v>
      </c>
      <c r="AO151" s="62">
        <f t="shared" si="144"/>
        <v>430.92966901015944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8.8296816484692542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9.5443958753745592E-19</v>
      </c>
      <c r="AX151" s="23">
        <f t="shared" si="114"/>
        <v>8.8296816484692542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9.5769792096689348E-14</v>
      </c>
      <c r="BF151" s="14">
        <f t="shared" si="145"/>
        <v>1.4459910566979609E-12</v>
      </c>
      <c r="BG151" s="22">
        <f t="shared" si="115"/>
        <v>2.6852334783173491E-12</v>
      </c>
      <c r="BH151" s="62">
        <f t="shared" si="116"/>
        <v>293.33333333333599</v>
      </c>
      <c r="BI151" s="62">
        <f ca="1">AVERAGE(OFFSET($BH$3,0,0,'Données projet'!$E$11+1,1))-AVERAGE(OFFSET($H$3,0,0,'Données projet'!$E$11+1,1))</f>
        <v>362.42353178529021</v>
      </c>
      <c r="BJ151" s="62">
        <f t="shared" si="146"/>
        <v>220.09202639602199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187.13674266165236</v>
      </c>
      <c r="T152" s="62">
        <f t="shared" si="142"/>
        <v>439.28159165815276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89.732552150400466</v>
      </c>
      <c r="AO152" s="62">
        <f t="shared" si="144"/>
        <v>430.92966901015944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8.6565369769167972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6.7489070458062652E-19</v>
      </c>
      <c r="AX152" s="23">
        <f t="shared" si="114"/>
        <v>8.6565369769167972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9.5769792096689348E-14</v>
      </c>
      <c r="BF152" s="14">
        <f t="shared" si="145"/>
        <v>1.4459910566979609E-12</v>
      </c>
      <c r="BG152" s="22">
        <f t="shared" si="115"/>
        <v>2.6852334783173491E-12</v>
      </c>
      <c r="BH152" s="62">
        <f t="shared" si="116"/>
        <v>293.33333333333599</v>
      </c>
      <c r="BI152" s="62">
        <f ca="1">AVERAGE(OFFSET($BH$3,0,0,'Données projet'!$E$11+1,1))-AVERAGE(OFFSET($H$3,0,0,'Données projet'!$E$11+1,1))</f>
        <v>362.42353178529021</v>
      </c>
      <c r="BJ152" s="62">
        <f t="shared" si="146"/>
        <v>220.09202639602199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187.13674266165236</v>
      </c>
      <c r="T153" s="62">
        <f t="shared" si="142"/>
        <v>439.28159165815276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89.732552150400466</v>
      </c>
      <c r="AO153" s="62">
        <f t="shared" si="144"/>
        <v>430.92966901015944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8.4867875667656616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4.7721979376872796E-19</v>
      </c>
      <c r="AX153" s="23">
        <f t="shared" si="114"/>
        <v>8.4867875667656616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9.5769792096689348E-14</v>
      </c>
      <c r="BF153" s="14">
        <f t="shared" si="145"/>
        <v>1.4459910566979609E-12</v>
      </c>
      <c r="BG153" s="22">
        <f t="shared" si="115"/>
        <v>2.6852334783173491E-12</v>
      </c>
      <c r="BH153" s="62">
        <f t="shared" si="116"/>
        <v>293.33333333333599</v>
      </c>
      <c r="BI153" s="62">
        <f ca="1">AVERAGE(OFFSET($BH$3,0,0,'Données projet'!$E$11+1,1))-AVERAGE(OFFSET($H$3,0,0,'Données projet'!$E$11+1,1))</f>
        <v>362.42353178529021</v>
      </c>
      <c r="BJ153" s="62">
        <f t="shared" si="146"/>
        <v>220.09202639602199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187.13674266165236</v>
      </c>
      <c r="T154" s="62">
        <f t="shared" si="142"/>
        <v>439.28159165815276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89.732552150400466</v>
      </c>
      <c r="AO154" s="62">
        <f t="shared" si="144"/>
        <v>430.92966901015944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8.3203668390106724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3.3744535229031326E-19</v>
      </c>
      <c r="AX154" s="23">
        <f t="shared" ref="AX154:AX203" si="166">SUM(AU154:AW154)</f>
        <v>8.3203668390106724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9.5769792096689348E-14</v>
      </c>
      <c r="BF154" s="14">
        <f t="shared" ref="BF154:BF203" si="167">EXP(-1.0587+0.8836*LN(BE154)+0.284)</f>
        <v>1.4459910566979609E-12</v>
      </c>
      <c r="BG154" s="22">
        <f t="shared" ref="BG154:BG203" si="168">(BE154+BF154)*0.475*44/12</f>
        <v>2.6852334783173491E-12</v>
      </c>
      <c r="BH154" s="62">
        <f t="shared" si="116"/>
        <v>293.33333333333599</v>
      </c>
      <c r="BI154" s="62">
        <f ca="1">AVERAGE(OFFSET($BH$3,0,0,'Données projet'!$E$11+1,1))-AVERAGE(OFFSET($H$3,0,0,'Données projet'!$E$11+1,1))</f>
        <v>362.42353178529021</v>
      </c>
      <c r="BJ154" s="62">
        <f t="shared" si="146"/>
        <v>220.09202639602199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187.13674266165236</v>
      </c>
      <c r="T155" s="62">
        <f t="shared" si="142"/>
        <v>439.28159165815276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89.732552150400466</v>
      </c>
      <c r="AO155" s="62">
        <f t="shared" si="144"/>
        <v>430.92966901015944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8.1572095202203379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2.3860989688436398E-19</v>
      </c>
      <c r="AX155" s="23">
        <f t="shared" si="166"/>
        <v>8.1572095202203379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9.5769792096689348E-14</v>
      </c>
      <c r="BF155" s="14">
        <f t="shared" si="167"/>
        <v>1.4459910566979609E-12</v>
      </c>
      <c r="BG155" s="22">
        <f t="shared" si="168"/>
        <v>2.6852334783173491E-12</v>
      </c>
      <c r="BH155" s="62">
        <f t="shared" si="116"/>
        <v>293.33333333333599</v>
      </c>
      <c r="BI155" s="62">
        <f ca="1">AVERAGE(OFFSET($BH$3,0,0,'Données projet'!$E$11+1,1))-AVERAGE(OFFSET($H$3,0,0,'Données projet'!$E$11+1,1))</f>
        <v>362.42353178529021</v>
      </c>
      <c r="BJ155" s="62">
        <f t="shared" si="146"/>
        <v>220.09202639602199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187.13674266165236</v>
      </c>
      <c r="T156" s="62">
        <f t="shared" si="142"/>
        <v>439.28159165815276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89.732552150400466</v>
      </c>
      <c r="AO156" s="62">
        <f t="shared" si="144"/>
        <v>430.92966901015944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7.997251616935344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1.6872267614515663E-19</v>
      </c>
      <c r="AX156" s="23">
        <f t="shared" si="166"/>
        <v>7.997251616935344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9.5769792096689348E-14</v>
      </c>
      <c r="BF156" s="14">
        <f t="shared" si="167"/>
        <v>1.4459910566979609E-12</v>
      </c>
      <c r="BG156" s="22">
        <f t="shared" si="168"/>
        <v>2.6852334783173491E-12</v>
      </c>
      <c r="BH156" s="62">
        <f t="shared" si="116"/>
        <v>293.33333333333599</v>
      </c>
      <c r="BI156" s="62">
        <f ca="1">AVERAGE(OFFSET($BH$3,0,0,'Données projet'!$E$11+1,1))-AVERAGE(OFFSET($H$3,0,0,'Données projet'!$E$11+1,1))</f>
        <v>362.42353178529021</v>
      </c>
      <c r="BJ156" s="62">
        <f t="shared" si="146"/>
        <v>220.09202639602199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187.13674266165236</v>
      </c>
      <c r="T157" s="62">
        <f t="shared" si="142"/>
        <v>439.28159165815276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89.732552150400466</v>
      </c>
      <c r="AO157" s="62">
        <f t="shared" si="144"/>
        <v>430.92966901015944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7.8404303905690815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1.1930494844218199E-19</v>
      </c>
      <c r="AX157" s="23">
        <f t="shared" si="166"/>
        <v>7.8404303905690815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9.5769792096689348E-14</v>
      </c>
      <c r="BF157" s="14">
        <f t="shared" si="167"/>
        <v>1.4459910566979609E-12</v>
      </c>
      <c r="BG157" s="22">
        <f t="shared" si="168"/>
        <v>2.6852334783173491E-12</v>
      </c>
      <c r="BH157" s="62">
        <f t="shared" si="116"/>
        <v>293.33333333333599</v>
      </c>
      <c r="BI157" s="62">
        <f ca="1">AVERAGE(OFFSET($BH$3,0,0,'Données projet'!$E$11+1,1))-AVERAGE(OFFSET($H$3,0,0,'Données projet'!$E$11+1,1))</f>
        <v>362.42353178529021</v>
      </c>
      <c r="BJ157" s="62">
        <f t="shared" si="146"/>
        <v>220.09202639602199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187.13674266165236</v>
      </c>
      <c r="T158" s="62">
        <f t="shared" si="142"/>
        <v>439.28159165815276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89.732552150400466</v>
      </c>
      <c r="AO158" s="62">
        <f t="shared" si="144"/>
        <v>430.92966901015944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7.6866843328003585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8.4361338072578315E-20</v>
      </c>
      <c r="AX158" s="23">
        <f t="shared" si="166"/>
        <v>7.6866843328003585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9.5769792096689348E-14</v>
      </c>
      <c r="BF158" s="14">
        <f t="shared" si="167"/>
        <v>1.4459910566979609E-12</v>
      </c>
      <c r="BG158" s="22">
        <f t="shared" si="168"/>
        <v>2.6852334783173491E-12</v>
      </c>
      <c r="BH158" s="62">
        <f t="shared" si="116"/>
        <v>293.33333333333599</v>
      </c>
      <c r="BI158" s="62">
        <f ca="1">AVERAGE(OFFSET($BH$3,0,0,'Données projet'!$E$11+1,1))-AVERAGE(OFFSET($H$3,0,0,'Données projet'!$E$11+1,1))</f>
        <v>362.42353178529021</v>
      </c>
      <c r="BJ158" s="62">
        <f t="shared" si="146"/>
        <v>220.09202639602199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187.13674266165236</v>
      </c>
      <c r="T159" s="62">
        <f t="shared" si="142"/>
        <v>439.28159165815276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89.732552150400466</v>
      </c>
      <c r="AO159" s="62">
        <f t="shared" si="144"/>
        <v>430.92966901015944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7.535953141448644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5.9652474221090995E-20</v>
      </c>
      <c r="AX159" s="23">
        <f t="shared" si="166"/>
        <v>7.535953141448644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9.5769792096689348E-14</v>
      </c>
      <c r="BF159" s="14">
        <f t="shared" si="167"/>
        <v>1.4459910566979609E-12</v>
      </c>
      <c r="BG159" s="22">
        <f t="shared" si="168"/>
        <v>2.6852334783173491E-12</v>
      </c>
      <c r="BH159" s="62">
        <f t="shared" si="116"/>
        <v>293.33333333333599</v>
      </c>
      <c r="BI159" s="62">
        <f ca="1">AVERAGE(OFFSET($BH$3,0,0,'Données projet'!$E$11+1,1))-AVERAGE(OFFSET($H$3,0,0,'Données projet'!$E$11+1,1))</f>
        <v>362.42353178529021</v>
      </c>
      <c r="BJ159" s="62">
        <f t="shared" si="146"/>
        <v>220.09202639602199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187.13674266165236</v>
      </c>
      <c r="T160" s="62">
        <f t="shared" si="142"/>
        <v>439.28159165815276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89.732552150400466</v>
      </c>
      <c r="AO160" s="62">
        <f t="shared" si="144"/>
        <v>430.92966901015944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7.388177696822388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4.2180669036289158E-20</v>
      </c>
      <c r="AX160" s="23">
        <f t="shared" si="166"/>
        <v>7.388177696822388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9.5769792096689348E-14</v>
      </c>
      <c r="BF160" s="14">
        <f t="shared" si="167"/>
        <v>1.4459910566979609E-12</v>
      </c>
      <c r="BG160" s="22">
        <f t="shared" si="168"/>
        <v>2.6852334783173491E-12</v>
      </c>
      <c r="BH160" s="62">
        <f t="shared" si="116"/>
        <v>293.33333333333599</v>
      </c>
      <c r="BI160" s="62">
        <f ca="1">AVERAGE(OFFSET($BH$3,0,0,'Données projet'!$E$11+1,1))-AVERAGE(OFFSET($H$3,0,0,'Données projet'!$E$11+1,1))</f>
        <v>362.42353178529021</v>
      </c>
      <c r="BJ160" s="62">
        <f t="shared" si="146"/>
        <v>220.09202639602199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187.13674266165236</v>
      </c>
      <c r="T161" s="62">
        <f t="shared" si="142"/>
        <v>439.28159165815276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89.732552150400466</v>
      </c>
      <c r="AO161" s="62">
        <f t="shared" si="144"/>
        <v>430.92966901015944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7.2433000385311317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2.9826237110545498E-20</v>
      </c>
      <c r="AX161" s="23">
        <f t="shared" si="166"/>
        <v>7.2433000385311317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9.5769792096689348E-14</v>
      </c>
      <c r="BF161" s="14">
        <f t="shared" si="167"/>
        <v>1.4459910566979609E-12</v>
      </c>
      <c r="BG161" s="22">
        <f t="shared" si="168"/>
        <v>2.6852334783173491E-12</v>
      </c>
      <c r="BH161" s="62">
        <f t="shared" si="116"/>
        <v>293.33333333333599</v>
      </c>
      <c r="BI161" s="62">
        <f ca="1">AVERAGE(OFFSET($BH$3,0,0,'Données projet'!$E$11+1,1))-AVERAGE(OFFSET($H$3,0,0,'Données projet'!$E$11+1,1))</f>
        <v>362.42353178529021</v>
      </c>
      <c r="BJ161" s="62">
        <f t="shared" si="146"/>
        <v>220.09202639602199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187.13674266165236</v>
      </c>
      <c r="T162" s="62">
        <f t="shared" si="142"/>
        <v>439.28159165815276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89.732552150400466</v>
      </c>
      <c r="AO162" s="62">
        <f t="shared" si="144"/>
        <v>430.92966901015944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7.1012633427523211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2.1090334518144579E-20</v>
      </c>
      <c r="AX162" s="23">
        <f t="shared" si="166"/>
        <v>7.1012633427523211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9.5769792096689348E-14</v>
      </c>
      <c r="BF162" s="14">
        <f t="shared" si="167"/>
        <v>1.4459910566979609E-12</v>
      </c>
      <c r="BG162" s="22">
        <f t="shared" si="168"/>
        <v>2.6852334783173491E-12</v>
      </c>
      <c r="BH162" s="62">
        <f t="shared" si="116"/>
        <v>293.33333333333599</v>
      </c>
      <c r="BI162" s="62">
        <f ca="1">AVERAGE(OFFSET($BH$3,0,0,'Données projet'!$E$11+1,1))-AVERAGE(OFFSET($H$3,0,0,'Données projet'!$E$11+1,1))</f>
        <v>362.42353178529021</v>
      </c>
      <c r="BJ162" s="62">
        <f t="shared" si="146"/>
        <v>220.09202639602199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187.13674266165236</v>
      </c>
      <c r="T163" s="62">
        <f t="shared" si="142"/>
        <v>439.28159165815276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89.732552150400466</v>
      </c>
      <c r="AO163" s="62">
        <f t="shared" si="144"/>
        <v>430.92966901015944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6.9620118999439029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1.4913118555272749E-20</v>
      </c>
      <c r="AX163" s="23">
        <f t="shared" si="166"/>
        <v>6.9620118999439029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9.5769792096689348E-14</v>
      </c>
      <c r="BF163" s="14">
        <f t="shared" si="167"/>
        <v>1.4459910566979609E-12</v>
      </c>
      <c r="BG163" s="22">
        <f t="shared" si="168"/>
        <v>2.6852334783173491E-12</v>
      </c>
      <c r="BH163" s="62">
        <f t="shared" si="116"/>
        <v>293.33333333333599</v>
      </c>
      <c r="BI163" s="62">
        <f ca="1">AVERAGE(OFFSET($BH$3,0,0,'Données projet'!$E$11+1,1))-AVERAGE(OFFSET($H$3,0,0,'Données projet'!$E$11+1,1))</f>
        <v>362.42353178529021</v>
      </c>
      <c r="BJ163" s="62">
        <f t="shared" si="146"/>
        <v>220.09202639602199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187.13674266165236</v>
      </c>
      <c r="T164" s="62">
        <f t="shared" si="142"/>
        <v>439.28159165815276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89.732552150400466</v>
      </c>
      <c r="AO164" s="62">
        <f t="shared" si="144"/>
        <v>430.92966901015944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6.8254910929939641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1.0545167259072289E-20</v>
      </c>
      <c r="AX164" s="23">
        <f t="shared" si="166"/>
        <v>6.8254910929939641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9.5769792096689348E-14</v>
      </c>
      <c r="BF164" s="14">
        <f t="shared" si="167"/>
        <v>1.4459910566979609E-12</v>
      </c>
      <c r="BG164" s="22">
        <f t="shared" si="168"/>
        <v>2.6852334783173491E-12</v>
      </c>
      <c r="BH164" s="62">
        <f t="shared" si="116"/>
        <v>293.33333333333599</v>
      </c>
      <c r="BI164" s="62">
        <f ca="1">AVERAGE(OFFSET($BH$3,0,0,'Données projet'!$E$11+1,1))-AVERAGE(OFFSET($H$3,0,0,'Données projet'!$E$11+1,1))</f>
        <v>362.42353178529021</v>
      </c>
      <c r="BJ164" s="62">
        <f t="shared" si="146"/>
        <v>220.09202639602199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187.13674266165236</v>
      </c>
      <c r="T165" s="62">
        <f t="shared" si="142"/>
        <v>439.28159165815276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89.732552150400466</v>
      </c>
      <c r="AO165" s="62">
        <f t="shared" si="144"/>
        <v>430.92966901015944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6.6916473757988433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7.4565592776363744E-21</v>
      </c>
      <c r="AX165" s="23">
        <f t="shared" si="166"/>
        <v>6.6916473757988433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9.5769792096689348E-14</v>
      </c>
      <c r="BF165" s="14">
        <f t="shared" si="167"/>
        <v>1.4459910566979609E-12</v>
      </c>
      <c r="BG165" s="22">
        <f t="shared" si="168"/>
        <v>2.6852334783173491E-12</v>
      </c>
      <c r="BH165" s="62">
        <f t="shared" si="116"/>
        <v>293.33333333333599</v>
      </c>
      <c r="BI165" s="62">
        <f ca="1">AVERAGE(OFFSET($BH$3,0,0,'Données projet'!$E$11+1,1))-AVERAGE(OFFSET($H$3,0,0,'Données projet'!$E$11+1,1))</f>
        <v>362.42353178529021</v>
      </c>
      <c r="BJ165" s="62">
        <f t="shared" si="146"/>
        <v>220.09202639602199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187.13674266165236</v>
      </c>
      <c r="T166" s="62">
        <f t="shared" si="142"/>
        <v>439.28159165815276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89.732552150400466</v>
      </c>
      <c r="AO166" s="62">
        <f t="shared" si="144"/>
        <v>430.92966901015944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6.5604282522613122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5.2725836295361447E-21</v>
      </c>
      <c r="AX166" s="23">
        <f t="shared" si="166"/>
        <v>6.5604282522613122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9.5769792096689348E-14</v>
      </c>
      <c r="BF166" s="14">
        <f t="shared" si="167"/>
        <v>1.4459910566979609E-12</v>
      </c>
      <c r="BG166" s="22">
        <f t="shared" si="168"/>
        <v>2.6852334783173491E-12</v>
      </c>
      <c r="BH166" s="62">
        <f t="shared" si="116"/>
        <v>293.33333333333599</v>
      </c>
      <c r="BI166" s="62">
        <f ca="1">AVERAGE(OFFSET($BH$3,0,0,'Données projet'!$E$11+1,1))-AVERAGE(OFFSET($H$3,0,0,'Données projet'!$E$11+1,1))</f>
        <v>362.42353178529021</v>
      </c>
      <c r="BJ166" s="62">
        <f t="shared" si="146"/>
        <v>220.09202639602199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187.13674266165236</v>
      </c>
      <c r="T167" s="62">
        <f t="shared" si="142"/>
        <v>439.28159165815276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89.732552150400466</v>
      </c>
      <c r="AO167" s="62">
        <f t="shared" si="144"/>
        <v>430.92966901015944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6.4317822557005897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3.7282796388181872E-21</v>
      </c>
      <c r="AX167" s="23">
        <f t="shared" si="166"/>
        <v>6.4317822557005897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9.5769792096689348E-14</v>
      </c>
      <c r="BF167" s="14">
        <f t="shared" si="167"/>
        <v>1.4459910566979609E-12</v>
      </c>
      <c r="BG167" s="22">
        <f t="shared" si="168"/>
        <v>2.6852334783173491E-12</v>
      </c>
      <c r="BH167" s="62">
        <f t="shared" si="116"/>
        <v>293.33333333333599</v>
      </c>
      <c r="BI167" s="62">
        <f ca="1">AVERAGE(OFFSET($BH$3,0,0,'Données projet'!$E$11+1,1))-AVERAGE(OFFSET($H$3,0,0,'Données projet'!$E$11+1,1))</f>
        <v>362.42353178529021</v>
      </c>
      <c r="BJ167" s="62">
        <f t="shared" si="146"/>
        <v>220.09202639602199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187.13674266165236</v>
      </c>
      <c r="T168" s="62">
        <f t="shared" si="142"/>
        <v>439.28159165815276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89.732552150400466</v>
      </c>
      <c r="AO168" s="62">
        <f t="shared" si="144"/>
        <v>430.92966901015944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6.3056589286661131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2.6362918147680724E-21</v>
      </c>
      <c r="AX168" s="23">
        <f t="shared" si="166"/>
        <v>6.3056589286661131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9.5769792096689348E-14</v>
      </c>
      <c r="BF168" s="14">
        <f t="shared" si="167"/>
        <v>1.4459910566979609E-12</v>
      </c>
      <c r="BG168" s="22">
        <f t="shared" si="168"/>
        <v>2.6852334783173491E-12</v>
      </c>
      <c r="BH168" s="62">
        <f t="shared" si="116"/>
        <v>293.33333333333599</v>
      </c>
      <c r="BI168" s="62">
        <f ca="1">AVERAGE(OFFSET($BH$3,0,0,'Données projet'!$E$11+1,1))-AVERAGE(OFFSET($H$3,0,0,'Données projet'!$E$11+1,1))</f>
        <v>362.42353178529021</v>
      </c>
      <c r="BJ168" s="62">
        <f t="shared" si="146"/>
        <v>220.09202639602199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187.13674266165236</v>
      </c>
      <c r="T169" s="62">
        <f t="shared" si="142"/>
        <v>439.28159165815276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89.732552150400466</v>
      </c>
      <c r="AO169" s="62">
        <f t="shared" si="144"/>
        <v>430.92966901015944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6.1820088031471494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1.8641398194090936E-21</v>
      </c>
      <c r="AX169" s="23">
        <f t="shared" si="166"/>
        <v>6.1820088031471494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9.5769792096689348E-14</v>
      </c>
      <c r="BF169" s="14">
        <f t="shared" si="167"/>
        <v>1.4459910566979609E-12</v>
      </c>
      <c r="BG169" s="22">
        <f t="shared" si="168"/>
        <v>2.6852334783173491E-12</v>
      </c>
      <c r="BH169" s="62">
        <f t="shared" si="116"/>
        <v>293.33333333333599</v>
      </c>
      <c r="BI169" s="62">
        <f ca="1">AVERAGE(OFFSET($BH$3,0,0,'Données projet'!$E$11+1,1))-AVERAGE(OFFSET($H$3,0,0,'Données projet'!$E$11+1,1))</f>
        <v>362.42353178529021</v>
      </c>
      <c r="BJ169" s="62">
        <f t="shared" si="146"/>
        <v>220.09202639602199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187.13674266165236</v>
      </c>
      <c r="T170" s="62">
        <f t="shared" si="142"/>
        <v>439.28159165815276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89.732552150400466</v>
      </c>
      <c r="AO170" s="62">
        <f t="shared" si="144"/>
        <v>430.92966901015944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6.0607833811704825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1.3181459073840362E-21</v>
      </c>
      <c r="AX170" s="23">
        <f t="shared" si="166"/>
        <v>6.0607833811704825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9.5769792096689348E-14</v>
      </c>
      <c r="BF170" s="14">
        <f t="shared" si="167"/>
        <v>1.4459910566979609E-12</v>
      </c>
      <c r="BG170" s="22">
        <f t="shared" si="168"/>
        <v>2.6852334783173491E-12</v>
      </c>
      <c r="BH170" s="62">
        <f t="shared" si="116"/>
        <v>293.33333333333599</v>
      </c>
      <c r="BI170" s="62">
        <f ca="1">AVERAGE(OFFSET($BH$3,0,0,'Données projet'!$E$11+1,1))-AVERAGE(OFFSET($H$3,0,0,'Données projet'!$E$11+1,1))</f>
        <v>362.42353178529021</v>
      </c>
      <c r="BJ170" s="62">
        <f t="shared" si="146"/>
        <v>220.09202639602199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187.13674266165236</v>
      </c>
      <c r="T171" s="62">
        <f t="shared" si="142"/>
        <v>439.28159165815276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89.732552150400466</v>
      </c>
      <c r="AO171" s="62">
        <f t="shared" si="144"/>
        <v>430.92966901015944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5.9419351157785716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9.320699097045468E-22</v>
      </c>
      <c r="AX171" s="23">
        <f t="shared" si="166"/>
        <v>5.9419351157785716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9.5769792096689348E-14</v>
      </c>
      <c r="BF171" s="14">
        <f t="shared" si="167"/>
        <v>1.4459910566979609E-12</v>
      </c>
      <c r="BG171" s="22">
        <f t="shared" si="168"/>
        <v>2.6852334783173491E-12</v>
      </c>
      <c r="BH171" s="62">
        <f t="shared" si="116"/>
        <v>293.33333333333599</v>
      </c>
      <c r="BI171" s="62">
        <f ca="1">AVERAGE(OFFSET($BH$3,0,0,'Données projet'!$E$11+1,1))-AVERAGE(OFFSET($H$3,0,0,'Données projet'!$E$11+1,1))</f>
        <v>362.42353178529021</v>
      </c>
      <c r="BJ171" s="62">
        <f t="shared" si="146"/>
        <v>220.09202639602199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187.13674266165236</v>
      </c>
      <c r="T172" s="62">
        <f t="shared" si="142"/>
        <v>439.28159165815276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89.732552150400466</v>
      </c>
      <c r="AO172" s="62">
        <f t="shared" si="144"/>
        <v>430.92966901015944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5.8254173923807118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6.5907295369201809E-22</v>
      </c>
      <c r="AX172" s="23">
        <f t="shared" si="166"/>
        <v>5.8254173923807118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9.5769792096689348E-14</v>
      </c>
      <c r="BF172" s="14">
        <f t="shared" si="167"/>
        <v>1.4459910566979609E-12</v>
      </c>
      <c r="BG172" s="22">
        <f t="shared" si="168"/>
        <v>2.6852334783173491E-12</v>
      </c>
      <c r="BH172" s="62">
        <f t="shared" si="116"/>
        <v>293.33333333333599</v>
      </c>
      <c r="BI172" s="62">
        <f ca="1">AVERAGE(OFFSET($BH$3,0,0,'Données projet'!$E$11+1,1))-AVERAGE(OFFSET($H$3,0,0,'Données projet'!$E$11+1,1))</f>
        <v>362.42353178529021</v>
      </c>
      <c r="BJ172" s="62">
        <f t="shared" si="146"/>
        <v>220.09202639602199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187.13674266165236</v>
      </c>
      <c r="T173" s="62">
        <f t="shared" si="142"/>
        <v>439.28159165815276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89.732552150400466</v>
      </c>
      <c r="AO173" s="62">
        <f t="shared" si="144"/>
        <v>430.92966901015944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5.7111845104698906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4.660349548522734E-22</v>
      </c>
      <c r="AX173" s="23">
        <f t="shared" si="166"/>
        <v>5.7111845104698906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9.5769792096689348E-14</v>
      </c>
      <c r="BF173" s="14">
        <f t="shared" si="167"/>
        <v>1.4459910566979609E-12</v>
      </c>
      <c r="BG173" s="22">
        <f t="shared" si="168"/>
        <v>2.6852334783173491E-12</v>
      </c>
      <c r="BH173" s="62">
        <f t="shared" si="116"/>
        <v>293.33333333333599</v>
      </c>
      <c r="BI173" s="62">
        <f ca="1">AVERAGE(OFFSET($BH$3,0,0,'Données projet'!$E$11+1,1))-AVERAGE(OFFSET($H$3,0,0,'Données projet'!$E$11+1,1))</f>
        <v>362.42353178529021</v>
      </c>
      <c r="BJ173" s="62">
        <f t="shared" si="146"/>
        <v>220.09202639602199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187.13674266165236</v>
      </c>
      <c r="T174" s="62">
        <f t="shared" si="142"/>
        <v>439.28159165815276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89.732552150400466</v>
      </c>
      <c r="AO174" s="62">
        <f t="shared" si="144"/>
        <v>430.92966901015944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5.5991916656981626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3.2953647684600904E-22</v>
      </c>
      <c r="AX174" s="23">
        <f t="shared" si="166"/>
        <v>5.5991916656981626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9.5769792096689348E-14</v>
      </c>
      <c r="BF174" s="14">
        <f t="shared" si="167"/>
        <v>1.4459910566979609E-12</v>
      </c>
      <c r="BG174" s="22">
        <f t="shared" si="168"/>
        <v>2.6852334783173491E-12</v>
      </c>
      <c r="BH174" s="62">
        <f t="shared" si="116"/>
        <v>293.33333333333599</v>
      </c>
      <c r="BI174" s="62">
        <f ca="1">AVERAGE(OFFSET($BH$3,0,0,'Données projet'!$E$11+1,1))-AVERAGE(OFFSET($H$3,0,0,'Données projet'!$E$11+1,1))</f>
        <v>362.42353178529021</v>
      </c>
      <c r="BJ174" s="62">
        <f t="shared" si="146"/>
        <v>220.09202639602199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187.13674266165236</v>
      </c>
      <c r="T175" s="62">
        <f t="shared" si="142"/>
        <v>439.28159165815276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89.732552150400466</v>
      </c>
      <c r="AO175" s="62">
        <f t="shared" si="144"/>
        <v>430.92966901015944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5.4893949323035178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2.330174774261367E-22</v>
      </c>
      <c r="AX175" s="23">
        <f t="shared" si="166"/>
        <v>5.4893949323035178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9.5769792096689348E-14</v>
      </c>
      <c r="BF175" s="14">
        <f t="shared" si="167"/>
        <v>1.4459910566979609E-12</v>
      </c>
      <c r="BG175" s="22">
        <f t="shared" si="168"/>
        <v>2.6852334783173491E-12</v>
      </c>
      <c r="BH175" s="62">
        <f t="shared" si="116"/>
        <v>293.33333333333599</v>
      </c>
      <c r="BI175" s="62">
        <f ca="1">AVERAGE(OFFSET($BH$3,0,0,'Données projet'!$E$11+1,1))-AVERAGE(OFFSET($H$3,0,0,'Données projet'!$E$11+1,1))</f>
        <v>362.42353178529021</v>
      </c>
      <c r="BJ175" s="62">
        <f t="shared" si="146"/>
        <v>220.09202639602199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187.13674266165236</v>
      </c>
      <c r="T176" s="62">
        <f t="shared" si="142"/>
        <v>439.28159165815276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89.732552150400466</v>
      </c>
      <c r="AO176" s="62">
        <f t="shared" si="144"/>
        <v>430.92966901015944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5.3817512458813468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1.6476823842300452E-22</v>
      </c>
      <c r="AX176" s="23">
        <f t="shared" si="166"/>
        <v>5.3817512458813468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9.5769792096689348E-14</v>
      </c>
      <c r="BF176" s="14">
        <f t="shared" si="167"/>
        <v>1.4459910566979609E-12</v>
      </c>
      <c r="BG176" s="22">
        <f t="shared" si="168"/>
        <v>2.6852334783173491E-12</v>
      </c>
      <c r="BH176" s="62">
        <f t="shared" si="116"/>
        <v>293.33333333333599</v>
      </c>
      <c r="BI176" s="62">
        <f ca="1">AVERAGE(OFFSET($BH$3,0,0,'Données projet'!$E$11+1,1))-AVERAGE(OFFSET($H$3,0,0,'Données projet'!$E$11+1,1))</f>
        <v>362.42353178529021</v>
      </c>
      <c r="BJ176" s="62">
        <f t="shared" si="146"/>
        <v>220.09202639602199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187.13674266165236</v>
      </c>
      <c r="T177" s="62">
        <f t="shared" si="142"/>
        <v>439.28159165815276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89.732552150400466</v>
      </c>
      <c r="AO177" s="62">
        <f t="shared" si="144"/>
        <v>430.92966901015944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5.2762183864937491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1.1650873871306835E-22</v>
      </c>
      <c r="AX177" s="23">
        <f t="shared" si="166"/>
        <v>5.2762183864937491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9.5769792096689348E-14</v>
      </c>
      <c r="BF177" s="14">
        <f t="shared" si="167"/>
        <v>1.4459910566979609E-12</v>
      </c>
      <c r="BG177" s="22">
        <f t="shared" si="168"/>
        <v>2.6852334783173491E-12</v>
      </c>
      <c r="BH177" s="62">
        <f t="shared" si="116"/>
        <v>293.33333333333599</v>
      </c>
      <c r="BI177" s="62">
        <f ca="1">AVERAGE(OFFSET($BH$3,0,0,'Données projet'!$E$11+1,1))-AVERAGE(OFFSET($H$3,0,0,'Données projet'!$E$11+1,1))</f>
        <v>362.42353178529021</v>
      </c>
      <c r="BJ177" s="62">
        <f t="shared" si="146"/>
        <v>220.09202639602199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187.13674266165236</v>
      </c>
      <c r="T178" s="62">
        <f t="shared" si="142"/>
        <v>439.28159165815276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89.732552150400466</v>
      </c>
      <c r="AO178" s="62">
        <f t="shared" si="144"/>
        <v>430.92966901015944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5.1727549621100541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8.2384119211502261E-23</v>
      </c>
      <c r="AX178" s="23">
        <f t="shared" si="166"/>
        <v>5.1727549621100541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9.5769792096689348E-14</v>
      </c>
      <c r="BF178" s="14">
        <f t="shared" si="167"/>
        <v>1.4459910566979609E-12</v>
      </c>
      <c r="BG178" s="22">
        <f t="shared" si="168"/>
        <v>2.6852334783173491E-12</v>
      </c>
      <c r="BH178" s="62">
        <f t="shared" si="116"/>
        <v>293.33333333333599</v>
      </c>
      <c r="BI178" s="62">
        <f ca="1">AVERAGE(OFFSET($BH$3,0,0,'Données projet'!$E$11+1,1))-AVERAGE(OFFSET($H$3,0,0,'Données projet'!$E$11+1,1))</f>
        <v>362.42353178529021</v>
      </c>
      <c r="BJ178" s="62">
        <f t="shared" si="146"/>
        <v>220.09202639602199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187.13674266165236</v>
      </c>
      <c r="T179" s="62">
        <f t="shared" si="142"/>
        <v>439.28159165815276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89.732552150400466</v>
      </c>
      <c r="AO179" s="62">
        <f t="shared" si="144"/>
        <v>430.92966901015944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5.0713203923720656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5.8254369356534175E-23</v>
      </c>
      <c r="AX179" s="23">
        <f t="shared" si="166"/>
        <v>5.0713203923720656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9.5769792096689348E-14</v>
      </c>
      <c r="BF179" s="14">
        <f t="shared" si="167"/>
        <v>1.4459910566979609E-12</v>
      </c>
      <c r="BG179" s="22">
        <f t="shared" si="168"/>
        <v>2.6852334783173491E-12</v>
      </c>
      <c r="BH179" s="62">
        <f t="shared" si="116"/>
        <v>293.33333333333599</v>
      </c>
      <c r="BI179" s="62">
        <f ca="1">AVERAGE(OFFSET($BH$3,0,0,'Données projet'!$E$11+1,1))-AVERAGE(OFFSET($H$3,0,0,'Données projet'!$E$11+1,1))</f>
        <v>362.42353178529021</v>
      </c>
      <c r="BJ179" s="62">
        <f t="shared" si="146"/>
        <v>220.09202639602199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187.13674266165236</v>
      </c>
      <c r="T180" s="62">
        <f t="shared" si="142"/>
        <v>439.28159165815276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89.732552150400466</v>
      </c>
      <c r="AO180" s="62">
        <f t="shared" si="144"/>
        <v>430.92966901015944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4.9718748926776604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4.1192059605751131E-23</v>
      </c>
      <c r="AX180" s="23">
        <f t="shared" si="166"/>
        <v>4.9718748926776604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9.5769792096689348E-14</v>
      </c>
      <c r="BF180" s="14">
        <f t="shared" si="167"/>
        <v>1.4459910566979609E-12</v>
      </c>
      <c r="BG180" s="22">
        <f t="shared" si="168"/>
        <v>2.6852334783173491E-12</v>
      </c>
      <c r="BH180" s="62">
        <f t="shared" si="116"/>
        <v>293.33333333333599</v>
      </c>
      <c r="BI180" s="62">
        <f ca="1">AVERAGE(OFFSET($BH$3,0,0,'Données projet'!$E$11+1,1))-AVERAGE(OFFSET($H$3,0,0,'Données projet'!$E$11+1,1))</f>
        <v>362.42353178529021</v>
      </c>
      <c r="BJ180" s="62">
        <f t="shared" si="146"/>
        <v>220.09202639602199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187.13674266165236</v>
      </c>
      <c r="T181" s="62">
        <f t="shared" si="142"/>
        <v>439.28159165815276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89.732552150400466</v>
      </c>
      <c r="AO181" s="62">
        <f t="shared" si="144"/>
        <v>430.92966901015944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4.874379458576497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2.9127184678267087E-23</v>
      </c>
      <c r="AX181" s="23">
        <f t="shared" si="166"/>
        <v>4.874379458576497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9.5769792096689348E-14</v>
      </c>
      <c r="BF181" s="14">
        <f t="shared" si="167"/>
        <v>1.4459910566979609E-12</v>
      </c>
      <c r="BG181" s="22">
        <f t="shared" si="168"/>
        <v>2.6852334783173491E-12</v>
      </c>
      <c r="BH181" s="62">
        <f t="shared" si="116"/>
        <v>293.33333333333599</v>
      </c>
      <c r="BI181" s="62">
        <f ca="1">AVERAGE(OFFSET($BH$3,0,0,'Données projet'!$E$11+1,1))-AVERAGE(OFFSET($H$3,0,0,'Données projet'!$E$11+1,1))</f>
        <v>362.42353178529021</v>
      </c>
      <c r="BJ181" s="62">
        <f t="shared" si="146"/>
        <v>220.09202639602199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187.13674266165236</v>
      </c>
      <c r="T182" s="62">
        <f t="shared" si="142"/>
        <v>439.28159165815276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89.732552150400466</v>
      </c>
      <c r="AO182" s="62">
        <f t="shared" si="144"/>
        <v>430.92966901015944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4.778795850471715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2.0596029802875565E-23</v>
      </c>
      <c r="AX182" s="23">
        <f t="shared" si="166"/>
        <v>4.778795850471715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9.5769792096689348E-14</v>
      </c>
      <c r="BF182" s="14">
        <f t="shared" si="167"/>
        <v>1.4459910566979609E-12</v>
      </c>
      <c r="BG182" s="22">
        <f t="shared" si="168"/>
        <v>2.6852334783173491E-12</v>
      </c>
      <c r="BH182" s="62">
        <f t="shared" si="116"/>
        <v>293.33333333333599</v>
      </c>
      <c r="BI182" s="62">
        <f ca="1">AVERAGE(OFFSET($BH$3,0,0,'Données projet'!$E$11+1,1))-AVERAGE(OFFSET($H$3,0,0,'Données projet'!$E$11+1,1))</f>
        <v>362.42353178529021</v>
      </c>
      <c r="BJ182" s="62">
        <f t="shared" si="146"/>
        <v>220.09202639602199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187.13674266165236</v>
      </c>
      <c r="T183" s="62">
        <f t="shared" si="142"/>
        <v>439.28159165815276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89.732552150400466</v>
      </c>
      <c r="AO183" s="62">
        <f t="shared" si="144"/>
        <v>430.92966901015944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4.6850865786216227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1.4563592339133544E-23</v>
      </c>
      <c r="AX183" s="23">
        <f t="shared" si="166"/>
        <v>4.6850865786216227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9.5769792096689348E-14</v>
      </c>
      <c r="BF183" s="14">
        <f t="shared" si="167"/>
        <v>1.4459910566979609E-12</v>
      </c>
      <c r="BG183" s="22">
        <f t="shared" si="168"/>
        <v>2.6852334783173491E-12</v>
      </c>
      <c r="BH183" s="62">
        <f t="shared" si="116"/>
        <v>293.33333333333599</v>
      </c>
      <c r="BI183" s="62">
        <f ca="1">AVERAGE(OFFSET($BH$3,0,0,'Données projet'!$E$11+1,1))-AVERAGE(OFFSET($H$3,0,0,'Données projet'!$E$11+1,1))</f>
        <v>362.42353178529021</v>
      </c>
      <c r="BJ183" s="62">
        <f t="shared" si="146"/>
        <v>220.09202639602199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187.13674266165236</v>
      </c>
      <c r="T184" s="62">
        <f t="shared" si="142"/>
        <v>439.28159165815276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89.732552150400466</v>
      </c>
      <c r="AO184" s="62">
        <f t="shared" si="144"/>
        <v>430.92966901015944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4.5932148884354991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1.0298014901437783E-23</v>
      </c>
      <c r="AX184" s="23">
        <f t="shared" si="166"/>
        <v>4.5932148884354991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9.5769792096689348E-14</v>
      </c>
      <c r="BF184" s="14">
        <f t="shared" si="167"/>
        <v>1.4459910566979609E-12</v>
      </c>
      <c r="BG184" s="22">
        <f t="shared" si="168"/>
        <v>2.6852334783173491E-12</v>
      </c>
      <c r="BH184" s="62">
        <f t="shared" si="116"/>
        <v>293.33333333333599</v>
      </c>
      <c r="BI184" s="62">
        <f ca="1">AVERAGE(OFFSET($BH$3,0,0,'Données projet'!$E$11+1,1))-AVERAGE(OFFSET($H$3,0,0,'Données projet'!$E$11+1,1))</f>
        <v>362.42353178529021</v>
      </c>
      <c r="BJ184" s="62">
        <f t="shared" si="146"/>
        <v>220.09202639602199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187.13674266165236</v>
      </c>
      <c r="T185" s="62">
        <f t="shared" si="142"/>
        <v>439.28159165815276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89.732552150400466</v>
      </c>
      <c r="AO185" s="62">
        <f t="shared" si="144"/>
        <v>430.92966901015944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4.5031447460577274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7.2817961695667719E-24</v>
      </c>
      <c r="AX185" s="23">
        <f t="shared" si="166"/>
        <v>4.5031447460577274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9.5769792096689348E-14</v>
      </c>
      <c r="BF185" s="14">
        <f t="shared" si="167"/>
        <v>1.4459910566979609E-12</v>
      </c>
      <c r="BG185" s="22">
        <f t="shared" si="168"/>
        <v>2.6852334783173491E-12</v>
      </c>
      <c r="BH185" s="62">
        <f t="shared" si="116"/>
        <v>293.33333333333599</v>
      </c>
      <c r="BI185" s="62">
        <f ca="1">AVERAGE(OFFSET($BH$3,0,0,'Données projet'!$E$11+1,1))-AVERAGE(OFFSET($H$3,0,0,'Données projet'!$E$11+1,1))</f>
        <v>362.42353178529021</v>
      </c>
      <c r="BJ185" s="62">
        <f t="shared" si="146"/>
        <v>220.09202639602199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187.13674266165236</v>
      </c>
      <c r="T186" s="62">
        <f t="shared" si="142"/>
        <v>439.28159165815276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89.732552150400466</v>
      </c>
      <c r="AO186" s="62">
        <f t="shared" si="144"/>
        <v>430.92966901015944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4.4148408242346218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5.1490074507188913E-24</v>
      </c>
      <c r="AX186" s="23">
        <f t="shared" si="166"/>
        <v>4.4148408242346218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9.5769792096689348E-14</v>
      </c>
      <c r="BF186" s="14">
        <f t="shared" si="167"/>
        <v>1.4459910566979609E-12</v>
      </c>
      <c r="BG186" s="22">
        <f t="shared" si="168"/>
        <v>2.6852334783173491E-12</v>
      </c>
      <c r="BH186" s="62">
        <f t="shared" si="116"/>
        <v>293.33333333333599</v>
      </c>
      <c r="BI186" s="62">
        <f ca="1">AVERAGE(OFFSET($BH$3,0,0,'Données projet'!$E$11+1,1))-AVERAGE(OFFSET($H$3,0,0,'Données projet'!$E$11+1,1))</f>
        <v>362.42353178529021</v>
      </c>
      <c r="BJ186" s="62">
        <f t="shared" si="146"/>
        <v>220.09202639602199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187.13674266165236</v>
      </c>
      <c r="T187" s="62">
        <f t="shared" si="142"/>
        <v>439.28159165815276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89.732552150400466</v>
      </c>
      <c r="AO187" s="62">
        <f t="shared" si="144"/>
        <v>430.92966901015944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4.3282684884583933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3.6408980847833859E-24</v>
      </c>
      <c r="AX187" s="23">
        <f t="shared" si="166"/>
        <v>4.3282684884583933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9.5769792096689348E-14</v>
      </c>
      <c r="BF187" s="14">
        <f t="shared" si="167"/>
        <v>1.4459910566979609E-12</v>
      </c>
      <c r="BG187" s="22">
        <f t="shared" si="168"/>
        <v>2.6852334783173491E-12</v>
      </c>
      <c r="BH187" s="62">
        <f t="shared" si="116"/>
        <v>293.33333333333599</v>
      </c>
      <c r="BI187" s="62">
        <f ca="1">AVERAGE(OFFSET($BH$3,0,0,'Données projet'!$E$11+1,1))-AVERAGE(OFFSET($H$3,0,0,'Données projet'!$E$11+1,1))</f>
        <v>362.42353178529021</v>
      </c>
      <c r="BJ187" s="62">
        <f t="shared" si="146"/>
        <v>220.09202639602199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187.13674266165236</v>
      </c>
      <c r="T188" s="62">
        <f t="shared" si="142"/>
        <v>439.28159165815276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89.732552150400466</v>
      </c>
      <c r="AO188" s="62">
        <f t="shared" si="144"/>
        <v>430.92966901015944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4.2433937833828255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2.5745037253594457E-24</v>
      </c>
      <c r="AX188" s="23">
        <f t="shared" si="166"/>
        <v>4.2433937833828255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9.5769792096689348E-14</v>
      </c>
      <c r="BF188" s="14">
        <f t="shared" si="167"/>
        <v>1.4459910566979609E-12</v>
      </c>
      <c r="BG188" s="22">
        <f t="shared" si="168"/>
        <v>2.6852334783173491E-12</v>
      </c>
      <c r="BH188" s="62">
        <f t="shared" si="116"/>
        <v>293.33333333333599</v>
      </c>
      <c r="BI188" s="62">
        <f ca="1">AVERAGE(OFFSET($BH$3,0,0,'Données projet'!$E$11+1,1))-AVERAGE(OFFSET($H$3,0,0,'Données projet'!$E$11+1,1))</f>
        <v>362.42353178529021</v>
      </c>
      <c r="BJ188" s="62">
        <f t="shared" si="146"/>
        <v>220.09202639602199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187.13674266165236</v>
      </c>
      <c r="T189" s="62">
        <f t="shared" si="142"/>
        <v>439.28159165815276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89.732552150400466</v>
      </c>
      <c r="AO189" s="62">
        <f t="shared" si="144"/>
        <v>430.92966901015944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4.1601834195053309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1.820449042391693E-24</v>
      </c>
      <c r="AX189" s="23">
        <f t="shared" si="166"/>
        <v>4.1601834195053309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9.5769792096689348E-14</v>
      </c>
      <c r="BF189" s="14">
        <f t="shared" si="167"/>
        <v>1.4459910566979609E-12</v>
      </c>
      <c r="BG189" s="22">
        <f t="shared" si="168"/>
        <v>2.6852334783173491E-12</v>
      </c>
      <c r="BH189" s="62">
        <f t="shared" si="116"/>
        <v>293.33333333333599</v>
      </c>
      <c r="BI189" s="62">
        <f ca="1">AVERAGE(OFFSET($BH$3,0,0,'Données projet'!$E$11+1,1))-AVERAGE(OFFSET($H$3,0,0,'Données projet'!$E$11+1,1))</f>
        <v>362.42353178529021</v>
      </c>
      <c r="BJ189" s="62">
        <f t="shared" si="146"/>
        <v>220.09202639602199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187.13674266165236</v>
      </c>
      <c r="T190" s="62">
        <f t="shared" si="142"/>
        <v>439.28159165815276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89.732552150400466</v>
      </c>
      <c r="AO190" s="62">
        <f t="shared" si="144"/>
        <v>430.92966901015944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4.0786047601101636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1.2872518626797228E-24</v>
      </c>
      <c r="AX190" s="23">
        <f t="shared" si="166"/>
        <v>4.0786047601101636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9.5769792096689348E-14</v>
      </c>
      <c r="BF190" s="14">
        <f t="shared" si="167"/>
        <v>1.4459910566979609E-12</v>
      </c>
      <c r="BG190" s="22">
        <f t="shared" si="168"/>
        <v>2.6852334783173491E-12</v>
      </c>
      <c r="BH190" s="62">
        <f t="shared" si="116"/>
        <v>293.33333333333599</v>
      </c>
      <c r="BI190" s="62">
        <f ca="1">AVERAGE(OFFSET($BH$3,0,0,'Données projet'!$E$11+1,1))-AVERAGE(OFFSET($H$3,0,0,'Données projet'!$E$11+1,1))</f>
        <v>362.42353178529021</v>
      </c>
      <c r="BJ190" s="62">
        <f t="shared" si="146"/>
        <v>220.09202639602199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187.13674266165236</v>
      </c>
      <c r="T191" s="62">
        <f t="shared" si="142"/>
        <v>439.28159165815276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89.732552150400466</v>
      </c>
      <c r="AO191" s="62">
        <f t="shared" si="144"/>
        <v>430.92966901015944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3.9986258084676667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9.1022452119584648E-25</v>
      </c>
      <c r="AX191" s="23">
        <f t="shared" si="166"/>
        <v>3.9986258084676667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9.5769792096689348E-14</v>
      </c>
      <c r="BF191" s="14">
        <f t="shared" si="167"/>
        <v>1.4459910566979609E-12</v>
      </c>
      <c r="BG191" s="22">
        <f t="shared" si="168"/>
        <v>2.6852334783173491E-12</v>
      </c>
      <c r="BH191" s="62">
        <f t="shared" si="116"/>
        <v>293.33333333333599</v>
      </c>
      <c r="BI191" s="62">
        <f ca="1">AVERAGE(OFFSET($BH$3,0,0,'Données projet'!$E$11+1,1))-AVERAGE(OFFSET($H$3,0,0,'Données projet'!$E$11+1,1))</f>
        <v>362.42353178529021</v>
      </c>
      <c r="BJ191" s="62">
        <f t="shared" si="146"/>
        <v>220.09202639602199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187.13674266165236</v>
      </c>
      <c r="T192" s="62">
        <f t="shared" si="142"/>
        <v>439.28159165815276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89.732552150400466</v>
      </c>
      <c r="AO192" s="62">
        <f t="shared" si="144"/>
        <v>430.92966901015944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3.9202151952845354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6.4362593133986142E-25</v>
      </c>
      <c r="AX192" s="23">
        <f t="shared" si="166"/>
        <v>3.9202151952845354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9.5769792096689348E-14</v>
      </c>
      <c r="BF192" s="14">
        <f t="shared" si="167"/>
        <v>1.4459910566979609E-12</v>
      </c>
      <c r="BG192" s="22">
        <f t="shared" si="168"/>
        <v>2.6852334783173491E-12</v>
      </c>
      <c r="BH192" s="62">
        <f t="shared" si="116"/>
        <v>293.33333333333599</v>
      </c>
      <c r="BI192" s="62">
        <f ca="1">AVERAGE(OFFSET($BH$3,0,0,'Données projet'!$E$11+1,1))-AVERAGE(OFFSET($H$3,0,0,'Données projet'!$E$11+1,1))</f>
        <v>362.42353178529021</v>
      </c>
      <c r="BJ192" s="62">
        <f t="shared" si="146"/>
        <v>220.09202639602199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187.13674266165236</v>
      </c>
      <c r="T193" s="62">
        <f t="shared" si="142"/>
        <v>439.28159165815276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89.732552150400466</v>
      </c>
      <c r="AO193" s="62">
        <f t="shared" si="144"/>
        <v>430.92966901015944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3.8433421664001739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4.5511226059792324E-25</v>
      </c>
      <c r="AX193" s="23">
        <f t="shared" si="166"/>
        <v>3.8433421664001739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9.5769792096689348E-14</v>
      </c>
      <c r="BF193" s="14">
        <f t="shared" si="167"/>
        <v>1.4459910566979609E-12</v>
      </c>
      <c r="BG193" s="22">
        <f t="shared" si="168"/>
        <v>2.6852334783173491E-12</v>
      </c>
      <c r="BH193" s="62">
        <f t="shared" si="116"/>
        <v>293.33333333333599</v>
      </c>
      <c r="BI193" s="62">
        <f ca="1">AVERAGE(OFFSET($BH$3,0,0,'Données projet'!$E$11+1,1))-AVERAGE(OFFSET($H$3,0,0,'Données projet'!$E$11+1,1))</f>
        <v>362.42353178529021</v>
      </c>
      <c r="BJ193" s="62">
        <f t="shared" si="146"/>
        <v>220.09202639602199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187.13674266165236</v>
      </c>
      <c r="T194" s="62">
        <f t="shared" si="142"/>
        <v>439.28159165815276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89.732552150400466</v>
      </c>
      <c r="AO194" s="62">
        <f t="shared" si="144"/>
        <v>430.92966901015944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3.7679765707243167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3.2181296566993071E-25</v>
      </c>
      <c r="AX194" s="23">
        <f t="shared" si="166"/>
        <v>3.7679765707243167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9.5769792096689348E-14</v>
      </c>
      <c r="BF194" s="14">
        <f t="shared" si="167"/>
        <v>1.4459910566979609E-12</v>
      </c>
      <c r="BG194" s="22">
        <f t="shared" si="168"/>
        <v>2.6852334783173491E-12</v>
      </c>
      <c r="BH194" s="62">
        <f t="shared" si="116"/>
        <v>293.33333333333599</v>
      </c>
      <c r="BI194" s="62">
        <f ca="1">AVERAGE(OFFSET($BH$3,0,0,'Données projet'!$E$11+1,1))-AVERAGE(OFFSET($H$3,0,0,'Données projet'!$E$11+1,1))</f>
        <v>362.42353178529021</v>
      </c>
      <c r="BJ194" s="62">
        <f t="shared" si="146"/>
        <v>220.09202639602199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187.13674266165236</v>
      </c>
      <c r="T195" s="62">
        <f t="shared" si="142"/>
        <v>439.28159165815276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89.732552150400466</v>
      </c>
      <c r="AO195" s="62">
        <f t="shared" si="144"/>
        <v>430.92966901015944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3.6940888484111887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2.2755613029896162E-25</v>
      </c>
      <c r="AX195" s="23">
        <f t="shared" si="166"/>
        <v>3.6940888484111887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9.5769792096689348E-14</v>
      </c>
      <c r="BF195" s="14">
        <f t="shared" si="167"/>
        <v>1.4459910566979609E-12</v>
      </c>
      <c r="BG195" s="22">
        <f t="shared" si="168"/>
        <v>2.6852334783173491E-12</v>
      </c>
      <c r="BH195" s="62">
        <f t="shared" si="116"/>
        <v>293.33333333333599</v>
      </c>
      <c r="BI195" s="62">
        <f ca="1">AVERAGE(OFFSET($BH$3,0,0,'Données projet'!$E$11+1,1))-AVERAGE(OFFSET($H$3,0,0,'Données projet'!$E$11+1,1))</f>
        <v>362.42353178529021</v>
      </c>
      <c r="BJ195" s="62">
        <f t="shared" si="146"/>
        <v>220.09202639602199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187.13674266165236</v>
      </c>
      <c r="T196" s="62">
        <f t="shared" si="142"/>
        <v>439.28159165815276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89.732552150400466</v>
      </c>
      <c r="AO196" s="62">
        <f t="shared" si="144"/>
        <v>430.92966901015944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3.6216500192655605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1.6090648283496535E-25</v>
      </c>
      <c r="AX196" s="23">
        <f t="shared" si="166"/>
        <v>3.6216500192655605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9.5769792096689348E-14</v>
      </c>
      <c r="BF196" s="14">
        <f t="shared" si="167"/>
        <v>1.4459910566979609E-12</v>
      </c>
      <c r="BG196" s="22">
        <f t="shared" si="168"/>
        <v>2.6852334783173491E-12</v>
      </c>
      <c r="BH196" s="62">
        <f t="shared" ref="BH196:BH203" si="194">BG196+(AY196+AZ196)*44/12</f>
        <v>293.33333333333599</v>
      </c>
      <c r="BI196" s="62">
        <f ca="1">AVERAGE(OFFSET($BH$3,0,0,'Données projet'!$E$11+1,1))-AVERAGE(OFFSET($H$3,0,0,'Données projet'!$E$11+1,1))</f>
        <v>362.42353178529021</v>
      </c>
      <c r="BJ196" s="62">
        <f t="shared" si="146"/>
        <v>220.09202639602199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187.13674266165236</v>
      </c>
      <c r="T197" s="62">
        <f t="shared" ref="T197:T203" si="204">$T$3</f>
        <v>439.28159165815276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89.732552150400466</v>
      </c>
      <c r="AO197" s="62">
        <f t="shared" ref="AO197:AO203" si="205">$AO$3</f>
        <v>430.92966901015944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3.5506316713761552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1.1377806514948081E-25</v>
      </c>
      <c r="AX197" s="23">
        <f t="shared" si="166"/>
        <v>3.5506316713761552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9.5769792096689348E-14</v>
      </c>
      <c r="BF197" s="14">
        <f t="shared" si="167"/>
        <v>1.4459910566979609E-12</v>
      </c>
      <c r="BG197" s="22">
        <f t="shared" si="168"/>
        <v>2.6852334783173491E-12</v>
      </c>
      <c r="BH197" s="62">
        <f t="shared" si="194"/>
        <v>293.33333333333599</v>
      </c>
      <c r="BI197" s="62">
        <f ca="1">AVERAGE(OFFSET($BH$3,0,0,'Données projet'!$E$11+1,1))-AVERAGE(OFFSET($H$3,0,0,'Données projet'!$E$11+1,1))</f>
        <v>362.42353178529021</v>
      </c>
      <c r="BJ197" s="62">
        <f t="shared" ref="BJ197:BJ203" si="206">$BJ$3</f>
        <v>220.09202639602199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187.13674266165236</v>
      </c>
      <c r="T198" s="62">
        <f t="shared" si="204"/>
        <v>439.28159165815276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89.732552150400466</v>
      </c>
      <c r="AO198" s="62">
        <f t="shared" si="205"/>
        <v>430.92966901015944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3.4810059499719461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8.0453241417482677E-26</v>
      </c>
      <c r="AX198" s="23">
        <f t="shared" si="166"/>
        <v>3.4810059499719461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9.5769792096689348E-14</v>
      </c>
      <c r="BF198" s="14">
        <f t="shared" si="167"/>
        <v>1.4459910566979609E-12</v>
      </c>
      <c r="BG198" s="22">
        <f t="shared" si="168"/>
        <v>2.6852334783173491E-12</v>
      </c>
      <c r="BH198" s="62">
        <f t="shared" si="194"/>
        <v>293.33333333333599</v>
      </c>
      <c r="BI198" s="62">
        <f ca="1">AVERAGE(OFFSET($BH$3,0,0,'Données projet'!$E$11+1,1))-AVERAGE(OFFSET($H$3,0,0,'Données projet'!$E$11+1,1))</f>
        <v>362.42353178529021</v>
      </c>
      <c r="BJ198" s="62">
        <f t="shared" si="206"/>
        <v>220.09202639602199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187.13674266165236</v>
      </c>
      <c r="T199" s="62">
        <f t="shared" si="204"/>
        <v>439.28159165815276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89.732552150400466</v>
      </c>
      <c r="AO199" s="62">
        <f t="shared" si="205"/>
        <v>430.92966901015944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3.4127455464969767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5.6889032574740405E-26</v>
      </c>
      <c r="AX199" s="23">
        <f t="shared" si="166"/>
        <v>3.4127455464969767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9.5769792096689348E-14</v>
      </c>
      <c r="BF199" s="14">
        <f t="shared" si="167"/>
        <v>1.4459910566979609E-12</v>
      </c>
      <c r="BG199" s="22">
        <f t="shared" si="168"/>
        <v>2.6852334783173491E-12</v>
      </c>
      <c r="BH199" s="62">
        <f t="shared" si="194"/>
        <v>293.33333333333599</v>
      </c>
      <c r="BI199" s="62">
        <f ca="1">AVERAGE(OFFSET($BH$3,0,0,'Données projet'!$E$11+1,1))-AVERAGE(OFFSET($H$3,0,0,'Données projet'!$E$11+1,1))</f>
        <v>362.42353178529021</v>
      </c>
      <c r="BJ199" s="62">
        <f t="shared" si="206"/>
        <v>220.09202639602199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187.13674266165236</v>
      </c>
      <c r="T200" s="62">
        <f t="shared" si="204"/>
        <v>439.28159165815276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89.732552150400466</v>
      </c>
      <c r="AO200" s="62">
        <f t="shared" si="205"/>
        <v>430.92966901015944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3.3458236878994163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4.0226620708741338E-26</v>
      </c>
      <c r="AX200" s="23">
        <f t="shared" si="166"/>
        <v>3.3458236878994163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9.5769792096689348E-14</v>
      </c>
      <c r="BF200" s="14">
        <f t="shared" si="167"/>
        <v>1.4459910566979609E-12</v>
      </c>
      <c r="BG200" s="22">
        <f t="shared" si="168"/>
        <v>2.6852334783173491E-12</v>
      </c>
      <c r="BH200" s="62">
        <f t="shared" si="194"/>
        <v>293.33333333333599</v>
      </c>
      <c r="BI200" s="62">
        <f ca="1">AVERAGE(OFFSET($BH$3,0,0,'Données projet'!$E$11+1,1))-AVERAGE(OFFSET($H$3,0,0,'Données projet'!$E$11+1,1))</f>
        <v>362.42353178529021</v>
      </c>
      <c r="BJ200" s="62">
        <f t="shared" si="206"/>
        <v>220.09202639602199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187.13674266165236</v>
      </c>
      <c r="T201" s="62">
        <f t="shared" si="204"/>
        <v>439.28159165815276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89.732552150400466</v>
      </c>
      <c r="AO201" s="62">
        <f t="shared" si="205"/>
        <v>430.92966901015944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3.2802141261306508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2.8444516287370203E-26</v>
      </c>
      <c r="AX201" s="23">
        <f t="shared" si="166"/>
        <v>3.2802141261306508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9.5769792096689348E-14</v>
      </c>
      <c r="BF201" s="14">
        <f t="shared" si="167"/>
        <v>1.4459910566979609E-12</v>
      </c>
      <c r="BG201" s="22">
        <f t="shared" si="168"/>
        <v>2.6852334783173491E-12</v>
      </c>
      <c r="BH201" s="62">
        <f t="shared" si="194"/>
        <v>293.33333333333599</v>
      </c>
      <c r="BI201" s="62">
        <f ca="1">AVERAGE(OFFSET($BH$3,0,0,'Données projet'!$E$11+1,1))-AVERAGE(OFFSET($H$3,0,0,'Données projet'!$E$11+1,1))</f>
        <v>362.42353178529021</v>
      </c>
      <c r="BJ201" s="62">
        <f t="shared" si="206"/>
        <v>220.09202639602199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187.13674266165236</v>
      </c>
      <c r="T202" s="62">
        <f t="shared" si="204"/>
        <v>439.28159165815276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89.732552150400466</v>
      </c>
      <c r="AO202" s="62">
        <f t="shared" si="205"/>
        <v>430.92966901015944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3.2158911278502895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2.0113310354370669E-26</v>
      </c>
      <c r="AX202" s="23">
        <f t="shared" si="166"/>
        <v>3.2158911278502895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9.5769792096689348E-14</v>
      </c>
      <c r="BF202" s="14">
        <f t="shared" si="167"/>
        <v>1.4459910566979609E-12</v>
      </c>
      <c r="BG202" s="22">
        <f t="shared" si="168"/>
        <v>2.6852334783173491E-12</v>
      </c>
      <c r="BH202" s="62">
        <f t="shared" si="194"/>
        <v>293.33333333333599</v>
      </c>
      <c r="BI202" s="62">
        <f ca="1">AVERAGE(OFFSET($BH$3,0,0,'Données projet'!$E$11+1,1))-AVERAGE(OFFSET($H$3,0,0,'Données projet'!$E$11+1,1))</f>
        <v>362.42353178529021</v>
      </c>
      <c r="BJ202" s="62">
        <f t="shared" si="206"/>
        <v>220.09202639602199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187.13674266165236</v>
      </c>
      <c r="T203" s="62">
        <f t="shared" si="204"/>
        <v>439.28159165815276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89.732552150400466</v>
      </c>
      <c r="AO203" s="62">
        <f t="shared" si="205"/>
        <v>430.92966901015944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3.1528294643330512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1.4222258143685101E-26</v>
      </c>
      <c r="AX203" s="23">
        <f t="shared" si="166"/>
        <v>3.1528294643330512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9.5769792096689348E-14</v>
      </c>
      <c r="BF203" s="14">
        <f t="shared" si="167"/>
        <v>1.4459910566979609E-12</v>
      </c>
      <c r="BG203" s="22">
        <f t="shared" si="168"/>
        <v>2.6852334783173491E-12</v>
      </c>
      <c r="BH203" s="62">
        <f t="shared" si="194"/>
        <v>293.33333333333599</v>
      </c>
      <c r="BI203" s="62">
        <f ca="1">AVERAGE(OFFSET($BH$3,0,0,'Données projet'!$E$11+1,1))-AVERAGE(OFFSET($H$3,0,0,'Données projet'!$E$11+1,1))</f>
        <v>362.42353178529021</v>
      </c>
      <c r="BJ203" s="62">
        <f t="shared" si="206"/>
        <v>220.09202639602199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1.3414438535766227</v>
      </c>
      <c r="BA205" s="88">
        <f>EXP(LN('Données projet'!B88)/'Données projet'!A88)</f>
        <v>1.185906184594963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A5" sqref="A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taeda</v>
      </c>
      <c r="B6" s="155">
        <f>'Données projet'!D9</f>
        <v>1.4025000000000001</v>
      </c>
      <c r="C6" s="156">
        <f ca="1">IF(OR('Données projet'!B9="",'Données projet'!C9="",'Données projet'!C9=0%),0,Calculateur!S3)</f>
        <v>187.13674266165236</v>
      </c>
      <c r="D6" s="156">
        <f>IF(OR('Données projet'!B9="",'Données projet'!C9="",'Données projet'!C9=0%),0,Calculateur!T3)</f>
        <v>439.28159165815276</v>
      </c>
      <c r="E6" s="156">
        <f ca="1">MIN(C6,D6)</f>
        <v>187.13674266165236</v>
      </c>
      <c r="F6" s="156">
        <f ca="1">E6*B6</f>
        <v>262.45928158296744</v>
      </c>
      <c r="G6" s="156">
        <f ca="1">F6*(100%-'Données projet'!$C$24)*(100%-'Données projet'!$C$25)*(100%-'Données projet'!$C$26)*(100%-'Données projet'!$C$27)</f>
        <v>236.21335342467069</v>
      </c>
      <c r="H6" s="157">
        <f>IF(OR('Données projet'!B9="",'Données projet'!C9="",'Données projet'!C9=0%),0,AVERAGE(Calculateur!$AC$3:$AC$33)*B6)</f>
        <v>21.08389183738505</v>
      </c>
      <c r="I6" s="158">
        <f>H6*(100%-'Données projet'!$C$24)*(100%-'Données projet'!$C$25)*(100%-'Données projet'!$C$26)*(100%-'Données projet'!$C$27)</f>
        <v>18.975502653646544</v>
      </c>
      <c r="J6" s="159">
        <f>IF(OR('Données projet'!B9="",'Données projet'!C9="",'Données projet'!C9=0%),0,SUM(Calculateur!$V$3:$V$33)*VLOOKUP('Données projet'!$B$9,Paramètres!$A$1:$I$89,9,0)*B6)</f>
        <v>266.55915000000005</v>
      </c>
      <c r="K6" s="160">
        <f>J6*(100%-'Données projet'!$C$24)*(100%-'Données projet'!$C$25)*(100%-'Données projet'!$C$26)*(100%-'Données projet'!$C$27)</f>
        <v>239.90323500000005</v>
      </c>
      <c r="L6" s="161">
        <f ca="1">G6+I6+K6</f>
        <v>495.09209107831725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Dorskamp</v>
      </c>
      <c r="B7" s="163">
        <f>'Données projet'!D10</f>
        <v>0.85250000000000004</v>
      </c>
      <c r="C7" s="156">
        <f ca="1">IF(OR('Données projet'!B10="",'Données projet'!C10="",'Données projet'!C10=0%),0,Calculateur!AN3)</f>
        <v>89.732552150400466</v>
      </c>
      <c r="D7" s="156">
        <f>IF(OR('Données projet'!B10="",'Données projet'!C10="",'Données projet'!C10=0%),0,Calculateur!AO3)</f>
        <v>430.92966901015944</v>
      </c>
      <c r="E7" s="156">
        <f t="shared" ref="E7:E15" ca="1" si="0">MIN(C7,D7)</f>
        <v>89.732552150400466</v>
      </c>
      <c r="F7" s="156">
        <f t="shared" ref="F7:F15" ca="1" si="1">E7*B7</f>
        <v>76.497000708216405</v>
      </c>
      <c r="G7" s="156">
        <f ca="1">F7*(100%-'Données projet'!$C$24)*(100%-'Données projet'!$C$25)*(100%-'Données projet'!$C$26)*(100%-'Données projet'!$C$27)</f>
        <v>68.847300637394767</v>
      </c>
      <c r="H7" s="164">
        <f>IF(OR('Données projet'!B10="",'Données projet'!C10="",'Données projet'!C10=0%),0,AVERAGE(Calculateur!$AX$3:$AX$33)*B7)</f>
        <v>32.195816647066849</v>
      </c>
      <c r="I7" s="158">
        <f>H7*(100%-'Données projet'!$C$24)*(100%-'Données projet'!$C$25)*(100%-'Données projet'!$C$26)*(100%-'Données projet'!$C$27)</f>
        <v>28.976234982360165</v>
      </c>
      <c r="J7" s="159">
        <f>IF(OR('Données projet'!B10="",'Données projet'!C10="",'Données projet'!C10=0%),0,SUM(Calculateur!$AQ$3:$AQ$33)*VLOOKUP('Données projet'!$B$10,Paramètres!$A$1:$I$89,9,0)*B7)</f>
        <v>312.59470000000005</v>
      </c>
      <c r="K7" s="160">
        <f>J7*(100%-'Données projet'!$C$24)*(100%-'Données projet'!$C$25)*(100%-'Données projet'!$C$26)*(100%-'Données projet'!$C$27)</f>
        <v>281.33523000000002</v>
      </c>
      <c r="L7" s="161">
        <f t="shared" ref="L7:L15" ca="1" si="2">G7+I7+K7</f>
        <v>379.15876561975494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Chêne pédonculé</v>
      </c>
      <c r="B8" s="163">
        <f>'Données projet'!D11</f>
        <v>0.495</v>
      </c>
      <c r="C8" s="156">
        <f ca="1">IF(OR('Données projet'!B11="",'Données projet'!C11="",'Données projet'!C11=0%),0,Calculateur!BI3)</f>
        <v>362.42353178529021</v>
      </c>
      <c r="D8" s="156">
        <f>IF(OR('Données projet'!B11="",'Données projet'!C11="",'Données projet'!C11=0%),0,Calculateur!BJ3)</f>
        <v>220.09202639602199</v>
      </c>
      <c r="E8" s="156">
        <f t="shared" ca="1" si="0"/>
        <v>220.09202639602199</v>
      </c>
      <c r="F8" s="156">
        <f t="shared" ca="1" si="1"/>
        <v>108.94555306603088</v>
      </c>
      <c r="G8" s="156">
        <f ca="1">F8*(100%-'Données projet'!$C$24)*(100%-'Données projet'!$C$25)*(100%-'Données projet'!$C$26)*(100%-'Données projet'!$C$27)</f>
        <v>98.050997759427801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3.5887500000000001</v>
      </c>
      <c r="K8" s="160">
        <f>J8*(100%-'Données projet'!$C$24)*(100%-'Données projet'!$C$25)*(100%-'Données projet'!$C$26)*(100%-'Données projet'!$C$27)</f>
        <v>3.2298750000000003</v>
      </c>
      <c r="L8" s="161">
        <f t="shared" ca="1" si="2"/>
        <v>101.28087275942781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447.90183535721468</v>
      </c>
      <c r="G16" s="175">
        <f t="shared" ca="1" si="3"/>
        <v>403.11165182149324</v>
      </c>
      <c r="H16" s="176">
        <f t="shared" si="3"/>
        <v>53.279708484451902</v>
      </c>
      <c r="I16" s="176">
        <f t="shared" si="3"/>
        <v>47.951737636006712</v>
      </c>
      <c r="J16" s="177">
        <f t="shared" si="3"/>
        <v>582.74260000000015</v>
      </c>
      <c r="K16" s="177">
        <f t="shared" si="3"/>
        <v>524.46834000000013</v>
      </c>
      <c r="L16" s="178">
        <f t="shared" ca="1" si="3"/>
        <v>975.53172945749998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Dorskamp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4749.9009382432268</v>
      </c>
      <c r="U10" s="190">
        <f>'Données projet'!D9</f>
        <v>1.4025000000000001</v>
      </c>
      <c r="V10" s="189">
        <f>U10*T10</f>
        <v>6661.7360658861262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Dorskamp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8856.771482862725</v>
      </c>
      <c r="U11" s="190">
        <f>'Données projet'!D10</f>
        <v>0.85250000000000004</v>
      </c>
      <c r="V11" s="189">
        <f t="shared" ref="V11" si="0">U11*T11</f>
        <v>7550.3976891404736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pédonculé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1103.9144163808069</v>
      </c>
      <c r="U12" s="190">
        <f>'Données projet'!D11</f>
        <v>0.495</v>
      </c>
      <c r="V12" s="189">
        <f t="shared" ref="V12:V19" si="1">U12*T12</f>
        <v>546.43763610849942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f>15945/2.75</f>
        <v>5798.181818181818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12</v>
      </c>
      <c r="B23" s="193">
        <f>'Données projet'!D36</f>
        <v>34</v>
      </c>
      <c r="C23" s="206">
        <v>10</v>
      </c>
      <c r="D23" s="194">
        <f>B23*C23</f>
        <v>340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-1186.4286088649005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17</v>
      </c>
      <c r="B24" s="193">
        <f>'Données projet'!D37</f>
        <v>43</v>
      </c>
      <c r="C24" s="206">
        <v>15</v>
      </c>
      <c r="D24" s="194">
        <f t="shared" ref="D24:D42" si="2">B24*C24</f>
        <v>645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-1186.4286088649005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309</v>
      </c>
      <c r="C26" s="206">
        <v>45</v>
      </c>
      <c r="D26" s="194">
        <f t="shared" si="2"/>
        <v>13905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Dorskamp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356</v>
      </c>
      <c r="C54" s="204">
        <v>60</v>
      </c>
      <c r="D54" s="191">
        <f>B54*C54</f>
        <v>21360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25</v>
      </c>
      <c r="B85" s="193">
        <f>'Données projet'!D88</f>
        <v>8</v>
      </c>
      <c r="C85" s="204">
        <v>10</v>
      </c>
      <c r="D85" s="191">
        <f>B85*C85</f>
        <v>80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30</v>
      </c>
      <c r="B86" s="193">
        <f>'Données projet'!D89</f>
        <v>21</v>
      </c>
      <c r="C86" s="204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35</v>
      </c>
      <c r="B87" s="193">
        <f>'Données projet'!D90</f>
        <v>21</v>
      </c>
      <c r="C87" s="204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21</v>
      </c>
      <c r="C88" s="204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45</v>
      </c>
      <c r="B89" s="193">
        <f>'Données projet'!D92</f>
        <v>21</v>
      </c>
      <c r="C89" s="204">
        <v>20</v>
      </c>
      <c r="D89" s="191">
        <f t="shared" si="6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50</v>
      </c>
      <c r="B90" s="193">
        <f>'Données projet'!D93</f>
        <v>21</v>
      </c>
      <c r="C90" s="204">
        <v>30</v>
      </c>
      <c r="D90" s="191">
        <f t="shared" si="6"/>
        <v>630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55</v>
      </c>
      <c r="B91" s="193">
        <f>'Données projet'!D94</f>
        <v>21</v>
      </c>
      <c r="C91" s="204">
        <v>30</v>
      </c>
      <c r="D91" s="191">
        <f t="shared" si="6"/>
        <v>630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21</v>
      </c>
      <c r="C92" s="204">
        <v>40</v>
      </c>
      <c r="D92" s="191">
        <f t="shared" si="6"/>
        <v>840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65</v>
      </c>
      <c r="B93" s="193">
        <f>'Données projet'!D96</f>
        <v>21</v>
      </c>
      <c r="C93" s="204">
        <v>50</v>
      </c>
      <c r="D93" s="191">
        <f t="shared" si="6"/>
        <v>1050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70</v>
      </c>
      <c r="B94" s="193">
        <f>'Données projet'!D97</f>
        <v>21</v>
      </c>
      <c r="C94" s="204">
        <v>60</v>
      </c>
      <c r="D94" s="191">
        <f t="shared" si="6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75</v>
      </c>
      <c r="B95" s="193">
        <f>'Données projet'!D98</f>
        <v>21</v>
      </c>
      <c r="C95" s="204">
        <v>70</v>
      </c>
      <c r="D95" s="191">
        <f t="shared" si="6"/>
        <v>1470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80</v>
      </c>
      <c r="B96" s="193">
        <f>'Données projet'!D99</f>
        <v>21</v>
      </c>
      <c r="C96" s="204">
        <v>70</v>
      </c>
      <c r="D96" s="191">
        <f t="shared" si="6"/>
        <v>1470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85</v>
      </c>
      <c r="B97" s="193">
        <f>'Données projet'!D100</f>
        <v>21</v>
      </c>
      <c r="C97" s="204">
        <v>80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90</v>
      </c>
      <c r="B98" s="193">
        <f>'Données projet'!D101</f>
        <v>21</v>
      </c>
      <c r="C98" s="204">
        <v>80</v>
      </c>
      <c r="D98" s="191">
        <f t="shared" si="6"/>
        <v>1680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95</v>
      </c>
      <c r="B99" s="193">
        <f>'Données projet'!D102</f>
        <v>21</v>
      </c>
      <c r="C99" s="204">
        <v>90</v>
      </c>
      <c r="D99" s="191">
        <f t="shared" si="6"/>
        <v>1890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100</v>
      </c>
      <c r="B100" s="193">
        <f>'Données projet'!D103</f>
        <v>21</v>
      </c>
      <c r="C100" s="204">
        <v>90</v>
      </c>
      <c r="D100" s="191">
        <f t="shared" si="6"/>
        <v>1890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105</v>
      </c>
      <c r="B101" s="193">
        <f>'Données projet'!D104</f>
        <v>20</v>
      </c>
      <c r="C101" s="204">
        <v>100</v>
      </c>
      <c r="D101" s="191">
        <f t="shared" si="6"/>
        <v>2000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110</v>
      </c>
      <c r="B102" s="193">
        <f>'Données projet'!D105</f>
        <v>19</v>
      </c>
      <c r="C102" s="204">
        <v>100</v>
      </c>
      <c r="D102" s="191">
        <f t="shared" si="6"/>
        <v>1900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115</v>
      </c>
      <c r="B103" s="193">
        <f>'Données projet'!D106</f>
        <v>18</v>
      </c>
      <c r="C103" s="204">
        <v>110</v>
      </c>
      <c r="D103" s="191">
        <f t="shared" si="6"/>
        <v>1980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120</v>
      </c>
      <c r="B104" s="193">
        <f>'Données projet'!D107</f>
        <v>305</v>
      </c>
      <c r="C104" s="204">
        <v>200</v>
      </c>
      <c r="D104" s="191">
        <f t="shared" si="6"/>
        <v>61000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2024-07-29T08:02:08Z</dcterms:modified>
</cp:coreProperties>
</file>