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HILLAC (16) - GF DU CHATEAU DE CHILLAC\Dossier déposé 07-05-2024\"/>
    </mc:Choice>
  </mc:AlternateContent>
  <xr:revisionPtr revIDLastSave="0" documentId="13_ncr:1_{0099E280-FB64-447B-B82D-5A098AAA8733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<sst xmlns="http://schemas.openxmlformats.org/spreadsheetml/2006/main" count="1169" uniqueCount="324">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</sst>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0" sqref="G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1.9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0.5</v>
      </c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30" sqref="C3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312.44160887915535</v>
      </c>
      <c r="T3" s="62">
        <f>IF('Données projet'!E9&gt;30,$R$33-$H$33,LOOKUP('Données projet'!$E$9,$A$3:$A$203,R3:R203)-LOOKUP('Données projet'!$E$9,$A$3:$A$203,$H$3:$H$203))</f>
        <v>190.92100876773804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296.17432310550635</v>
      </c>
      <c r="S4" s="62">
        <f ca="1">AVERAGE(OFFSET($R$3,0,0,'Données projet'!$E$9+1,1))-AVERAGE(OFFSET($H$3,0,0,'Données projet'!$E$9+1,1))</f>
        <v>312.44160887915535</v>
      </c>
      <c r="T4" s="62">
        <f>$T$3</f>
        <v>190.92100876773804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296.82694711009896</v>
      </c>
      <c r="S5" s="62">
        <f ca="1">AVERAGE(OFFSET($R$3,0,0,'Données projet'!$E$9+1,1))-AVERAGE(OFFSET($H$3,0,0,'Données projet'!$E$9+1,1))</f>
        <v>312.44160887915535</v>
      </c>
      <c r="T5" s="62">
        <f t="shared" ref="T5:T68" si="34">$T$3</f>
        <v>190.92100876773804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297.63006022433916</v>
      </c>
      <c r="S6" s="62">
        <f ca="1">AVERAGE(OFFSET($R$3,0,0,'Données projet'!$E$9+1,1))-AVERAGE(OFFSET($H$3,0,0,'Données projet'!$E$9+1,1))</f>
        <v>312.44160887915535</v>
      </c>
      <c r="T6" s="62">
        <f t="shared" si="34"/>
        <v>190.92100876773804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298.61848781128475</v>
      </c>
      <c r="S7" s="62">
        <f ca="1">AVERAGE(OFFSET($R$3,0,0,'Données projet'!$E$9+1,1))-AVERAGE(OFFSET($H$3,0,0,'Données projet'!$E$9+1,1))</f>
        <v>312.44160887915535</v>
      </c>
      <c r="T7" s="62">
        <f t="shared" si="34"/>
        <v>190.92100876773804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299.83514117239878</v>
      </c>
      <c r="S8" s="62">
        <f ca="1">AVERAGE(OFFSET($R$3,0,0,'Données projet'!$E$9+1,1))-AVERAGE(OFFSET($H$3,0,0,'Données projet'!$E$9+1,1))</f>
        <v>312.44160887915535</v>
      </c>
      <c r="T8" s="62">
        <f t="shared" si="34"/>
        <v>190.92100876773804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301.33290077663611</v>
      </c>
      <c r="S9" s="62">
        <f ca="1">AVERAGE(OFFSET($R$3,0,0,'Données projet'!$E$9+1,1))-AVERAGE(OFFSET($H$3,0,0,'Données projet'!$E$9+1,1))</f>
        <v>312.44160887915535</v>
      </c>
      <c r="T9" s="62">
        <f t="shared" si="34"/>
        <v>190.92100876773804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303.17693934275616</v>
      </c>
      <c r="S10" s="62">
        <f ca="1">AVERAGE(OFFSET($R$3,0,0,'Données projet'!$E$9+1,1))-AVERAGE(OFFSET($H$3,0,0,'Données projet'!$E$9+1,1))</f>
        <v>312.44160887915535</v>
      </c>
      <c r="T10" s="62">
        <f t="shared" si="34"/>
        <v>190.92100876773804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305.44758777557922</v>
      </c>
      <c r="S11" s="62">
        <f ca="1">AVERAGE(OFFSET($R$3,0,0,'Données projet'!$E$9+1,1))-AVERAGE(OFFSET($H$3,0,0,'Données projet'!$E$9+1,1))</f>
        <v>312.44160887915535</v>
      </c>
      <c r="T11" s="62">
        <f t="shared" si="34"/>
        <v>190.92100876773804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308.24387113376753</v>
      </c>
      <c r="S12" s="62">
        <f ca="1">AVERAGE(OFFSET($R$3,0,0,'Données projet'!$E$9+1,1))-AVERAGE(OFFSET($H$3,0,0,'Données projet'!$E$9+1,1))</f>
        <v>312.44160887915535</v>
      </c>
      <c r="T12" s="62">
        <f t="shared" si="34"/>
        <v>190.92100876773804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311.68787167067455</v>
      </c>
      <c r="S13" s="62">
        <f ca="1">AVERAGE(OFFSET($R$3,0,0,'Données projet'!$E$9+1,1))-AVERAGE(OFFSET($H$3,0,0,'Données projet'!$E$9+1,1))</f>
        <v>312.44160887915535</v>
      </c>
      <c r="T13" s="62">
        <f t="shared" si="34"/>
        <v>190.92100876773804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315.93011288122739</v>
      </c>
      <c r="S14" s="62">
        <f ca="1">AVERAGE(OFFSET($R$3,0,0,'Données projet'!$E$9+1,1))-AVERAGE(OFFSET($H$3,0,0,'Données projet'!$E$9+1,1))</f>
        <v>312.44160887915535</v>
      </c>
      <c r="T14" s="62">
        <f t="shared" si="34"/>
        <v>190.92100876773804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321.15620406350808</v>
      </c>
      <c r="S15" s="62">
        <f ca="1">AVERAGE(OFFSET($R$3,0,0,'Données projet'!$E$9+1,1))-AVERAGE(OFFSET($H$3,0,0,'Données projet'!$E$9+1,1))</f>
        <v>312.44160887915535</v>
      </c>
      <c r="T15" s="62">
        <f t="shared" si="34"/>
        <v>190.92100876773804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327.59504121177019</v>
      </c>
      <c r="S16" s="62">
        <f ca="1">AVERAGE(OFFSET($R$3,0,0,'Données projet'!$E$9+1,1))-AVERAGE(OFFSET($H$3,0,0,'Données projet'!$E$9+1,1))</f>
        <v>312.44160887915535</v>
      </c>
      <c r="T16" s="62">
        <f t="shared" si="34"/>
        <v>190.92100876773804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335.52892963000164</v>
      </c>
      <c r="S17" s="62">
        <f ca="1">AVERAGE(OFFSET($R$3,0,0,'Données projet'!$E$9+1,1))-AVERAGE(OFFSET($H$3,0,0,'Données projet'!$E$9+1,1))</f>
        <v>312.44160887915535</v>
      </c>
      <c r="T17" s="62">
        <f t="shared" si="34"/>
        <v>190.92100876773804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345.30607962204783</v>
      </c>
      <c r="S18" s="62">
        <f ca="1">AVERAGE(OFFSET($R$3,0,0,'Données projet'!$E$9+1,1))-AVERAGE(OFFSET($H$3,0,0,'Données projet'!$E$9+1,1))</f>
        <v>312.44160887915535</v>
      </c>
      <c r="T18" s="62">
        <f t="shared" si="34"/>
        <v>190.92100876773804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357.3560328458579</v>
      </c>
      <c r="S19" s="62">
        <f ca="1">AVERAGE(OFFSET($R$3,0,0,'Données projet'!$E$9+1,1))-AVERAGE(OFFSET($H$3,0,0,'Données projet'!$E$9+1,1))</f>
        <v>312.44160887915535</v>
      </c>
      <c r="T19" s="62">
        <f t="shared" si="34"/>
        <v>190.92100876773804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372.20870820074703</v>
      </c>
      <c r="S20" s="62">
        <f ca="1">AVERAGE(OFFSET($R$3,0,0,'Données projet'!$E$9+1,1))-AVERAGE(OFFSET($H$3,0,0,'Données projet'!$E$9+1,1))</f>
        <v>312.44160887915535</v>
      </c>
      <c r="T20" s="62">
        <f t="shared" si="34"/>
        <v>190.92100876773804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390.51791836449235</v>
      </c>
      <c r="S21" s="62">
        <f ca="1">AVERAGE(OFFSET($R$3,0,0,'Données projet'!$E$9+1,1))-AVERAGE(OFFSET($H$3,0,0,'Données projet'!$E$9+1,1))</f>
        <v>312.44160887915535</v>
      </c>
      <c r="T21" s="62">
        <f t="shared" si="34"/>
        <v>190.92100876773804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413.0904086280766</v>
      </c>
      <c r="S22" s="62">
        <f ca="1">AVERAGE(OFFSET($R$3,0,0,'Données projet'!$E$9+1,1))-AVERAGE(OFFSET($H$3,0,0,'Données projet'!$E$9+1,1))</f>
        <v>312.44160887915535</v>
      </c>
      <c r="T22" s="62">
        <f t="shared" si="34"/>
        <v>190.92100876773804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440.92171753768048</v>
      </c>
      <c r="S23" s="62">
        <f ca="1">AVERAGE(OFFSET($R$3,0,0,'Données projet'!$E$9+1,1))-AVERAGE(OFFSET($H$3,0,0,'Données projet'!$E$9+1,1))</f>
        <v>312.44160887915535</v>
      </c>
      <c r="T23" s="62">
        <f t="shared" si="34"/>
        <v>190.92100876773804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443.2850952483584</v>
      </c>
      <c r="S24" s="62">
        <f ca="1">AVERAGE(OFFSET($R$3,0,0,'Données projet'!$E$9+1,1))-AVERAGE(OFFSET($H$3,0,0,'Données projet'!$E$9+1,1))</f>
        <v>312.44160887915535</v>
      </c>
      <c r="T24" s="62">
        <f t="shared" si="34"/>
        <v>190.92100876773804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457.4472396337602</v>
      </c>
      <c r="S25" s="62">
        <f ca="1">AVERAGE(OFFSET($R$3,0,0,'Données projet'!$E$9+1,1))-AVERAGE(OFFSET($H$3,0,0,'Données projet'!$E$9+1,1))</f>
        <v>312.44160887915535</v>
      </c>
      <c r="T25" s="62">
        <f t="shared" si="34"/>
        <v>190.92100876773804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471.5805004860498</v>
      </c>
      <c r="S26" s="62">
        <f ca="1">AVERAGE(OFFSET($R$3,0,0,'Données projet'!$E$9+1,1))-AVERAGE(OFFSET($H$3,0,0,'Données projet'!$E$9+1,1))</f>
        <v>312.44160887915535</v>
      </c>
      <c r="T26" s="62">
        <f t="shared" si="34"/>
        <v>190.92100876773804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485.6874918520171</v>
      </c>
      <c r="S27" s="62">
        <f ca="1">AVERAGE(OFFSET($R$3,0,0,'Données projet'!$E$9+1,1))-AVERAGE(OFFSET($H$3,0,0,'Données projet'!$E$9+1,1))</f>
        <v>312.44160887915535</v>
      </c>
      <c r="T27" s="62">
        <f t="shared" si="34"/>
        <v>190.92100876773804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499.7704125517941</v>
      </c>
      <c r="S28" s="62">
        <f ca="1">AVERAGE(OFFSET($R$3,0,0,'Données projet'!$E$9+1,1))-AVERAGE(OFFSET($H$3,0,0,'Données projet'!$E$9+1,1))</f>
        <v>312.44160887915535</v>
      </c>
      <c r="T28" s="62">
        <f t="shared" si="34"/>
        <v>190.92100876773804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0.129</v>
      </c>
      <c r="Y28" s="17">
        <f>IF(ISNA(VLOOKUP(A28,'Données projet'!$A$35:$I$55,7,0)),0%,VLOOKUP(A28,'Données projet'!$A$35:$I$55,7,0))</f>
        <v>0.7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3.5986042274365828</v>
      </c>
      <c r="AB28" s="23">
        <f>EXP(-LN(2)/2)*AB27+(1-EXP(-LN(2)/2))/(LN(2)/2)*V28*Y28*VLOOKUP('Données projet'!$B$9,Paramètres!$A$1:$I$89,3,0)*0.475*44/12</f>
        <v>16.73258178576512</v>
      </c>
      <c r="AC28" s="24">
        <f t="shared" si="3"/>
        <v>20.331186013201702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462.94678562222634</v>
      </c>
      <c r="S29" s="62">
        <f ca="1">AVERAGE(OFFSET($R$3,0,0,'Données projet'!$E$9+1,1))-AVERAGE(OFFSET($H$3,0,0,'Données projet'!$E$9+1,1))</f>
        <v>312.44160887915535</v>
      </c>
      <c r="T29" s="62">
        <f t="shared" si="34"/>
        <v>190.92100876773804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3.5002002055949579</v>
      </c>
      <c r="AB29" s="23">
        <f>EXP(-LN(2)/2)*AB28+(1-EXP(-LN(2)/2))/(LN(2)/2)*V29*Y29*VLOOKUP('Données projet'!$B$9,Paramètres!$A$1:$I$89,3,0)*0.475*44/12</f>
        <v>11.831722047473029</v>
      </c>
      <c r="AC29" s="24">
        <f t="shared" si="3"/>
        <v>15.331922253067987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480.9879370704989</v>
      </c>
      <c r="S30" s="62">
        <f ca="1">AVERAGE(OFFSET($R$3,0,0,'Données projet'!$E$9+1,1))-AVERAGE(OFFSET($H$3,0,0,'Données projet'!$E$9+1,1))</f>
        <v>312.44160887915535</v>
      </c>
      <c r="T30" s="62">
        <f t="shared" si="34"/>
        <v>190.92100876773804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3.4044870469054347</v>
      </c>
      <c r="AB30" s="23">
        <f>EXP(-LN(2)/2)*AB29+(1-EXP(-LN(2)/2))/(LN(2)/2)*V30*Y30*VLOOKUP('Données projet'!$B$9,Paramètres!$A$1:$I$89,3,0)*0.475*44/12</f>
        <v>8.3662908928825619</v>
      </c>
      <c r="AC30" s="24">
        <f t="shared" si="3"/>
        <v>11.770777939787997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498.9886264212779</v>
      </c>
      <c r="S31" s="62">
        <f ca="1">AVERAGE(OFFSET($R$3,0,0,'Données projet'!$E$9+1,1))-AVERAGE(OFFSET($H$3,0,0,'Données projet'!$E$9+1,1))</f>
        <v>312.44160887915535</v>
      </c>
      <c r="T31" s="62">
        <f t="shared" si="34"/>
        <v>190.92100876773804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3.3113911695736129</v>
      </c>
      <c r="AB31" s="23">
        <f>EXP(-LN(2)/2)*AB30+(1-EXP(-LN(2)/2))/(LN(2)/2)*V31*Y31*VLOOKUP('Données projet'!$B$9,Paramètres!$A$1:$I$89,3,0)*0.475*44/12</f>
        <v>5.9158610237365155</v>
      </c>
      <c r="AC31" s="24">
        <f t="shared" si="3"/>
        <v>9.2272521933101288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516.95289444408968</v>
      </c>
      <c r="S32" s="62">
        <f ca="1">AVERAGE(OFFSET($R$3,0,0,'Données projet'!$E$9+1,1))-AVERAGE(OFFSET($H$3,0,0,'Données projet'!$E$9+1,1))</f>
        <v>312.44160887915535</v>
      </c>
      <c r="T32" s="62">
        <f t="shared" si="34"/>
        <v>190.92100876773804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3.220841003903129</v>
      </c>
      <c r="AB32" s="23">
        <f>EXP(-LN(2)/2)*AB31+(1-EXP(-LN(2)/2))/(LN(2)/2)*V32*Y32*VLOOKUP('Données projet'!$B$9,Paramètres!$A$1:$I$89,3,0)*0.475*44/12</f>
        <v>4.1831454464412818</v>
      </c>
      <c r="AC32" s="24">
        <f t="shared" si="3"/>
        <v>7.4039864503444104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312.44160887915535</v>
      </c>
      <c r="T33" s="62">
        <f t="shared" si="34"/>
        <v>190.92100876773804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0.215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9.1304406496690369</v>
      </c>
      <c r="AB33" s="23">
        <f>EXP(-LN(2)/2)*AB32+(1-EXP(-LN(2)/2))/(LN(2)/2)*V33*Y33*VLOOKUP('Données projet'!$B$9,Paramètres!$A$1:$I$89,3,0)*0.475*44/12</f>
        <v>14.909774644557633</v>
      </c>
      <c r="AC33" s="24">
        <f t="shared" si="3"/>
        <v>24.04021529422667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312.44160887915535</v>
      </c>
      <c r="T34" s="62">
        <f t="shared" si="34"/>
        <v>190.92100876773804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8.8807682699548316</v>
      </c>
      <c r="AB34" s="23">
        <f>EXP(-LN(2)/2)*AB33+(1-EXP(-LN(2)/2))/(LN(2)/2)*V34*Y34*VLOOKUP('Données projet'!$B$9,Paramètres!$A$1:$I$89,3,0)*0.475*44/12</f>
        <v>10.54280275712995</v>
      </c>
      <c r="AC34" s="24">
        <f t="shared" si="3"/>
        <v>19.423571027084783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312.44160887915535</v>
      </c>
      <c r="T35" s="62">
        <f t="shared" si="34"/>
        <v>190.92100876773804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8.6379231945936112</v>
      </c>
      <c r="AB35" s="23">
        <f>EXP(-LN(2)/2)*AB34+(1-EXP(-LN(2)/2))/(LN(2)/2)*V35*Y35*VLOOKUP('Données projet'!$B$9,Paramètres!$A$1:$I$89,3,0)*0.475*44/12</f>
        <v>7.4548873222788181</v>
      </c>
      <c r="AC35" s="24">
        <f t="shared" si="3"/>
        <v>16.092810516872429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312.44160887915535</v>
      </c>
      <c r="T36" s="62">
        <f t="shared" si="34"/>
        <v>190.92100876773804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8.4017187305888097</v>
      </c>
      <c r="AB36" s="23">
        <f>EXP(-LN(2)/2)*AB35+(1-EXP(-LN(2)/2))/(LN(2)/2)*V36*Y36*VLOOKUP('Données projet'!$B$9,Paramètres!$A$1:$I$89,3,0)*0.475*44/12</f>
        <v>5.2714013785649758</v>
      </c>
      <c r="AC36" s="24">
        <f t="shared" si="3"/>
        <v>13.673120109153786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312.44160887915535</v>
      </c>
      <c r="T37" s="62">
        <f t="shared" si="34"/>
        <v>190.92100876773804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8.171973290073673</v>
      </c>
      <c r="AB37" s="23">
        <f>EXP(-LN(2)/2)*AB36+(1-EXP(-LN(2)/2))/(LN(2)/2)*V37*Y37*VLOOKUP('Données projet'!$B$9,Paramètres!$A$1:$I$89,3,0)*0.475*44/12</f>
        <v>3.7274436611394095</v>
      </c>
      <c r="AC37" s="24">
        <f t="shared" si="3"/>
        <v>11.899416951213082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312.44160887915535</v>
      </c>
      <c r="T38" s="62">
        <f t="shared" si="34"/>
        <v>190.92100876773804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7.9485102507112106</v>
      </c>
      <c r="AB38" s="23">
        <f>EXP(-LN(2)/2)*AB37+(1-EXP(-LN(2)/2))/(LN(2)/2)*V38*Y38*VLOOKUP('Données projet'!$B$9,Paramètres!$A$1:$I$89,3,0)*0.475*44/12</f>
        <v>2.6357006892824884</v>
      </c>
      <c r="AC38" s="24">
        <f t="shared" si="3"/>
        <v>10.584210939993699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312.44160887915535</v>
      </c>
      <c r="T39" s="62">
        <f t="shared" si="34"/>
        <v>190.92100876773804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7.731157819911525</v>
      </c>
      <c r="AB39" s="23">
        <f>EXP(-LN(2)/2)*AB38+(1-EXP(-LN(2)/2))/(LN(2)/2)*V39*Y39*VLOOKUP('Données projet'!$B$9,Paramètres!$A$1:$I$89,3,0)*0.475*44/12</f>
        <v>1.8637218305697052</v>
      </c>
      <c r="AC39" s="24">
        <f t="shared" si="3"/>
        <v>9.5948796504812304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312.44160887915535</v>
      </c>
      <c r="T40" s="62">
        <f t="shared" si="34"/>
        <v>190.92100876773804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7.5197489027621245</v>
      </c>
      <c r="AB40" s="23">
        <f>EXP(-LN(2)/2)*AB39+(1-EXP(-LN(2)/2))/(LN(2)/2)*V40*Y40*VLOOKUP('Données projet'!$B$9,Paramètres!$A$1:$I$89,3,0)*0.475*44/12</f>
        <v>1.3178503446412444</v>
      </c>
      <c r="AC40" s="24">
        <f t="shared" si="3"/>
        <v>8.837599247403368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312.44160887915535</v>
      </c>
      <c r="T41" s="62">
        <f t="shared" si="34"/>
        <v>190.92100876773804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7.3141209735696862</v>
      </c>
      <c r="AB41" s="23">
        <f>EXP(-LN(2)/2)*AB40+(1-EXP(-LN(2)/2))/(LN(2)/2)*V41*Y41*VLOOKUP('Données projet'!$B$9,Paramètres!$A$1:$I$89,3,0)*0.475*44/12</f>
        <v>0.93186091528485271</v>
      </c>
      <c r="AC41" s="24">
        <f t="shared" si="3"/>
        <v>8.2459818888545389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312.44160887915535</v>
      </c>
      <c r="T42" s="62">
        <f t="shared" si="34"/>
        <v>190.92100876773804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7.1141159509145178</v>
      </c>
      <c r="AB42" s="23">
        <f>EXP(-LN(2)/2)*AB41+(1-EXP(-LN(2)/2))/(LN(2)/2)*V42*Y42*VLOOKUP('Données projet'!$B$9,Paramètres!$A$1:$I$89,3,0)*0.475*44/12</f>
        <v>0.65892517232062231</v>
      </c>
      <c r="AC42" s="24">
        <f t="shared" si="3"/>
        <v>7.7730411232351404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312.44160887915535</v>
      </c>
      <c r="T43" s="62">
        <f t="shared" si="34"/>
        <v>190.92100876773804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6.9195800761216617</v>
      </c>
      <c r="AB43" s="23">
        <f>EXP(-LN(2)/2)*AB42+(1-EXP(-LN(2)/2))/(LN(2)/2)*V43*Y43*VLOOKUP('Données projet'!$B$9,Paramètres!$A$1:$I$89,3,0)*0.475*44/12</f>
        <v>0.46593045764242641</v>
      </c>
      <c r="AC43" s="24">
        <f t="shared" si="3"/>
        <v>7.3855105337640881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312.44160887915535</v>
      </c>
      <c r="T44" s="62">
        <f t="shared" si="34"/>
        <v>190.92100876773804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6.7303637950552133</v>
      </c>
      <c r="AB44" s="23">
        <f>EXP(-LN(2)/2)*AB43+(1-EXP(-LN(2)/2))/(LN(2)/2)*V44*Y44*VLOOKUP('Données projet'!$B$9,Paramètres!$A$1:$I$89,3,0)*0.475*44/12</f>
        <v>0.32946258616031121</v>
      </c>
      <c r="AC44" s="24">
        <f t="shared" si="3"/>
        <v>7.0598263812155242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312.44160887915535</v>
      </c>
      <c r="T45" s="62">
        <f t="shared" si="34"/>
        <v>190.92100876773804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6.5463216431449789</v>
      </c>
      <c r="AB45" s="23">
        <f>EXP(-LN(2)/2)*AB44+(1-EXP(-LN(2)/2))/(LN(2)/2)*V45*Y45*VLOOKUP('Données projet'!$B$9,Paramètres!$A$1:$I$89,3,0)*0.475*44/12</f>
        <v>0.23296522882121326</v>
      </c>
      <c r="AC45" s="24">
        <f t="shared" si="3"/>
        <v>6.7792868719661925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312.44160887915535</v>
      </c>
      <c r="T46" s="62">
        <f t="shared" si="34"/>
        <v>190.92100876773804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6.3673121335570864</v>
      </c>
      <c r="AB46" s="23">
        <f>EXP(-LN(2)/2)*AB45+(1-EXP(-LN(2)/2))/(LN(2)/2)*V46*Y46*VLOOKUP('Données projet'!$B$9,Paramètres!$A$1:$I$89,3,0)*0.475*44/12</f>
        <v>0.16473129308015563</v>
      </c>
      <c r="AC46" s="24">
        <f t="shared" si="3"/>
        <v>6.5320434266372418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312.44160887915535</v>
      </c>
      <c r="T47" s="62">
        <f t="shared" si="34"/>
        <v>190.92100876773804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6.1931976484225757</v>
      </c>
      <c r="AB47" s="23">
        <f>EXP(-LN(2)/2)*AB46+(1-EXP(-LN(2)/2))/(LN(2)/2)*V47*Y47*VLOOKUP('Données projet'!$B$9,Paramètres!$A$1:$I$89,3,0)*0.475*44/12</f>
        <v>0.11648261441060664</v>
      </c>
      <c r="AC47" s="24">
        <f t="shared" si="3"/>
        <v>6.3096802628331821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312.44160887915535</v>
      </c>
      <c r="T48" s="62">
        <f t="shared" si="34"/>
        <v>190.92100876773804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6.0238443330403504</v>
      </c>
      <c r="AB48" s="23">
        <f>EXP(-LN(2)/2)*AB47+(1-EXP(-LN(2)/2))/(LN(2)/2)*V48*Y48*VLOOKUP('Données projet'!$B$9,Paramètres!$A$1:$I$89,3,0)*0.475*44/12</f>
        <v>8.236564654007783E-2</v>
      </c>
      <c r="AC48" s="24">
        <f t="shared" si="3"/>
        <v>6.1062099795804281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312.44160887915535</v>
      </c>
      <c r="T49" s="62">
        <f t="shared" si="34"/>
        <v>190.92100876773804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5.8591219929731562</v>
      </c>
      <c r="AB49" s="23">
        <f>EXP(-LN(2)/2)*AB48+(1-EXP(-LN(2)/2))/(LN(2)/2)*V49*Y49*VLOOKUP('Données projet'!$B$9,Paramètres!$A$1:$I$89,3,0)*0.475*44/12</f>
        <v>5.8241307205303336E-2</v>
      </c>
      <c r="AC49" s="24">
        <f t="shared" si="3"/>
        <v>5.9173633001784598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312.44160887915535</v>
      </c>
      <c r="T50" s="62">
        <f t="shared" si="34"/>
        <v>190.92100876773804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5.6989039939574706</v>
      </c>
      <c r="AB50" s="23">
        <f>EXP(-LN(2)/2)*AB49+(1-EXP(-LN(2)/2))/(LN(2)/2)*V50*Y50*VLOOKUP('Données projet'!$B$9,Paramètres!$A$1:$I$89,3,0)*0.475*44/12</f>
        <v>4.1182823270038922E-2</v>
      </c>
      <c r="AC50" s="24">
        <f t="shared" si="3"/>
        <v>5.7400868172275095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312.44160887915535</v>
      </c>
      <c r="T51" s="62">
        <f t="shared" si="34"/>
        <v>190.92100876773804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5.5430671645503677</v>
      </c>
      <c r="AB51" s="23">
        <f>EXP(-LN(2)/2)*AB50+(1-EXP(-LN(2)/2))/(LN(2)/2)*V51*Y51*VLOOKUP('Données projet'!$B$9,Paramètres!$A$1:$I$89,3,0)*0.475*44/12</f>
        <v>2.9120653602651671E-2</v>
      </c>
      <c r="AC51" s="24">
        <f t="shared" si="3"/>
        <v>5.5721878181530196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312.44160887915535</v>
      </c>
      <c r="T52" s="62">
        <f t="shared" si="34"/>
        <v>190.92100876773804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5.3914917014385049</v>
      </c>
      <c r="AB52" s="23">
        <f>EXP(-LN(2)/2)*AB51+(1-EXP(-LN(2)/2))/(LN(2)/2)*V52*Y52*VLOOKUP('Données projet'!$B$9,Paramètres!$A$1:$I$89,3,0)*0.475*44/12</f>
        <v>2.0591411635019465E-2</v>
      </c>
      <c r="AC52" s="24">
        <f t="shared" si="3"/>
        <v>5.4120831130735247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312.44160887915535</v>
      </c>
      <c r="T53" s="62">
        <f t="shared" si="34"/>
        <v>190.92100876773804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5.2440610773364424</v>
      </c>
      <c r="AB53" s="23">
        <f>EXP(-LN(2)/2)*AB52+(1-EXP(-LN(2)/2))/(LN(2)/2)*V53*Y53*VLOOKUP('Données projet'!$B$9,Paramètres!$A$1:$I$89,3,0)*0.475*44/12</f>
        <v>1.4560326801325837E-2</v>
      </c>
      <c r="AC53" s="24">
        <f t="shared" si="3"/>
        <v>5.2586214041377684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312.44160887915535</v>
      </c>
      <c r="T54" s="62">
        <f t="shared" si="34"/>
        <v>190.92100876773804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5.1006619514034908</v>
      </c>
      <c r="AB54" s="23">
        <f>EXP(-LN(2)/2)*AB53+(1-EXP(-LN(2)/2))/(LN(2)/2)*V54*Y54*VLOOKUP('Données projet'!$B$9,Paramètres!$A$1:$I$89,3,0)*0.475*44/12</f>
        <v>1.0295705817509732E-2</v>
      </c>
      <c r="AC54" s="24">
        <f t="shared" si="3"/>
        <v>5.1109576572210003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312.44160887915535</v>
      </c>
      <c r="T55" s="62">
        <f t="shared" si="34"/>
        <v>190.92100876773804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4.9611840821102078</v>
      </c>
      <c r="AB55" s="23">
        <f>EXP(-LN(2)/2)*AB54+(1-EXP(-LN(2)/2))/(LN(2)/2)*V55*Y55*VLOOKUP('Données projet'!$B$9,Paramètres!$A$1:$I$89,3,0)*0.475*44/12</f>
        <v>7.2801634006629187E-3</v>
      </c>
      <c r="AC55" s="24">
        <f t="shared" si="3"/>
        <v>4.9684642455108703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312.44160887915535</v>
      </c>
      <c r="T56" s="62">
        <f t="shared" si="34"/>
        <v>190.92100876773804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4.8255202424875723</v>
      </c>
      <c r="AB56" s="23">
        <f>EXP(-LN(2)/2)*AB55+(1-EXP(-LN(2)/2))/(LN(2)/2)*V56*Y56*VLOOKUP('Données projet'!$B$9,Paramètres!$A$1:$I$89,3,0)*0.475*44/12</f>
        <v>5.1478529087548661E-3</v>
      </c>
      <c r="AC56" s="24">
        <f t="shared" si="3"/>
        <v>4.8306680953963275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312.44160887915535</v>
      </c>
      <c r="T57" s="62">
        <f t="shared" si="34"/>
        <v>190.92100876773804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4.6935661376936686</v>
      </c>
      <c r="AB57" s="23">
        <f>EXP(-LN(2)/2)*AB56+(1-EXP(-LN(2)/2))/(LN(2)/2)*V57*Y57*VLOOKUP('Données projet'!$B$9,Paramètres!$A$1:$I$89,3,0)*0.475*44/12</f>
        <v>3.6400817003314594E-3</v>
      </c>
      <c r="AC57" s="24">
        <f t="shared" si="3"/>
        <v>4.6972062193940003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312.44160887915535</v>
      </c>
      <c r="T58" s="62">
        <f t="shared" si="34"/>
        <v>190.92100876773804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4.5652203248345193</v>
      </c>
      <c r="AB58" s="23">
        <f>EXP(-LN(2)/2)*AB57+(1-EXP(-LN(2)/2))/(LN(2)/2)*V58*Y58*VLOOKUP('Données projet'!$B$9,Paramètres!$A$1:$I$89,3,0)*0.475*44/12</f>
        <v>2.5739264543774331E-3</v>
      </c>
      <c r="AC58" s="24">
        <f t="shared" si="3"/>
        <v>4.5677942512888965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312.44160887915535</v>
      </c>
      <c r="T59" s="62">
        <f t="shared" si="34"/>
        <v>190.92100876773804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4.4403841349774167</v>
      </c>
      <c r="AB59" s="23">
        <f>EXP(-LN(2)/2)*AB58+(1-EXP(-LN(2)/2))/(LN(2)/2)*V59*Y59*VLOOKUP('Données projet'!$B$9,Paramètres!$A$1:$I$89,3,0)*0.475*44/12</f>
        <v>1.8200408501657297E-3</v>
      </c>
      <c r="AC59" s="24">
        <f t="shared" si="3"/>
        <v>4.4422041758275821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312.44160887915535</v>
      </c>
      <c r="T60" s="62">
        <f t="shared" si="34"/>
        <v>190.92100876773804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4.3189615972968065</v>
      </c>
      <c r="AB60" s="23">
        <f>EXP(-LN(2)/2)*AB59+(1-EXP(-LN(2)/2))/(LN(2)/2)*V60*Y60*VLOOKUP('Données projet'!$B$9,Paramètres!$A$1:$I$89,3,0)*0.475*44/12</f>
        <v>1.2869632271887165E-3</v>
      </c>
      <c r="AC60" s="24">
        <f t="shared" si="3"/>
        <v>4.3202485605239955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312.44160887915535</v>
      </c>
      <c r="T61" s="62">
        <f t="shared" si="34"/>
        <v>190.92100876773804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4.2008593652944057</v>
      </c>
      <c r="AB61" s="23">
        <f>EXP(-LN(2)/2)*AB60+(1-EXP(-LN(2)/2))/(LN(2)/2)*V61*Y61*VLOOKUP('Données projet'!$B$9,Paramètres!$A$1:$I$89,3,0)*0.475*44/12</f>
        <v>9.1002042508286484E-4</v>
      </c>
      <c r="AC61" s="24">
        <f t="shared" si="3"/>
        <v>4.2017693857194889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312.44160887915535</v>
      </c>
      <c r="T62" s="62">
        <f t="shared" si="34"/>
        <v>190.92100876773804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4.0859866450368374</v>
      </c>
      <c r="AB62" s="23">
        <f>EXP(-LN(2)/2)*AB61+(1-EXP(-LN(2)/2))/(LN(2)/2)*V62*Y62*VLOOKUP('Données projet'!$B$9,Paramètres!$A$1:$I$89,3,0)*0.475*44/12</f>
        <v>6.4348161359435827E-4</v>
      </c>
      <c r="AC62" s="24">
        <f t="shared" si="3"/>
        <v>4.0866301266504319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312.44160887915535</v>
      </c>
      <c r="T63" s="62">
        <f t="shared" si="34"/>
        <v>190.92100876773804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3.9742551253556062</v>
      </c>
      <c r="AB63" s="23">
        <f>EXP(-LN(2)/2)*AB62+(1-EXP(-LN(2)/2))/(LN(2)/2)*V63*Y63*VLOOKUP('Données projet'!$B$9,Paramètres!$A$1:$I$89,3,0)*0.475*44/12</f>
        <v>4.5501021254143242E-4</v>
      </c>
      <c r="AC63" s="24">
        <f t="shared" si="3"/>
        <v>3.9747101355681478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312.44160887915535</v>
      </c>
      <c r="T64" s="62">
        <f t="shared" si="34"/>
        <v>190.92100876773804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3.8655789099557634</v>
      </c>
      <c r="AB64" s="23">
        <f>EXP(-LN(2)/2)*AB63+(1-EXP(-LN(2)/2))/(LN(2)/2)*V64*Y64*VLOOKUP('Données projet'!$B$9,Paramètres!$A$1:$I$89,3,0)*0.475*44/12</f>
        <v>3.2174080679717913E-4</v>
      </c>
      <c r="AC64" s="24">
        <f t="shared" si="3"/>
        <v>3.8659006507625606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312.44160887915535</v>
      </c>
      <c r="T65" s="62">
        <f t="shared" si="34"/>
        <v>190.92100876773804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3.7598744513810631</v>
      </c>
      <c r="AB65" s="23">
        <f>EXP(-LN(2)/2)*AB64+(1-EXP(-LN(2)/2))/(LN(2)/2)*V65*Y65*VLOOKUP('Données projet'!$B$9,Paramètres!$A$1:$I$89,3,0)*0.475*44/12</f>
        <v>2.2750510627071621E-4</v>
      </c>
      <c r="AC65" s="24">
        <f t="shared" si="3"/>
        <v>3.7601019564873339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312.44160887915535</v>
      </c>
      <c r="T66" s="62">
        <f t="shared" si="34"/>
        <v>190.92100876773804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3.657060486784844</v>
      </c>
      <c r="AB66" s="23">
        <f>EXP(-LN(2)/2)*AB65+(1-EXP(-LN(2)/2))/(LN(2)/2)*V66*Y66*VLOOKUP('Données projet'!$B$9,Paramètres!$A$1:$I$89,3,0)*0.475*44/12</f>
        <v>1.6087040339858957E-4</v>
      </c>
      <c r="AC66" s="24">
        <f t="shared" si="3"/>
        <v>3.6572213571882424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312.44160887915535</v>
      </c>
      <c r="T67" s="62">
        <f t="shared" si="34"/>
        <v>190.92100876773804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3.5570579754572598</v>
      </c>
      <c r="AB67" s="23">
        <f>EXP(-LN(2)/2)*AB66+(1-EXP(-LN(2)/2))/(LN(2)/2)*V67*Y67*VLOOKUP('Données projet'!$B$9,Paramètres!$A$1:$I$89,3,0)*0.475*44/12</f>
        <v>1.1375255313535811E-4</v>
      </c>
      <c r="AC67" s="24">
        <f t="shared" si="3"/>
        <v>3.5571717280103949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312.44160887915535</v>
      </c>
      <c r="T68" s="62">
        <f t="shared" si="34"/>
        <v>190.92100876773804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3.4597900380608317</v>
      </c>
      <c r="AB68" s="23">
        <f>EXP(-LN(2)/2)*AB67+(1-EXP(-LN(2)/2))/(LN(2)/2)*V68*Y68*VLOOKUP('Données projet'!$B$9,Paramètres!$A$1:$I$89,3,0)*0.475*44/12</f>
        <v>8.0435201699294783E-5</v>
      </c>
      <c r="AC68" s="24">
        <f t="shared" ref="AC68:AC131" si="57">SUM(Z68:AB68)</f>
        <v>3.4598704732625309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312.44160887915535</v>
      </c>
      <c r="T69" s="62">
        <f t="shared" ref="T69:T132" si="88">$T$3</f>
        <v>190.92100876773804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3.3651818975276075</v>
      </c>
      <c r="AB69" s="23">
        <f>EXP(-LN(2)/2)*AB68+(1-EXP(-LN(2)/2))/(LN(2)/2)*V69*Y69*VLOOKUP('Données projet'!$B$9,Paramètres!$A$1:$I$89,3,0)*0.475*44/12</f>
        <v>5.6876276567679053E-5</v>
      </c>
      <c r="AC69" s="24">
        <f t="shared" si="57"/>
        <v>3.3652387738041751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312.44160887915535</v>
      </c>
      <c r="T70" s="62">
        <f t="shared" si="88"/>
        <v>190.92100876773804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3.2731608215724903</v>
      </c>
      <c r="AB70" s="23">
        <f>EXP(-LN(2)/2)*AB69+(1-EXP(-LN(2)/2))/(LN(2)/2)*V70*Y70*VLOOKUP('Données projet'!$B$9,Paramètres!$A$1:$I$89,3,0)*0.475*44/12</f>
        <v>4.0217600849647392E-5</v>
      </c>
      <c r="AC70" s="24">
        <f t="shared" si="57"/>
        <v>3.2732010391733399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312.44160887915535</v>
      </c>
      <c r="T71" s="62">
        <f t="shared" si="88"/>
        <v>190.92100876773804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3.1836560667785441</v>
      </c>
      <c r="AB71" s="23">
        <f>EXP(-LN(2)/2)*AB70+(1-EXP(-LN(2)/2))/(LN(2)/2)*V71*Y71*VLOOKUP('Données projet'!$B$9,Paramètres!$A$1:$I$89,3,0)*0.475*44/12</f>
        <v>2.8438138283839526E-5</v>
      </c>
      <c r="AC71" s="24">
        <f t="shared" si="57"/>
        <v>3.1836845049168279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312.44160887915535</v>
      </c>
      <c r="T72" s="62">
        <f t="shared" si="88"/>
        <v>190.92100876773804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3.0965988242112887</v>
      </c>
      <c r="AB72" s="23">
        <f>EXP(-LN(2)/2)*AB71+(1-EXP(-LN(2)/2))/(LN(2)/2)*V72*Y72*VLOOKUP('Données projet'!$B$9,Paramètres!$A$1:$I$89,3,0)*0.475*44/12</f>
        <v>2.0108800424823696E-5</v>
      </c>
      <c r="AC72" s="24">
        <f t="shared" si="57"/>
        <v>3.0966189330117135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312.44160887915535</v>
      </c>
      <c r="T73" s="62">
        <f t="shared" si="88"/>
        <v>190.92100876773804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3.0119221665201761</v>
      </c>
      <c r="AB73" s="23">
        <f>EXP(-LN(2)/2)*AB72+(1-EXP(-LN(2)/2))/(LN(2)/2)*V73*Y73*VLOOKUP('Données projet'!$B$9,Paramètres!$A$1:$I$89,3,0)*0.475*44/12</f>
        <v>1.4219069141919763E-5</v>
      </c>
      <c r="AC73" s="24">
        <f t="shared" si="57"/>
        <v>3.0119363855893182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312.44160887915535</v>
      </c>
      <c r="T74" s="62">
        <f t="shared" si="88"/>
        <v>190.92100876773804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2.929560996486579</v>
      </c>
      <c r="AB74" s="23">
        <f>EXP(-LN(2)/2)*AB73+(1-EXP(-LN(2)/2))/(LN(2)/2)*V74*Y74*VLOOKUP('Données projet'!$B$9,Paramètres!$A$1:$I$89,3,0)*0.475*44/12</f>
        <v>1.0054400212411848E-5</v>
      </c>
      <c r="AC74" s="24">
        <f t="shared" si="57"/>
        <v>2.9295710508867914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312.44160887915535</v>
      </c>
      <c r="T75" s="62">
        <f t="shared" si="88"/>
        <v>190.92100876773804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2.8494519969787362</v>
      </c>
      <c r="AB75" s="23">
        <f>EXP(-LN(2)/2)*AB74+(1-EXP(-LN(2)/2))/(LN(2)/2)*V75*Y75*VLOOKUP('Données projet'!$B$9,Paramètres!$A$1:$I$89,3,0)*0.475*44/12</f>
        <v>7.1095345709598816E-6</v>
      </c>
      <c r="AC75" s="24">
        <f t="shared" si="57"/>
        <v>2.849459106513307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312.44160887915535</v>
      </c>
      <c r="T76" s="62">
        <f t="shared" si="88"/>
        <v>190.92100876773804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2.7715335822751848</v>
      </c>
      <c r="AB76" s="23">
        <f>EXP(-LN(2)/2)*AB75+(1-EXP(-LN(2)/2))/(LN(2)/2)*V76*Y76*VLOOKUP('Données projet'!$B$9,Paramètres!$A$1:$I$89,3,0)*0.475*44/12</f>
        <v>5.027200106205924E-6</v>
      </c>
      <c r="AC76" s="24">
        <f t="shared" si="57"/>
        <v>2.7715386094752912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312.44160887915535</v>
      </c>
      <c r="T77" s="62">
        <f t="shared" si="88"/>
        <v>190.92100876773804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2.6957458507192533</v>
      </c>
      <c r="AB77" s="23">
        <f>EXP(-LN(2)/2)*AB76+(1-EXP(-LN(2)/2))/(LN(2)/2)*V77*Y77*VLOOKUP('Données projet'!$B$9,Paramètres!$A$1:$I$89,3,0)*0.475*44/12</f>
        <v>3.5547672854799408E-6</v>
      </c>
      <c r="AC77" s="24">
        <f t="shared" si="57"/>
        <v>2.6957494054865387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312.44160887915535</v>
      </c>
      <c r="T78" s="62">
        <f t="shared" si="88"/>
        <v>190.92100876773804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2.6220305386682221</v>
      </c>
      <c r="AB78" s="23">
        <f>EXP(-LN(2)/2)*AB77+(1-EXP(-LN(2)/2))/(LN(2)/2)*V78*Y78*VLOOKUP('Données projet'!$B$9,Paramètres!$A$1:$I$89,3,0)*0.475*44/12</f>
        <v>2.513600053102962E-6</v>
      </c>
      <c r="AC78" s="24">
        <f t="shared" si="57"/>
        <v>2.6220330522682751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312.44160887915535</v>
      </c>
      <c r="T79" s="62">
        <f t="shared" si="88"/>
        <v>190.92100876773804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2.5503309757017463</v>
      </c>
      <c r="AB79" s="23">
        <f>EXP(-LN(2)/2)*AB78+(1-EXP(-LN(2)/2))/(LN(2)/2)*V79*Y79*VLOOKUP('Données projet'!$B$9,Paramètres!$A$1:$I$89,3,0)*0.475*44/12</f>
        <v>1.7773836427399704E-6</v>
      </c>
      <c r="AC79" s="24">
        <f t="shared" si="57"/>
        <v>2.5503327530853892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312.44160887915535</v>
      </c>
      <c r="T80" s="62">
        <f t="shared" si="88"/>
        <v>190.92100876773804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2.4805920410551048</v>
      </c>
      <c r="AB80" s="23">
        <f>EXP(-LN(2)/2)*AB79+(1-EXP(-LN(2)/2))/(LN(2)/2)*V80*Y80*VLOOKUP('Données projet'!$B$9,Paramètres!$A$1:$I$89,3,0)*0.475*44/12</f>
        <v>1.256800026551481E-6</v>
      </c>
      <c r="AC80" s="24">
        <f t="shared" si="57"/>
        <v>2.4805932978551315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312.44160887915535</v>
      </c>
      <c r="T81" s="62">
        <f t="shared" si="88"/>
        <v>190.92100876773804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2.412760121243787</v>
      </c>
      <c r="AB81" s="23">
        <f>EXP(-LN(2)/2)*AB80+(1-EXP(-LN(2)/2))/(LN(2)/2)*V81*Y81*VLOOKUP('Données projet'!$B$9,Paramètres!$A$1:$I$89,3,0)*0.475*44/12</f>
        <v>8.886918213699852E-7</v>
      </c>
      <c r="AC81" s="24">
        <f t="shared" si="57"/>
        <v>2.4127610099356085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312.44160887915535</v>
      </c>
      <c r="T82" s="62">
        <f t="shared" si="88"/>
        <v>190.92100876773804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2.3467830688468352</v>
      </c>
      <c r="AB82" s="23">
        <f>EXP(-LN(2)/2)*AB81+(1-EXP(-LN(2)/2))/(LN(2)/2)*V82*Y82*VLOOKUP('Données projet'!$B$9,Paramètres!$A$1:$I$89,3,0)*0.475*44/12</f>
        <v>6.2840001327574049E-7</v>
      </c>
      <c r="AC82" s="24">
        <f t="shared" si="57"/>
        <v>2.3467836972468485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312.44160887915535</v>
      </c>
      <c r="T83" s="62">
        <f t="shared" si="88"/>
        <v>190.92100876773804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2.2826101624172606</v>
      </c>
      <c r="AB83" s="23">
        <f>EXP(-LN(2)/2)*AB82+(1-EXP(-LN(2)/2))/(LN(2)/2)*V83*Y83*VLOOKUP('Données projet'!$B$9,Paramètres!$A$1:$I$89,3,0)*0.475*44/12</f>
        <v>4.443459106849926E-7</v>
      </c>
      <c r="AC83" s="24">
        <f t="shared" si="57"/>
        <v>2.2826106067631713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312.44160887915535</v>
      </c>
      <c r="T84" s="62">
        <f t="shared" si="88"/>
        <v>190.92100876773804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2.2201920674887092</v>
      </c>
      <c r="AB84" s="23">
        <f>EXP(-LN(2)/2)*AB83+(1-EXP(-LN(2)/2))/(LN(2)/2)*V84*Y84*VLOOKUP('Données projet'!$B$9,Paramètres!$A$1:$I$89,3,0)*0.475*44/12</f>
        <v>3.1420000663787025E-7</v>
      </c>
      <c r="AC84" s="24">
        <f t="shared" si="57"/>
        <v>2.2201923816887157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312.44160887915535</v>
      </c>
      <c r="T85" s="62">
        <f t="shared" si="88"/>
        <v>190.92100876773804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2.1594807986484041</v>
      </c>
      <c r="AB85" s="23">
        <f>EXP(-LN(2)/2)*AB84+(1-EXP(-LN(2)/2))/(LN(2)/2)*V85*Y85*VLOOKUP('Données projet'!$B$9,Paramètres!$A$1:$I$89,3,0)*0.475*44/12</f>
        <v>2.221729553424963E-7</v>
      </c>
      <c r="AC85" s="24">
        <f t="shared" si="57"/>
        <v>2.1594810208213593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312.44160887915535</v>
      </c>
      <c r="T86" s="62">
        <f t="shared" si="88"/>
        <v>190.92100876773804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2.1004296826472038</v>
      </c>
      <c r="AB86" s="23">
        <f>EXP(-LN(2)/2)*AB85+(1-EXP(-LN(2)/2))/(LN(2)/2)*V86*Y86*VLOOKUP('Données projet'!$B$9,Paramètres!$A$1:$I$89,3,0)*0.475*44/12</f>
        <v>1.5710000331893512E-7</v>
      </c>
      <c r="AC86" s="24">
        <f t="shared" si="57"/>
        <v>2.100429839747207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312.44160887915535</v>
      </c>
      <c r="T87" s="62">
        <f t="shared" si="88"/>
        <v>190.92100876773804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2.0429933225184196</v>
      </c>
      <c r="AB87" s="23">
        <f>EXP(-LN(2)/2)*AB86+(1-EXP(-LN(2)/2))/(LN(2)/2)*V87*Y87*VLOOKUP('Données projet'!$B$9,Paramètres!$A$1:$I$89,3,0)*0.475*44/12</f>
        <v>1.1108647767124815E-7</v>
      </c>
      <c r="AC87" s="24">
        <f t="shared" si="57"/>
        <v>2.0429934336048974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312.44160887915535</v>
      </c>
      <c r="T88" s="62">
        <f t="shared" si="88"/>
        <v>190.92100876773804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1.987127562677804</v>
      </c>
      <c r="AB88" s="23">
        <f>EXP(-LN(2)/2)*AB87+(1-EXP(-LN(2)/2))/(LN(2)/2)*V88*Y88*VLOOKUP('Données projet'!$B$9,Paramètres!$A$1:$I$89,3,0)*0.475*44/12</f>
        <v>7.8550001659467562E-8</v>
      </c>
      <c r="AC88" s="24">
        <f t="shared" si="57"/>
        <v>1.9871276412278056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312.44160887915535</v>
      </c>
      <c r="T89" s="62">
        <f t="shared" si="88"/>
        <v>190.92100876773804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1.9327894549778826</v>
      </c>
      <c r="AB89" s="23">
        <f>EXP(-LN(2)/2)*AB88+(1-EXP(-LN(2)/2))/(LN(2)/2)*V89*Y89*VLOOKUP('Données projet'!$B$9,Paramètres!$A$1:$I$89,3,0)*0.475*44/12</f>
        <v>5.5543238835624075E-8</v>
      </c>
      <c r="AC89" s="24">
        <f t="shared" si="57"/>
        <v>1.9327895105211215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312.44160887915535</v>
      </c>
      <c r="T90" s="62">
        <f t="shared" si="88"/>
        <v>190.92100876773804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1.8799372256905325</v>
      </c>
      <c r="AB90" s="23">
        <f>EXP(-LN(2)/2)*AB89+(1-EXP(-LN(2)/2))/(LN(2)/2)*V90*Y90*VLOOKUP('Données projet'!$B$9,Paramètres!$A$1:$I$89,3,0)*0.475*44/12</f>
        <v>3.9275000829733781E-8</v>
      </c>
      <c r="AC90" s="24">
        <f t="shared" si="57"/>
        <v>1.8799372649655333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312.44160887915535</v>
      </c>
      <c r="T91" s="62">
        <f t="shared" si="88"/>
        <v>190.92100876773804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1.8285302433924229</v>
      </c>
      <c r="AB91" s="23">
        <f>EXP(-LN(2)/2)*AB90+(1-EXP(-LN(2)/2))/(LN(2)/2)*V91*Y91*VLOOKUP('Données projet'!$B$9,Paramètres!$A$1:$I$89,3,0)*0.475*44/12</f>
        <v>2.7771619417812037E-8</v>
      </c>
      <c r="AC91" s="24">
        <f t="shared" si="57"/>
        <v>1.8285302711640423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312.44160887915535</v>
      </c>
      <c r="T92" s="62">
        <f t="shared" si="88"/>
        <v>190.92100876773804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1.7785289877286308</v>
      </c>
      <c r="AB92" s="23">
        <f>EXP(-LN(2)/2)*AB91+(1-EXP(-LN(2)/2))/(LN(2)/2)*V92*Y92*VLOOKUP('Données projet'!$B$9,Paramètres!$A$1:$I$89,3,0)*0.475*44/12</f>
        <v>1.963750041486689E-8</v>
      </c>
      <c r="AC92" s="24">
        <f t="shared" si="57"/>
        <v>1.7785290073661313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312.44160887915535</v>
      </c>
      <c r="T93" s="62">
        <f t="shared" si="88"/>
        <v>190.92100876773804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1.7298950190304168</v>
      </c>
      <c r="AB93" s="23">
        <f>EXP(-LN(2)/2)*AB92+(1-EXP(-LN(2)/2))/(LN(2)/2)*V93*Y93*VLOOKUP('Données projet'!$B$9,Paramètres!$A$1:$I$89,3,0)*0.475*44/12</f>
        <v>1.3885809708906019E-8</v>
      </c>
      <c r="AC93" s="24">
        <f t="shared" si="57"/>
        <v>1.7298950329162264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312.44160887915535</v>
      </c>
      <c r="T94" s="62">
        <f t="shared" si="88"/>
        <v>190.92100876773804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1.6825909487638047</v>
      </c>
      <c r="AB94" s="23">
        <f>EXP(-LN(2)/2)*AB93+(1-EXP(-LN(2)/2))/(LN(2)/2)*V94*Y94*VLOOKUP('Données projet'!$B$9,Paramètres!$A$1:$I$89,3,0)*0.475*44/12</f>
        <v>9.8187502074334452E-9</v>
      </c>
      <c r="AC94" s="24">
        <f t="shared" si="57"/>
        <v>1.6825909585825549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312.44160887915535</v>
      </c>
      <c r="T95" s="62">
        <f t="shared" si="88"/>
        <v>190.92100876773804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1.6365804107862461</v>
      </c>
      <c r="AB95" s="23">
        <f>EXP(-LN(2)/2)*AB94+(1-EXP(-LN(2)/2))/(LN(2)/2)*V95*Y95*VLOOKUP('Données projet'!$B$9,Paramètres!$A$1:$I$89,3,0)*0.475*44/12</f>
        <v>6.9429048544530093E-9</v>
      </c>
      <c r="AC95" s="24">
        <f t="shared" si="57"/>
        <v>1.636580417729151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312.44160887915535</v>
      </c>
      <c r="T96" s="62">
        <f t="shared" si="88"/>
        <v>190.92100876773804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1.5918280333892727</v>
      </c>
      <c r="AB96" s="23">
        <f>EXP(-LN(2)/2)*AB95+(1-EXP(-LN(2)/2))/(LN(2)/2)*V96*Y96*VLOOKUP('Données projet'!$B$9,Paramètres!$A$1:$I$89,3,0)*0.475*44/12</f>
        <v>4.9093751037167226E-9</v>
      </c>
      <c r="AC96" s="24">
        <f t="shared" si="57"/>
        <v>1.5918280382986478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312.44160887915535</v>
      </c>
      <c r="T97" s="62">
        <f t="shared" si="88"/>
        <v>190.92100876773804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1.548299412105645</v>
      </c>
      <c r="AB97" s="23">
        <f>EXP(-LN(2)/2)*AB96+(1-EXP(-LN(2)/2))/(LN(2)/2)*V97*Y97*VLOOKUP('Données projet'!$B$9,Paramètres!$A$1:$I$89,3,0)*0.475*44/12</f>
        <v>3.4714524272265047E-9</v>
      </c>
      <c r="AC97" s="24">
        <f t="shared" si="57"/>
        <v>1.5482994155770975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312.44160887915535</v>
      </c>
      <c r="T98" s="62">
        <f t="shared" si="88"/>
        <v>190.92100876773804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1.5059610832600887</v>
      </c>
      <c r="AB98" s="23">
        <f>EXP(-LN(2)/2)*AB97+(1-EXP(-LN(2)/2))/(LN(2)/2)*V98*Y98*VLOOKUP('Données projet'!$B$9,Paramètres!$A$1:$I$89,3,0)*0.475*44/12</f>
        <v>2.4546875518583613E-9</v>
      </c>
      <c r="AC98" s="24">
        <f t="shared" si="57"/>
        <v>1.5059610857147763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312.44160887915535</v>
      </c>
      <c r="T99" s="62">
        <f t="shared" si="88"/>
        <v>190.92100876773804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1.4647804982432902</v>
      </c>
      <c r="AB99" s="23">
        <f>EXP(-LN(2)/2)*AB98+(1-EXP(-LN(2)/2))/(LN(2)/2)*V99*Y99*VLOOKUP('Données projet'!$B$9,Paramètres!$A$1:$I$89,3,0)*0.475*44/12</f>
        <v>1.7357262136132523E-9</v>
      </c>
      <c r="AC99" s="24">
        <f t="shared" si="57"/>
        <v>1.4647804999790164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312.44160887915535</v>
      </c>
      <c r="T100" s="62">
        <f t="shared" si="88"/>
        <v>190.92100876773804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1.4247259984893688</v>
      </c>
      <c r="AB100" s="23">
        <f>EXP(-LN(2)/2)*AB99+(1-EXP(-LN(2)/2))/(LN(2)/2)*V100*Y100*VLOOKUP('Données projet'!$B$9,Paramètres!$A$1:$I$89,3,0)*0.475*44/12</f>
        <v>1.2273437759291807E-9</v>
      </c>
      <c r="AC100" s="24">
        <f t="shared" si="57"/>
        <v>1.4247259997167125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312.44160887915535</v>
      </c>
      <c r="T101" s="62">
        <f t="shared" si="88"/>
        <v>190.92100876773804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1.385766791137593</v>
      </c>
      <c r="AB101" s="23">
        <f>EXP(-LN(2)/2)*AB100+(1-EXP(-LN(2)/2))/(LN(2)/2)*V101*Y101*VLOOKUP('Données projet'!$B$9,Paramètres!$A$1:$I$89,3,0)*0.475*44/12</f>
        <v>8.6786310680662617E-10</v>
      </c>
      <c r="AC101" s="24">
        <f t="shared" si="57"/>
        <v>1.3857667920054562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312.44160887915535</v>
      </c>
      <c r="T102" s="62">
        <f t="shared" si="88"/>
        <v>190.92100876773804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1.3478729253596273</v>
      </c>
      <c r="AB102" s="23">
        <f>EXP(-LN(2)/2)*AB101+(1-EXP(-LN(2)/2))/(LN(2)/2)*V102*Y102*VLOOKUP('Données projet'!$B$9,Paramètres!$A$1:$I$89,3,0)*0.475*44/12</f>
        <v>6.1367188796459033E-10</v>
      </c>
      <c r="AC102" s="24">
        <f t="shared" si="57"/>
        <v>1.3478729259732991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312.44160887915535</v>
      </c>
      <c r="T103" s="62">
        <f t="shared" si="88"/>
        <v>190.92100876773804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1.3110152693341117</v>
      </c>
      <c r="AB103" s="23">
        <f>EXP(-LN(2)/2)*AB102+(1-EXP(-LN(2)/2))/(LN(2)/2)*V103*Y103*VLOOKUP('Données projet'!$B$9,Paramètres!$A$1:$I$89,3,0)*0.475*44/12</f>
        <v>4.3393155340331308E-10</v>
      </c>
      <c r="AC103" s="24">
        <f t="shared" si="57"/>
        <v>1.3110152697680433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312.44160887915535</v>
      </c>
      <c r="T104" s="62">
        <f t="shared" si="88"/>
        <v>190.92100876773804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1.2751654878508738</v>
      </c>
      <c r="AB104" s="23">
        <f>EXP(-LN(2)/2)*AB103+(1-EXP(-LN(2)/2))/(LN(2)/2)*V104*Y104*VLOOKUP('Données projet'!$B$9,Paramètres!$A$1:$I$89,3,0)*0.475*44/12</f>
        <v>3.0683594398229516E-10</v>
      </c>
      <c r="AC104" s="24">
        <f t="shared" si="57"/>
        <v>1.2751654881577097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312.44160887915535</v>
      </c>
      <c r="T105" s="62">
        <f t="shared" si="88"/>
        <v>190.92100876773804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1.2402960205275531</v>
      </c>
      <c r="AB105" s="23">
        <f>EXP(-LN(2)/2)*AB104+(1-EXP(-LN(2)/2))/(LN(2)/2)*V105*Y105*VLOOKUP('Données projet'!$B$9,Paramètres!$A$1:$I$89,3,0)*0.475*44/12</f>
        <v>2.1696577670165654E-10</v>
      </c>
      <c r="AC105" s="24">
        <f t="shared" si="57"/>
        <v>1.2402960207445188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312.44160887915535</v>
      </c>
      <c r="T106" s="62">
        <f t="shared" si="88"/>
        <v>190.92100876773804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1.2063800606218942</v>
      </c>
      <c r="AB106" s="23">
        <f>EXP(-LN(2)/2)*AB105+(1-EXP(-LN(2)/2))/(LN(2)/2)*V106*Y106*VLOOKUP('Données projet'!$B$9,Paramètres!$A$1:$I$89,3,0)*0.475*44/12</f>
        <v>1.5341797199114758E-10</v>
      </c>
      <c r="AC106" s="24">
        <f t="shared" si="57"/>
        <v>1.2063800607753121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312.44160887915535</v>
      </c>
      <c r="T107" s="62">
        <f t="shared" si="88"/>
        <v>190.92100876773804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1.1733915344234183</v>
      </c>
      <c r="AB107" s="23">
        <f>EXP(-LN(2)/2)*AB106+(1-EXP(-LN(2)/2))/(LN(2)/2)*V107*Y107*VLOOKUP('Données projet'!$B$9,Paramètres!$A$1:$I$89,3,0)*0.475*44/12</f>
        <v>1.0848288835082827E-10</v>
      </c>
      <c r="AC107" s="24">
        <f t="shared" si="57"/>
        <v>1.173391534531901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312.44160887915535</v>
      </c>
      <c r="T108" s="62">
        <f t="shared" si="88"/>
        <v>190.92100876773804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1.1413050812086309</v>
      </c>
      <c r="AB108" s="23">
        <f>EXP(-LN(2)/2)*AB107+(1-EXP(-LN(2)/2))/(LN(2)/2)*V108*Y108*VLOOKUP('Données projet'!$B$9,Paramètres!$A$1:$I$89,3,0)*0.475*44/12</f>
        <v>7.6708985995573791E-11</v>
      </c>
      <c r="AC108" s="24">
        <f t="shared" si="57"/>
        <v>1.14130508128534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312.44160887915535</v>
      </c>
      <c r="T109" s="62">
        <f t="shared" si="88"/>
        <v>190.92100876773804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1.1100960337443553</v>
      </c>
      <c r="AB109" s="23">
        <f>EXP(-LN(2)/2)*AB108+(1-EXP(-LN(2)/2))/(LN(2)/2)*V109*Y109*VLOOKUP('Données projet'!$B$9,Paramètres!$A$1:$I$89,3,0)*0.475*44/12</f>
        <v>5.4241444175414136E-11</v>
      </c>
      <c r="AC109" s="24">
        <f t="shared" si="57"/>
        <v>1.1100960337985968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312.44160887915535</v>
      </c>
      <c r="T110" s="62">
        <f t="shared" si="88"/>
        <v>190.92100876773804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1.0797403993242027</v>
      </c>
      <c r="AB110" s="23">
        <f>EXP(-LN(2)/2)*AB109+(1-EXP(-LN(2)/2))/(LN(2)/2)*V110*Y110*VLOOKUP('Données projet'!$B$9,Paramètres!$A$1:$I$89,3,0)*0.475*44/12</f>
        <v>3.8354492997786895E-11</v>
      </c>
      <c r="AC110" s="24">
        <f t="shared" si="57"/>
        <v>1.0797403993625572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312.44160887915535</v>
      </c>
      <c r="T111" s="62">
        <f t="shared" si="88"/>
        <v>190.92100876773804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1.0502148413236025</v>
      </c>
      <c r="AB111" s="23">
        <f>EXP(-LN(2)/2)*AB110+(1-EXP(-LN(2)/2))/(LN(2)/2)*V111*Y111*VLOOKUP('Données projet'!$B$9,Paramètres!$A$1:$I$89,3,0)*0.475*44/12</f>
        <v>2.7120722087707068E-11</v>
      </c>
      <c r="AC111" s="24">
        <f t="shared" si="57"/>
        <v>1.0502148413507233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312.44160887915535</v>
      </c>
      <c r="T112" s="62">
        <f t="shared" si="88"/>
        <v>190.92100876773804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1.0214966612592105</v>
      </c>
      <c r="AB112" s="23">
        <f>EXP(-LN(2)/2)*AB111+(1-EXP(-LN(2)/2))/(LN(2)/2)*V112*Y112*VLOOKUP('Données projet'!$B$9,Paramètres!$A$1:$I$89,3,0)*0.475*44/12</f>
        <v>1.9177246498893448E-11</v>
      </c>
      <c r="AC112" s="24">
        <f t="shared" si="57"/>
        <v>1.0214966612783878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312.44160887915535</v>
      </c>
      <c r="T113" s="62">
        <f t="shared" si="88"/>
        <v>190.92100876773804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0.99356378133890255</v>
      </c>
      <c r="AB113" s="23">
        <f>EXP(-LN(2)/2)*AB112+(1-EXP(-LN(2)/2))/(LN(2)/2)*V113*Y113*VLOOKUP('Données projet'!$B$9,Paramètres!$A$1:$I$89,3,0)*0.475*44/12</f>
        <v>1.3560361043853534E-11</v>
      </c>
      <c r="AC113" s="24">
        <f t="shared" si="57"/>
        <v>0.99356378135246293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312.44160887915535</v>
      </c>
      <c r="T114" s="62">
        <f t="shared" si="88"/>
        <v>190.92100876773804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0.96639472748894184</v>
      </c>
      <c r="AB114" s="23">
        <f>EXP(-LN(2)/2)*AB113+(1-EXP(-LN(2)/2))/(LN(2)/2)*V114*Y114*VLOOKUP('Données projet'!$B$9,Paramètres!$A$1:$I$89,3,0)*0.475*44/12</f>
        <v>9.5886232494467239E-12</v>
      </c>
      <c r="AC114" s="24">
        <f t="shared" si="57"/>
        <v>0.9663947274985305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312.44160887915535</v>
      </c>
      <c r="T115" s="62">
        <f t="shared" si="88"/>
        <v>190.92100876773804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0.93996861284526678</v>
      </c>
      <c r="AB115" s="23">
        <f>EXP(-LN(2)/2)*AB114+(1-EXP(-LN(2)/2))/(LN(2)/2)*V115*Y115*VLOOKUP('Données projet'!$B$9,Paramètres!$A$1:$I$89,3,0)*0.475*44/12</f>
        <v>6.7801805219267669E-12</v>
      </c>
      <c r="AC115" s="24">
        <f t="shared" si="57"/>
        <v>0.93996861285204691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312.44160887915535</v>
      </c>
      <c r="T116" s="62">
        <f t="shared" si="88"/>
        <v>190.92100876773804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0.91426512169621199</v>
      </c>
      <c r="AB116" s="23">
        <f>EXP(-LN(2)/2)*AB115+(1-EXP(-LN(2)/2))/(LN(2)/2)*V116*Y116*VLOOKUP('Données projet'!$B$9,Paramètres!$A$1:$I$89,3,0)*0.475*44/12</f>
        <v>4.7943116247233619E-12</v>
      </c>
      <c r="AC116" s="24">
        <f t="shared" si="57"/>
        <v>0.91426512170100627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312.44160887915535</v>
      </c>
      <c r="T117" s="62">
        <f t="shared" si="88"/>
        <v>190.92100876773804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0.88926449386431594</v>
      </c>
      <c r="AB117" s="23">
        <f>EXP(-LN(2)/2)*AB116+(1-EXP(-LN(2)/2))/(LN(2)/2)*V117*Y117*VLOOKUP('Données projet'!$B$9,Paramètres!$A$1:$I$89,3,0)*0.475*44/12</f>
        <v>3.3900902609633835E-12</v>
      </c>
      <c r="AC117" s="24">
        <f t="shared" si="57"/>
        <v>0.88926449386770601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312.44160887915535</v>
      </c>
      <c r="T118" s="62">
        <f t="shared" si="88"/>
        <v>190.92100876773804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0.86494750951520893</v>
      </c>
      <c r="AB118" s="23">
        <f>EXP(-LN(2)/2)*AB117+(1-EXP(-LN(2)/2))/(LN(2)/2)*V118*Y118*VLOOKUP('Données projet'!$B$9,Paramètres!$A$1:$I$89,3,0)*0.475*44/12</f>
        <v>2.397155812361681E-12</v>
      </c>
      <c r="AC118" s="24">
        <f t="shared" si="57"/>
        <v>0.86494750951760613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312.44160887915535</v>
      </c>
      <c r="T119" s="62">
        <f t="shared" si="88"/>
        <v>190.92100876773804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0.84129547438190289</v>
      </c>
      <c r="AB119" s="23">
        <f>EXP(-LN(2)/2)*AB118+(1-EXP(-LN(2)/2))/(LN(2)/2)*V119*Y119*VLOOKUP('Données projet'!$B$9,Paramètres!$A$1:$I$89,3,0)*0.475*44/12</f>
        <v>1.6950451304816917E-12</v>
      </c>
      <c r="AC119" s="24">
        <f t="shared" si="57"/>
        <v>0.84129547438359797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312.44160887915535</v>
      </c>
      <c r="T120" s="62">
        <f t="shared" si="88"/>
        <v>190.92100876773804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0.81829020539312358</v>
      </c>
      <c r="AB120" s="23">
        <f>EXP(-LN(2)/2)*AB119+(1-EXP(-LN(2)/2))/(LN(2)/2)*V120*Y120*VLOOKUP('Données projet'!$B$9,Paramètres!$A$1:$I$89,3,0)*0.475*44/12</f>
        <v>1.1985779061808405E-12</v>
      </c>
      <c r="AC120" s="24">
        <f t="shared" si="57"/>
        <v>0.81829020539432218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312.44160887915535</v>
      </c>
      <c r="T121" s="62">
        <f t="shared" si="88"/>
        <v>190.92100876773804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0.79591401669463691</v>
      </c>
      <c r="AB121" s="23">
        <f>EXP(-LN(2)/2)*AB120+(1-EXP(-LN(2)/2))/(LN(2)/2)*V121*Y121*VLOOKUP('Données projet'!$B$9,Paramètres!$A$1:$I$89,3,0)*0.475*44/12</f>
        <v>8.4752256524084587E-13</v>
      </c>
      <c r="AC121" s="24">
        <f t="shared" si="57"/>
        <v>0.79591401669548445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312.44160887915535</v>
      </c>
      <c r="T122" s="62">
        <f t="shared" si="88"/>
        <v>190.92100876773804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0.77414970605282296</v>
      </c>
      <c r="AB122" s="23">
        <f>EXP(-LN(2)/2)*AB121+(1-EXP(-LN(2)/2))/(LN(2)/2)*V122*Y122*VLOOKUP('Données projet'!$B$9,Paramètres!$A$1:$I$89,3,0)*0.475*44/12</f>
        <v>5.9928895309042024E-13</v>
      </c>
      <c r="AC122" s="24">
        <f t="shared" si="57"/>
        <v>0.77414970605342226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312.44160887915535</v>
      </c>
      <c r="T123" s="62">
        <f t="shared" si="88"/>
        <v>190.92100876773804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0.7529805416300448</v>
      </c>
      <c r="AB123" s="23">
        <f>EXP(-LN(2)/2)*AB122+(1-EXP(-LN(2)/2))/(LN(2)/2)*V123*Y123*VLOOKUP('Données projet'!$B$9,Paramètres!$A$1:$I$89,3,0)*0.475*44/12</f>
        <v>4.2376128262042293E-13</v>
      </c>
      <c r="AC123" s="24">
        <f t="shared" si="57"/>
        <v>0.75298054163046857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312.44160887915535</v>
      </c>
      <c r="T124" s="62">
        <f t="shared" si="88"/>
        <v>190.92100876773804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0.73239024912164552</v>
      </c>
      <c r="AB124" s="23">
        <f>EXP(-LN(2)/2)*AB123+(1-EXP(-LN(2)/2))/(LN(2)/2)*V124*Y124*VLOOKUP('Données projet'!$B$9,Paramètres!$A$1:$I$89,3,0)*0.475*44/12</f>
        <v>2.9964447654521012E-13</v>
      </c>
      <c r="AC124" s="24">
        <f t="shared" si="57"/>
        <v>0.73239024912194517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312.44160887915535</v>
      </c>
      <c r="T125" s="62">
        <f t="shared" si="88"/>
        <v>190.92100876773804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0.71236299924468482</v>
      </c>
      <c r="AB125" s="23">
        <f>EXP(-LN(2)/2)*AB124+(1-EXP(-LN(2)/2))/(LN(2)/2)*V125*Y125*VLOOKUP('Données projet'!$B$9,Paramètres!$A$1:$I$89,3,0)*0.475*44/12</f>
        <v>2.1188064131021147E-13</v>
      </c>
      <c r="AC125" s="24">
        <f t="shared" si="57"/>
        <v>0.71236299924489666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312.44160887915535</v>
      </c>
      <c r="T126" s="62">
        <f t="shared" si="88"/>
        <v>190.92100876773804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0.69288339556879697</v>
      </c>
      <c r="AB126" s="23">
        <f>EXP(-LN(2)/2)*AB125+(1-EXP(-LN(2)/2))/(LN(2)/2)*V126*Y126*VLOOKUP('Données projet'!$B$9,Paramètres!$A$1:$I$89,3,0)*0.475*44/12</f>
        <v>1.4982223827260506E-13</v>
      </c>
      <c r="AC126" s="24">
        <f t="shared" si="57"/>
        <v>0.69288339556894674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312.44160887915535</v>
      </c>
      <c r="T127" s="62">
        <f t="shared" si="88"/>
        <v>190.92100876773804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0.673936462679814</v>
      </c>
      <c r="AB127" s="23">
        <f>EXP(-LN(2)/2)*AB126+(1-EXP(-LN(2)/2))/(LN(2)/2)*V127*Y127*VLOOKUP('Données projet'!$B$9,Paramètres!$A$1:$I$89,3,0)*0.475*44/12</f>
        <v>1.0594032065510573E-13</v>
      </c>
      <c r="AC127" s="24">
        <f t="shared" si="57"/>
        <v>0.67393646267991991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312.44160887915535</v>
      </c>
      <c r="T128" s="62">
        <f t="shared" si="88"/>
        <v>190.92100876773804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0.65550763466705619</v>
      </c>
      <c r="AB128" s="23">
        <f>EXP(-LN(2)/2)*AB127+(1-EXP(-LN(2)/2))/(LN(2)/2)*V128*Y128*VLOOKUP('Données projet'!$B$9,Paramètres!$A$1:$I$89,3,0)*0.475*44/12</f>
        <v>7.491111913630253E-14</v>
      </c>
      <c r="AC128" s="24">
        <f t="shared" si="57"/>
        <v>0.65550763466713113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312.44160887915535</v>
      </c>
      <c r="T129" s="62">
        <f t="shared" si="88"/>
        <v>190.92100876773804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0.63758274392543723</v>
      </c>
      <c r="AB129" s="23">
        <f>EXP(-LN(2)/2)*AB128+(1-EXP(-LN(2)/2))/(LN(2)/2)*V129*Y129*VLOOKUP('Données projet'!$B$9,Paramètres!$A$1:$I$89,3,0)*0.475*44/12</f>
        <v>5.2970160327552867E-14</v>
      </c>
      <c r="AC129" s="24">
        <f t="shared" si="57"/>
        <v>0.63758274392549019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312.44160887915535</v>
      </c>
      <c r="T130" s="62">
        <f t="shared" si="88"/>
        <v>190.92100876773804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0.62014801026377686</v>
      </c>
      <c r="AB130" s="23">
        <f>EXP(-LN(2)/2)*AB129+(1-EXP(-LN(2)/2))/(LN(2)/2)*V130*Y130*VLOOKUP('Données projet'!$B$9,Paramètres!$A$1:$I$89,3,0)*0.475*44/12</f>
        <v>3.7455559568151265E-14</v>
      </c>
      <c r="AC130" s="24">
        <f t="shared" si="57"/>
        <v>0.62014801026381428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312.44160887915535</v>
      </c>
      <c r="T131" s="62">
        <f t="shared" si="88"/>
        <v>190.92100876773804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0.60319003031094742</v>
      </c>
      <c r="AB131" s="23">
        <f>EXP(-LN(2)/2)*AB130+(1-EXP(-LN(2)/2))/(LN(2)/2)*V131*Y131*VLOOKUP('Données projet'!$B$9,Paramètres!$A$1:$I$89,3,0)*0.475*44/12</f>
        <v>2.6485080163776433E-14</v>
      </c>
      <c r="AC131" s="24">
        <f t="shared" si="57"/>
        <v>0.60319003031097396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312.44160887915535</v>
      </c>
      <c r="T132" s="62">
        <f t="shared" si="88"/>
        <v>190.92100876773804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0.58669576721170946</v>
      </c>
      <c r="AB132" s="23">
        <f>EXP(-LN(2)/2)*AB131+(1-EXP(-LN(2)/2))/(LN(2)/2)*V132*Y132*VLOOKUP('Données projet'!$B$9,Paramètres!$A$1:$I$89,3,0)*0.475*44/12</f>
        <v>1.8727779784075633E-14</v>
      </c>
      <c r="AC132" s="24">
        <f t="shared" ref="AC132:AC153" si="111">SUM(Z132:AB132)</f>
        <v>0.58669576721172823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312.44160887915535</v>
      </c>
      <c r="T133" s="62">
        <f t="shared" ref="T133:T196" si="142">$T$3</f>
        <v>190.92100876773804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0.57065254060431581</v>
      </c>
      <c r="AB133" s="23">
        <f>EXP(-LN(2)/2)*AB132+(1-EXP(-LN(2)/2))/(LN(2)/2)*V133*Y133*VLOOKUP('Données projet'!$B$9,Paramètres!$A$1:$I$89,3,0)*0.475*44/12</f>
        <v>1.3242540081888217E-14</v>
      </c>
      <c r="AC133" s="24">
        <f t="shared" si="111"/>
        <v>0.57065254060432902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312.44160887915535</v>
      </c>
      <c r="T134" s="62">
        <f t="shared" si="142"/>
        <v>190.92100876773804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0.55504801687217797</v>
      </c>
      <c r="AB134" s="23">
        <f>EXP(-LN(2)/2)*AB133+(1-EXP(-LN(2)/2))/(LN(2)/2)*V134*Y134*VLOOKUP('Données projet'!$B$9,Paramètres!$A$1:$I$89,3,0)*0.475*44/12</f>
        <v>9.3638898920378163E-15</v>
      </c>
      <c r="AC134" s="24">
        <f t="shared" si="111"/>
        <v>0.5550480168721873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312.44160887915535</v>
      </c>
      <c r="T135" s="62">
        <f t="shared" si="142"/>
        <v>190.92100876773804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0.53987019966210159</v>
      </c>
      <c r="AB135" s="23">
        <f>EXP(-LN(2)/2)*AB134+(1-EXP(-LN(2)/2))/(LN(2)/2)*V135*Y135*VLOOKUP('Données projet'!$B$9,Paramètres!$A$1:$I$89,3,0)*0.475*44/12</f>
        <v>6.6212700409441083E-15</v>
      </c>
      <c r="AC135" s="24">
        <f t="shared" si="111"/>
        <v>0.53987019966210825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312.44160887915535</v>
      </c>
      <c r="T136" s="62">
        <f t="shared" si="142"/>
        <v>190.92100876773804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0.52510742066180149</v>
      </c>
      <c r="AB136" s="23">
        <f>EXP(-LN(2)/2)*AB135+(1-EXP(-LN(2)/2))/(LN(2)/2)*V136*Y136*VLOOKUP('Données projet'!$B$9,Paramètres!$A$1:$I$89,3,0)*0.475*44/12</f>
        <v>4.6819449460189081E-15</v>
      </c>
      <c r="AC136" s="24">
        <f t="shared" si="111"/>
        <v>0.52510742066180616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312.44160887915535</v>
      </c>
      <c r="T137" s="62">
        <f t="shared" si="142"/>
        <v>190.92100876773804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0.51074833062960545</v>
      </c>
      <c r="AB137" s="23">
        <f>EXP(-LN(2)/2)*AB136+(1-EXP(-LN(2)/2))/(LN(2)/2)*V137*Y137*VLOOKUP('Données projet'!$B$9,Paramètres!$A$1:$I$89,3,0)*0.475*44/12</f>
        <v>3.3106350204720542E-15</v>
      </c>
      <c r="AC137" s="24">
        <f t="shared" si="111"/>
        <v>0.51074833062960878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312.44160887915535</v>
      </c>
      <c r="T138" s="62">
        <f t="shared" si="142"/>
        <v>190.92100876773804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0.4967818906694515</v>
      </c>
      <c r="AB138" s="23">
        <f>EXP(-LN(2)/2)*AB137+(1-EXP(-LN(2)/2))/(LN(2)/2)*V138*Y138*VLOOKUP('Données projet'!$B$9,Paramètres!$A$1:$I$89,3,0)*0.475*44/12</f>
        <v>2.3409724730094541E-15</v>
      </c>
      <c r="AC138" s="24">
        <f t="shared" si="111"/>
        <v>0.49678189066945383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312.44160887915535</v>
      </c>
      <c r="T139" s="62">
        <f t="shared" si="142"/>
        <v>190.92100876773804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0.48319736374447114</v>
      </c>
      <c r="AB139" s="23">
        <f>EXP(-LN(2)/2)*AB138+(1-EXP(-LN(2)/2))/(LN(2)/2)*V139*Y139*VLOOKUP('Données projet'!$B$9,Paramètres!$A$1:$I$89,3,0)*0.475*44/12</f>
        <v>1.6553175102360271E-15</v>
      </c>
      <c r="AC139" s="24">
        <f t="shared" si="111"/>
        <v>0.48319736374447281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312.44160887915535</v>
      </c>
      <c r="T140" s="62">
        <f t="shared" si="142"/>
        <v>190.92100876773804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0.46998430642263356</v>
      </c>
      <c r="AB140" s="23">
        <f>EXP(-LN(2)/2)*AB139+(1-EXP(-LN(2)/2))/(LN(2)/2)*V140*Y140*VLOOKUP('Données projet'!$B$9,Paramètres!$A$1:$I$89,3,0)*0.475*44/12</f>
        <v>1.170486236504727E-15</v>
      </c>
      <c r="AC140" s="24">
        <f t="shared" si="111"/>
        <v>0.46998430642263472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312.44160887915535</v>
      </c>
      <c r="T141" s="62">
        <f t="shared" si="142"/>
        <v>190.92100876773804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0.45713256084810611</v>
      </c>
      <c r="AB141" s="23">
        <f>EXP(-LN(2)/2)*AB140+(1-EXP(-LN(2)/2))/(LN(2)/2)*V141*Y141*VLOOKUP('Données projet'!$B$9,Paramètres!$A$1:$I$89,3,0)*0.475*44/12</f>
        <v>8.2765875511801354E-16</v>
      </c>
      <c r="AC141" s="24">
        <f t="shared" si="111"/>
        <v>0.45713256084810694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312.44160887915535</v>
      </c>
      <c r="T142" s="62">
        <f t="shared" si="142"/>
        <v>190.92100876773804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0.44463224693215808</v>
      </c>
      <c r="AB142" s="23">
        <f>EXP(-LN(2)/2)*AB141+(1-EXP(-LN(2)/2))/(LN(2)/2)*V142*Y142*VLOOKUP('Données projet'!$B$9,Paramètres!$A$1:$I$89,3,0)*0.475*44/12</f>
        <v>5.8524311825236352E-16</v>
      </c>
      <c r="AC142" s="24">
        <f t="shared" si="111"/>
        <v>0.44463224693215869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312.44160887915535</v>
      </c>
      <c r="T143" s="62">
        <f t="shared" si="142"/>
        <v>190.92100876773804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0.43247375475760458</v>
      </c>
      <c r="AB143" s="23">
        <f>EXP(-LN(2)/2)*AB142+(1-EXP(-LN(2)/2))/(LN(2)/2)*V143*Y143*VLOOKUP('Données projet'!$B$9,Paramètres!$A$1:$I$89,3,0)*0.475*44/12</f>
        <v>4.1382937755900677E-16</v>
      </c>
      <c r="AC143" s="24">
        <f t="shared" si="111"/>
        <v>0.43247375475760497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312.44160887915535</v>
      </c>
      <c r="T144" s="62">
        <f t="shared" si="142"/>
        <v>190.92100876773804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0.42064773719095155</v>
      </c>
      <c r="AB144" s="23">
        <f>EXP(-LN(2)/2)*AB143+(1-EXP(-LN(2)/2))/(LN(2)/2)*V144*Y144*VLOOKUP('Données projet'!$B$9,Paramètres!$A$1:$I$89,3,0)*0.475*44/12</f>
        <v>2.9262155912618176E-16</v>
      </c>
      <c r="AC144" s="24">
        <f t="shared" si="111"/>
        <v>0.42064773719095183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312.44160887915535</v>
      </c>
      <c r="T145" s="62">
        <f t="shared" si="142"/>
        <v>190.92100876773804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0.4091451026965619</v>
      </c>
      <c r="AB145" s="23">
        <f>EXP(-LN(2)/2)*AB144+(1-EXP(-LN(2)/2))/(LN(2)/2)*V145*Y145*VLOOKUP('Données projet'!$B$9,Paramètres!$A$1:$I$89,3,0)*0.475*44/12</f>
        <v>2.0691468877950339E-16</v>
      </c>
      <c r="AC145" s="24">
        <f t="shared" si="111"/>
        <v>0.40914510269656212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312.44160887915535</v>
      </c>
      <c r="T146" s="62">
        <f t="shared" si="142"/>
        <v>190.92100876773804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0.39795700834731856</v>
      </c>
      <c r="AB146" s="23">
        <f>EXP(-LN(2)/2)*AB145+(1-EXP(-LN(2)/2))/(LN(2)/2)*V146*Y146*VLOOKUP('Données projet'!$B$9,Paramètres!$A$1:$I$89,3,0)*0.475*44/12</f>
        <v>1.4631077956309088E-16</v>
      </c>
      <c r="AC146" s="24">
        <f t="shared" si="111"/>
        <v>0.39795700834731873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312.44160887915535</v>
      </c>
      <c r="T147" s="62">
        <f t="shared" si="142"/>
        <v>190.92100876773804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0.38707485302641159</v>
      </c>
      <c r="AB147" s="23">
        <f>EXP(-LN(2)/2)*AB146+(1-EXP(-LN(2)/2))/(LN(2)/2)*V147*Y147*VLOOKUP('Données projet'!$B$9,Paramètres!$A$1:$I$89,3,0)*0.475*44/12</f>
        <v>1.0345734438975169E-16</v>
      </c>
      <c r="AC147" s="24">
        <f t="shared" si="111"/>
        <v>0.3870748530264117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312.44160887915535</v>
      </c>
      <c r="T148" s="62">
        <f t="shared" si="142"/>
        <v>190.92100876773804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0.37649027081502251</v>
      </c>
      <c r="AB148" s="23">
        <f>EXP(-LN(2)/2)*AB147+(1-EXP(-LN(2)/2))/(LN(2)/2)*V148*Y148*VLOOKUP('Données projet'!$B$9,Paramètres!$A$1:$I$89,3,0)*0.475*44/12</f>
        <v>7.315538978154544E-17</v>
      </c>
      <c r="AC148" s="24">
        <f t="shared" si="111"/>
        <v>0.37649027081502257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312.44160887915535</v>
      </c>
      <c r="T149" s="62">
        <f t="shared" si="142"/>
        <v>190.92100876773804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0.36619512456082287</v>
      </c>
      <c r="AB149" s="23">
        <f>EXP(-LN(2)/2)*AB148+(1-EXP(-LN(2)/2))/(LN(2)/2)*V149*Y149*VLOOKUP('Données projet'!$B$9,Paramètres!$A$1:$I$89,3,0)*0.475*44/12</f>
        <v>5.1728672194875846E-17</v>
      </c>
      <c r="AC149" s="24">
        <f t="shared" si="111"/>
        <v>0.36619512456082293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312.44160887915535</v>
      </c>
      <c r="T150" s="62">
        <f t="shared" si="142"/>
        <v>190.92100876773804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0.35618149962234252</v>
      </c>
      <c r="AB150" s="23">
        <f>EXP(-LN(2)/2)*AB149+(1-EXP(-LN(2)/2))/(LN(2)/2)*V150*Y150*VLOOKUP('Données projet'!$B$9,Paramètres!$A$1:$I$89,3,0)*0.475*44/12</f>
        <v>3.657769489077272E-17</v>
      </c>
      <c r="AC150" s="24">
        <f t="shared" si="111"/>
        <v>0.35618149962234258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312.44160887915535</v>
      </c>
      <c r="T151" s="62">
        <f t="shared" si="142"/>
        <v>190.92100876773804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0.34644169778439854</v>
      </c>
      <c r="AB151" s="23">
        <f>EXP(-LN(2)/2)*AB150+(1-EXP(-LN(2)/2))/(LN(2)/2)*V151*Y151*VLOOKUP('Données projet'!$B$9,Paramètres!$A$1:$I$89,3,0)*0.475*44/12</f>
        <v>2.5864336097437923E-17</v>
      </c>
      <c r="AC151" s="24">
        <f t="shared" si="111"/>
        <v>0.34644169778439854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312.44160887915535</v>
      </c>
      <c r="T152" s="62">
        <f t="shared" si="142"/>
        <v>190.92100876773804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0.33696823133990705</v>
      </c>
      <c r="AB152" s="23">
        <f>EXP(-LN(2)/2)*AB151+(1-EXP(-LN(2)/2))/(LN(2)/2)*V152*Y152*VLOOKUP('Données projet'!$B$9,Paramètres!$A$1:$I$89,3,0)*0.475*44/12</f>
        <v>1.828884744538636E-17</v>
      </c>
      <c r="AC152" s="24">
        <f t="shared" si="111"/>
        <v>0.33696823133990705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312.44160887915535</v>
      </c>
      <c r="T153" s="62">
        <f t="shared" si="142"/>
        <v>190.92100876773804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0.32775381733352815</v>
      </c>
      <c r="AB153" s="23">
        <f>EXP(-LN(2)/2)*AB152+(1-EXP(-LN(2)/2))/(LN(2)/2)*V153*Y153*VLOOKUP('Données projet'!$B$9,Paramètres!$A$1:$I$89,3,0)*0.475*44/12</f>
        <v>1.2932168048718962E-17</v>
      </c>
      <c r="AC153" s="24">
        <f t="shared" si="111"/>
        <v>0.32775381733352815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312.44160887915535</v>
      </c>
      <c r="T154" s="62">
        <f t="shared" si="142"/>
        <v>190.92100876773804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0.31879137196271867</v>
      </c>
      <c r="AB154" s="23">
        <f>EXP(-LN(2)/2)*AB153+(1-EXP(-LN(2)/2))/(LN(2)/2)*V154*Y154*VLOOKUP('Données projet'!$B$9,Paramètres!$A$1:$I$89,3,0)*0.475*44/12</f>
        <v>9.1444237226931799E-18</v>
      </c>
      <c r="AC154" s="24">
        <f t="shared" ref="AC154:AC203" si="163">SUM(Z154:AB154)</f>
        <v>0.31879137196271867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312.44160887915535</v>
      </c>
      <c r="T155" s="62">
        <f t="shared" si="142"/>
        <v>190.92100876773804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0.31007400513188849</v>
      </c>
      <c r="AB155" s="23">
        <f>EXP(-LN(2)/2)*AB154+(1-EXP(-LN(2)/2))/(LN(2)/2)*V155*Y155*VLOOKUP('Données projet'!$B$9,Paramètres!$A$1:$I$89,3,0)*0.475*44/12</f>
        <v>6.4660840243594808E-18</v>
      </c>
      <c r="AC155" s="24">
        <f t="shared" si="163"/>
        <v>0.31007400513188849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312.44160887915535</v>
      </c>
      <c r="T156" s="62">
        <f t="shared" si="142"/>
        <v>190.92100876773804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0.30159501515547377</v>
      </c>
      <c r="AB156" s="23">
        <f>EXP(-LN(2)/2)*AB155+(1-EXP(-LN(2)/2))/(LN(2)/2)*V156*Y156*VLOOKUP('Données projet'!$B$9,Paramètres!$A$1:$I$89,3,0)*0.475*44/12</f>
        <v>4.57221186134659E-18</v>
      </c>
      <c r="AC156" s="24">
        <f t="shared" si="163"/>
        <v>0.30159501515547377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312.44160887915535</v>
      </c>
      <c r="T157" s="62">
        <f t="shared" si="142"/>
        <v>190.92100876773804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0.29334788360585479</v>
      </c>
      <c r="AB157" s="23">
        <f>EXP(-LN(2)/2)*AB156+(1-EXP(-LN(2)/2))/(LN(2)/2)*V157*Y157*VLOOKUP('Données projet'!$B$9,Paramètres!$A$1:$I$89,3,0)*0.475*44/12</f>
        <v>3.2330420121797404E-18</v>
      </c>
      <c r="AC157" s="24">
        <f t="shared" si="163"/>
        <v>0.29334788360585479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312.44160887915535</v>
      </c>
      <c r="T158" s="62">
        <f t="shared" si="142"/>
        <v>190.92100876773804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0.28532627030215796</v>
      </c>
      <c r="AB158" s="23">
        <f>EXP(-LN(2)/2)*AB157+(1-EXP(-LN(2)/2))/(LN(2)/2)*V158*Y158*VLOOKUP('Données projet'!$B$9,Paramètres!$A$1:$I$89,3,0)*0.475*44/12</f>
        <v>2.286105930673295E-18</v>
      </c>
      <c r="AC158" s="24">
        <f t="shared" si="163"/>
        <v>0.28532627030215796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312.44160887915535</v>
      </c>
      <c r="T159" s="62">
        <f t="shared" si="142"/>
        <v>190.92100876773804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0.27752400843608904</v>
      </c>
      <c r="AB159" s="23">
        <f>EXP(-LN(2)/2)*AB158+(1-EXP(-LN(2)/2))/(LN(2)/2)*V159*Y159*VLOOKUP('Données projet'!$B$9,Paramètres!$A$1:$I$89,3,0)*0.475*44/12</f>
        <v>1.6165210060898702E-18</v>
      </c>
      <c r="AC159" s="24">
        <f t="shared" si="163"/>
        <v>0.27752400843608904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312.44160887915535</v>
      </c>
      <c r="T160" s="62">
        <f t="shared" si="142"/>
        <v>190.92100876773804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0.26993509983105085</v>
      </c>
      <c r="AB160" s="23">
        <f>EXP(-LN(2)/2)*AB159+(1-EXP(-LN(2)/2))/(LN(2)/2)*V160*Y160*VLOOKUP('Données projet'!$B$9,Paramètres!$A$1:$I$89,3,0)*0.475*44/12</f>
        <v>1.1430529653366475E-18</v>
      </c>
      <c r="AC160" s="24">
        <f t="shared" si="163"/>
        <v>0.26993509983105085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312.44160887915535</v>
      </c>
      <c r="T161" s="62">
        <f t="shared" si="142"/>
        <v>190.92100876773804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0.2625537103309008</v>
      </c>
      <c r="AB161" s="23">
        <f>EXP(-LN(2)/2)*AB160+(1-EXP(-LN(2)/2))/(LN(2)/2)*V161*Y161*VLOOKUP('Données projet'!$B$9,Paramètres!$A$1:$I$89,3,0)*0.475*44/12</f>
        <v>8.082605030449351E-19</v>
      </c>
      <c r="AC161" s="24">
        <f t="shared" si="163"/>
        <v>0.2625537103309008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312.44160887915535</v>
      </c>
      <c r="T162" s="62">
        <f t="shared" si="142"/>
        <v>190.92100876773804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0.25537416531480278</v>
      </c>
      <c r="AB162" s="23">
        <f>EXP(-LN(2)/2)*AB161+(1-EXP(-LN(2)/2))/(LN(2)/2)*V162*Y162*VLOOKUP('Données projet'!$B$9,Paramètres!$A$1:$I$89,3,0)*0.475*44/12</f>
        <v>5.7152648266832375E-19</v>
      </c>
      <c r="AC162" s="24">
        <f t="shared" si="163"/>
        <v>0.25537416531480278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312.44160887915535</v>
      </c>
      <c r="T163" s="62">
        <f t="shared" si="142"/>
        <v>190.92100876773804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0.2483909453347258</v>
      </c>
      <c r="AB163" s="23">
        <f>EXP(-LN(2)/2)*AB162+(1-EXP(-LN(2)/2))/(LN(2)/2)*V163*Y163*VLOOKUP('Données projet'!$B$9,Paramètres!$A$1:$I$89,3,0)*0.475*44/12</f>
        <v>4.0413025152246755E-19</v>
      </c>
      <c r="AC163" s="24">
        <f t="shared" si="163"/>
        <v>0.2483909453347258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312.44160887915535</v>
      </c>
      <c r="T164" s="62">
        <f t="shared" si="142"/>
        <v>190.92100876773804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0.24159868187223563</v>
      </c>
      <c r="AB164" s="23">
        <f>EXP(-LN(2)/2)*AB163+(1-EXP(-LN(2)/2))/(LN(2)/2)*V164*Y164*VLOOKUP('Données projet'!$B$9,Paramètres!$A$1:$I$89,3,0)*0.475*44/12</f>
        <v>2.8576324133416187E-19</v>
      </c>
      <c r="AC164" s="24">
        <f t="shared" si="163"/>
        <v>0.24159868187223563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312.44160887915535</v>
      </c>
      <c r="T165" s="62">
        <f t="shared" si="142"/>
        <v>190.92100876773804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0.23499215321131683</v>
      </c>
      <c r="AB165" s="23">
        <f>EXP(-LN(2)/2)*AB164+(1-EXP(-LN(2)/2))/(LN(2)/2)*V165*Y165*VLOOKUP('Données projet'!$B$9,Paramètres!$A$1:$I$89,3,0)*0.475*44/12</f>
        <v>2.0206512576123377E-19</v>
      </c>
      <c r="AC165" s="24">
        <f t="shared" si="163"/>
        <v>0.23499215321131683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312.44160887915535</v>
      </c>
      <c r="T166" s="62">
        <f t="shared" si="142"/>
        <v>190.92100876773804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0.22856628042405311</v>
      </c>
      <c r="AB166" s="23">
        <f>EXP(-LN(2)/2)*AB165+(1-EXP(-LN(2)/2))/(LN(2)/2)*V166*Y166*VLOOKUP('Données projet'!$B$9,Paramètres!$A$1:$I$89,3,0)*0.475*44/12</f>
        <v>1.4288162066708094E-19</v>
      </c>
      <c r="AC166" s="24">
        <f t="shared" si="163"/>
        <v>0.22856628042405311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312.44160887915535</v>
      </c>
      <c r="T167" s="62">
        <f t="shared" si="142"/>
        <v>190.92100876773804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0.2223161234660791</v>
      </c>
      <c r="AB167" s="23">
        <f>EXP(-LN(2)/2)*AB166+(1-EXP(-LN(2)/2))/(LN(2)/2)*V167*Y167*VLOOKUP('Données projet'!$B$9,Paramètres!$A$1:$I$89,3,0)*0.475*44/12</f>
        <v>1.0103256288061689E-19</v>
      </c>
      <c r="AC167" s="24">
        <f t="shared" si="163"/>
        <v>0.2223161234660791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312.44160887915535</v>
      </c>
      <c r="T168" s="62">
        <f t="shared" si="142"/>
        <v>190.92100876773804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0.21623687737880234</v>
      </c>
      <c r="AB168" s="23">
        <f>EXP(-LN(2)/2)*AB167+(1-EXP(-LN(2)/2))/(LN(2)/2)*V168*Y168*VLOOKUP('Données projet'!$B$9,Paramètres!$A$1:$I$89,3,0)*0.475*44/12</f>
        <v>7.1440810333540468E-20</v>
      </c>
      <c r="AC168" s="24">
        <f t="shared" si="163"/>
        <v>0.21623687737880234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312.44160887915535</v>
      </c>
      <c r="T169" s="62">
        <f t="shared" si="142"/>
        <v>190.92100876773804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0.21032386859547583</v>
      </c>
      <c r="AB169" s="23">
        <f>EXP(-LN(2)/2)*AB168+(1-EXP(-LN(2)/2))/(LN(2)/2)*V169*Y169*VLOOKUP('Données projet'!$B$9,Paramètres!$A$1:$I$89,3,0)*0.475*44/12</f>
        <v>5.0516281440308444E-20</v>
      </c>
      <c r="AC169" s="24">
        <f t="shared" si="163"/>
        <v>0.21032386859547583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312.44160887915535</v>
      </c>
      <c r="T170" s="62">
        <f t="shared" si="142"/>
        <v>190.92100876773804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0.20457255134828101</v>
      </c>
      <c r="AB170" s="23">
        <f>EXP(-LN(2)/2)*AB169+(1-EXP(-LN(2)/2))/(LN(2)/2)*V170*Y170*VLOOKUP('Données projet'!$B$9,Paramètres!$A$1:$I$89,3,0)*0.475*44/12</f>
        <v>3.5720405166770234E-20</v>
      </c>
      <c r="AC170" s="24">
        <f t="shared" si="163"/>
        <v>0.20457255134828101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312.44160887915535</v>
      </c>
      <c r="T171" s="62">
        <f t="shared" si="142"/>
        <v>190.92100876773804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0.19897850417365934</v>
      </c>
      <c r="AB171" s="23">
        <f>EXP(-LN(2)/2)*AB170+(1-EXP(-LN(2)/2))/(LN(2)/2)*V171*Y171*VLOOKUP('Données projet'!$B$9,Paramètres!$A$1:$I$89,3,0)*0.475*44/12</f>
        <v>2.5258140720154222E-20</v>
      </c>
      <c r="AC171" s="24">
        <f t="shared" si="163"/>
        <v>0.19897850417365934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312.44160887915535</v>
      </c>
      <c r="T172" s="62">
        <f t="shared" si="142"/>
        <v>190.92100876773804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0.19353742651320585</v>
      </c>
      <c r="AB172" s="23">
        <f>EXP(-LN(2)/2)*AB171+(1-EXP(-LN(2)/2))/(LN(2)/2)*V172*Y172*VLOOKUP('Données projet'!$B$9,Paramètres!$A$1:$I$89,3,0)*0.475*44/12</f>
        <v>1.7860202583385117E-20</v>
      </c>
      <c r="AC172" s="24">
        <f t="shared" si="163"/>
        <v>0.19353742651320585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312.44160887915535</v>
      </c>
      <c r="T173" s="62">
        <f t="shared" si="142"/>
        <v>190.92100876773804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0.18824513540751131</v>
      </c>
      <c r="AB173" s="23">
        <f>EXP(-LN(2)/2)*AB172+(1-EXP(-LN(2)/2))/(LN(2)/2)*V173*Y173*VLOOKUP('Données projet'!$B$9,Paramètres!$A$1:$I$89,3,0)*0.475*44/12</f>
        <v>1.2629070360077111E-20</v>
      </c>
      <c r="AC173" s="24">
        <f t="shared" si="163"/>
        <v>0.18824513540751131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312.44160887915535</v>
      </c>
      <c r="T174" s="62">
        <f t="shared" si="142"/>
        <v>190.92100876773804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0.18309756228041149</v>
      </c>
      <c r="AB174" s="23">
        <f>EXP(-LN(2)/2)*AB173+(1-EXP(-LN(2)/2))/(LN(2)/2)*V174*Y174*VLOOKUP('Données projet'!$B$9,Paramètres!$A$1:$I$89,3,0)*0.475*44/12</f>
        <v>8.9301012916925585E-21</v>
      </c>
      <c r="AC174" s="24">
        <f t="shared" si="163"/>
        <v>0.18309756228041149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312.44160887915535</v>
      </c>
      <c r="T175" s="62">
        <f t="shared" si="142"/>
        <v>190.92100876773804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0.17809074981117132</v>
      </c>
      <c r="AB175" s="23">
        <f>EXP(-LN(2)/2)*AB174+(1-EXP(-LN(2)/2))/(LN(2)/2)*V175*Y175*VLOOKUP('Données projet'!$B$9,Paramètres!$A$1:$I$89,3,0)*0.475*44/12</f>
        <v>6.3145351800385555E-21</v>
      </c>
      <c r="AC175" s="24">
        <f t="shared" si="163"/>
        <v>0.17809074981117132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312.44160887915535</v>
      </c>
      <c r="T176" s="62">
        <f t="shared" si="142"/>
        <v>190.92100876773804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0.17322084889219933</v>
      </c>
      <c r="AB176" s="23">
        <f>EXP(-LN(2)/2)*AB175+(1-EXP(-LN(2)/2))/(LN(2)/2)*V176*Y176*VLOOKUP('Données projet'!$B$9,Paramètres!$A$1:$I$89,3,0)*0.475*44/12</f>
        <v>4.4650506458462793E-21</v>
      </c>
      <c r="AC176" s="24">
        <f t="shared" si="163"/>
        <v>0.17322084889219933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312.44160887915535</v>
      </c>
      <c r="T177" s="62">
        <f t="shared" si="142"/>
        <v>190.92100876773804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0.16848411566995358</v>
      </c>
      <c r="AB177" s="23">
        <f>EXP(-LN(2)/2)*AB176+(1-EXP(-LN(2)/2))/(LN(2)/2)*V177*Y177*VLOOKUP('Données projet'!$B$9,Paramètres!$A$1:$I$89,3,0)*0.475*44/12</f>
        <v>3.1572675900192777E-21</v>
      </c>
      <c r="AC177" s="24">
        <f t="shared" si="163"/>
        <v>0.16848411566995358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312.44160887915535</v>
      </c>
      <c r="T178" s="62">
        <f t="shared" si="142"/>
        <v>190.92100876773804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0.16387690866676413</v>
      </c>
      <c r="AB178" s="23">
        <f>EXP(-LN(2)/2)*AB177+(1-EXP(-LN(2)/2))/(LN(2)/2)*V178*Y178*VLOOKUP('Données projet'!$B$9,Paramètres!$A$1:$I$89,3,0)*0.475*44/12</f>
        <v>2.2325253229231396E-21</v>
      </c>
      <c r="AC178" s="24">
        <f t="shared" si="163"/>
        <v>0.16387690866676413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312.44160887915535</v>
      </c>
      <c r="T179" s="62">
        <f t="shared" si="142"/>
        <v>190.92100876773804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0.15939568598135939</v>
      </c>
      <c r="AB179" s="23">
        <f>EXP(-LN(2)/2)*AB178+(1-EXP(-LN(2)/2))/(LN(2)/2)*V179*Y179*VLOOKUP('Données projet'!$B$9,Paramètres!$A$1:$I$89,3,0)*0.475*44/12</f>
        <v>1.5786337950096389E-21</v>
      </c>
      <c r="AC179" s="24">
        <f t="shared" si="163"/>
        <v>0.15939568598135939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312.44160887915535</v>
      </c>
      <c r="T180" s="62">
        <f t="shared" si="142"/>
        <v>190.92100876773804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0.1550370025659443</v>
      </c>
      <c r="AB180" s="23">
        <f>EXP(-LN(2)/2)*AB179+(1-EXP(-LN(2)/2))/(LN(2)/2)*V180*Y180*VLOOKUP('Données projet'!$B$9,Paramètres!$A$1:$I$89,3,0)*0.475*44/12</f>
        <v>1.1162626614615698E-21</v>
      </c>
      <c r="AC180" s="24">
        <f t="shared" si="163"/>
        <v>0.1550370025659443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312.44160887915535</v>
      </c>
      <c r="T181" s="62">
        <f t="shared" si="142"/>
        <v>190.92100876773804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0.15079750757773694</v>
      </c>
      <c r="AB181" s="23">
        <f>EXP(-LN(2)/2)*AB180+(1-EXP(-LN(2)/2))/(LN(2)/2)*V181*Y181*VLOOKUP('Données projet'!$B$9,Paramètres!$A$1:$I$89,3,0)*0.475*44/12</f>
        <v>7.8931689750481943E-22</v>
      </c>
      <c r="AC181" s="24">
        <f t="shared" si="163"/>
        <v>0.15079750757773694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312.44160887915535</v>
      </c>
      <c r="T182" s="62">
        <f t="shared" si="142"/>
        <v>190.92100876773804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0.14667394180292745</v>
      </c>
      <c r="AB182" s="23">
        <f>EXP(-LN(2)/2)*AB181+(1-EXP(-LN(2)/2))/(LN(2)/2)*V182*Y182*VLOOKUP('Données projet'!$B$9,Paramètres!$A$1:$I$89,3,0)*0.475*44/12</f>
        <v>5.5813133073078491E-22</v>
      </c>
      <c r="AC182" s="24">
        <f t="shared" si="163"/>
        <v>0.14667394180292745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312.44160887915535</v>
      </c>
      <c r="T183" s="62">
        <f t="shared" si="142"/>
        <v>190.92100876773804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0.14266313515107903</v>
      </c>
      <c r="AB183" s="23">
        <f>EXP(-LN(2)/2)*AB182+(1-EXP(-LN(2)/2))/(LN(2)/2)*V183*Y183*VLOOKUP('Données projet'!$B$9,Paramètres!$A$1:$I$89,3,0)*0.475*44/12</f>
        <v>3.9465844875240972E-22</v>
      </c>
      <c r="AC183" s="24">
        <f t="shared" si="163"/>
        <v>0.14266313515107903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312.44160887915535</v>
      </c>
      <c r="T184" s="62">
        <f t="shared" si="142"/>
        <v>190.92100876773804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0.13876200421804455</v>
      </c>
      <c r="AB184" s="23">
        <f>EXP(-LN(2)/2)*AB183+(1-EXP(-LN(2)/2))/(LN(2)/2)*V184*Y184*VLOOKUP('Données projet'!$B$9,Paramètres!$A$1:$I$89,3,0)*0.475*44/12</f>
        <v>2.7906566536539245E-22</v>
      </c>
      <c r="AC184" s="24">
        <f t="shared" si="163"/>
        <v>0.13876200421804455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312.44160887915535</v>
      </c>
      <c r="T185" s="62">
        <f t="shared" si="142"/>
        <v>190.92100876773804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0.13496754991552545</v>
      </c>
      <c r="AB185" s="23">
        <f>EXP(-LN(2)/2)*AB184+(1-EXP(-LN(2)/2))/(LN(2)/2)*V185*Y185*VLOOKUP('Données projet'!$B$9,Paramètres!$A$1:$I$89,3,0)*0.475*44/12</f>
        <v>1.9732922437620486E-22</v>
      </c>
      <c r="AC185" s="24">
        <f t="shared" si="163"/>
        <v>0.13496754991552545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312.44160887915535</v>
      </c>
      <c r="T186" s="62">
        <f t="shared" si="142"/>
        <v>190.92100876773804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0.13127685516545043</v>
      </c>
      <c r="AB186" s="23">
        <f>EXP(-LN(2)/2)*AB185+(1-EXP(-LN(2)/2))/(LN(2)/2)*V186*Y186*VLOOKUP('Données projet'!$B$9,Paramètres!$A$1:$I$89,3,0)*0.475*44/12</f>
        <v>1.3953283268269623E-22</v>
      </c>
      <c r="AC186" s="24">
        <f t="shared" si="163"/>
        <v>0.13127685516545043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312.44160887915535</v>
      </c>
      <c r="T187" s="62">
        <f t="shared" si="142"/>
        <v>190.92100876773804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0.12768708265740142</v>
      </c>
      <c r="AB187" s="23">
        <f>EXP(-LN(2)/2)*AB186+(1-EXP(-LN(2)/2))/(LN(2)/2)*V187*Y187*VLOOKUP('Données projet'!$B$9,Paramètres!$A$1:$I$89,3,0)*0.475*44/12</f>
        <v>9.8664612188102429E-23</v>
      </c>
      <c r="AC187" s="24">
        <f t="shared" si="163"/>
        <v>0.12768708265740142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312.44160887915535</v>
      </c>
      <c r="T188" s="62">
        <f t="shared" si="142"/>
        <v>190.92100876773804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0.12419547266736293</v>
      </c>
      <c r="AB188" s="23">
        <f>EXP(-LN(2)/2)*AB187+(1-EXP(-LN(2)/2))/(LN(2)/2)*V188*Y188*VLOOKUP('Données projet'!$B$9,Paramètres!$A$1:$I$89,3,0)*0.475*44/12</f>
        <v>6.9766416341348114E-23</v>
      </c>
      <c r="AC188" s="24">
        <f t="shared" si="163"/>
        <v>0.12419547266736293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312.44160887915535</v>
      </c>
      <c r="T189" s="62">
        <f t="shared" si="142"/>
        <v>190.92100876773804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0.12079934093611784</v>
      </c>
      <c r="AB189" s="23">
        <f>EXP(-LN(2)/2)*AB188+(1-EXP(-LN(2)/2))/(LN(2)/2)*V189*Y189*VLOOKUP('Données projet'!$B$9,Paramètres!$A$1:$I$89,3,0)*0.475*44/12</f>
        <v>4.9332306094051215E-23</v>
      </c>
      <c r="AC189" s="24">
        <f t="shared" si="163"/>
        <v>0.12079934093611784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312.44160887915535</v>
      </c>
      <c r="T190" s="62">
        <f t="shared" si="142"/>
        <v>190.92100876773804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0.11749607660565844</v>
      </c>
      <c r="AB190" s="23">
        <f>EXP(-LN(2)/2)*AB189+(1-EXP(-LN(2)/2))/(LN(2)/2)*V190*Y190*VLOOKUP('Données projet'!$B$9,Paramètres!$A$1:$I$89,3,0)*0.475*44/12</f>
        <v>3.4883208170674057E-23</v>
      </c>
      <c r="AC190" s="24">
        <f t="shared" si="163"/>
        <v>0.11749607660565844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312.44160887915535</v>
      </c>
      <c r="T191" s="62">
        <f t="shared" si="142"/>
        <v>190.92100876773804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0.11428314021202658</v>
      </c>
      <c r="AB191" s="23">
        <f>EXP(-LN(2)/2)*AB190+(1-EXP(-LN(2)/2))/(LN(2)/2)*V191*Y191*VLOOKUP('Données projet'!$B$9,Paramètres!$A$1:$I$89,3,0)*0.475*44/12</f>
        <v>2.4666153047025607E-23</v>
      </c>
      <c r="AC191" s="24">
        <f t="shared" si="163"/>
        <v>0.11428314021202658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312.44160887915535</v>
      </c>
      <c r="T192" s="62">
        <f t="shared" si="142"/>
        <v>190.92100876773804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0.11115806173303958</v>
      </c>
      <c r="AB192" s="23">
        <f>EXP(-LN(2)/2)*AB191+(1-EXP(-LN(2)/2))/(LN(2)/2)*V192*Y192*VLOOKUP('Données projet'!$B$9,Paramètres!$A$1:$I$89,3,0)*0.475*44/12</f>
        <v>1.7441604085337028E-23</v>
      </c>
      <c r="AC192" s="24">
        <f t="shared" si="163"/>
        <v>0.11115806173303958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312.44160887915535</v>
      </c>
      <c r="T193" s="62">
        <f t="shared" si="142"/>
        <v>190.92100876773804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0.1081184386894012</v>
      </c>
      <c r="AB193" s="23">
        <f>EXP(-LN(2)/2)*AB192+(1-EXP(-LN(2)/2))/(LN(2)/2)*V193*Y193*VLOOKUP('Données projet'!$B$9,Paramètres!$A$1:$I$89,3,0)*0.475*44/12</f>
        <v>1.2333076523512804E-23</v>
      </c>
      <c r="AC193" s="24">
        <f t="shared" si="163"/>
        <v>0.1081184386894012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312.44160887915535</v>
      </c>
      <c r="T194" s="62">
        <f t="shared" si="142"/>
        <v>190.92100876773804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0.10516193429773794</v>
      </c>
      <c r="AB194" s="23">
        <f>EXP(-LN(2)/2)*AB193+(1-EXP(-LN(2)/2))/(LN(2)/2)*V194*Y194*VLOOKUP('Données projet'!$B$9,Paramètres!$A$1:$I$89,3,0)*0.475*44/12</f>
        <v>8.7208020426685142E-24</v>
      </c>
      <c r="AC194" s="24">
        <f t="shared" si="163"/>
        <v>0.10516193429773794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312.44160887915535</v>
      </c>
      <c r="T195" s="62">
        <f t="shared" si="142"/>
        <v>190.92100876773804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0.10228627567414053</v>
      </c>
      <c r="AB195" s="23">
        <f>EXP(-LN(2)/2)*AB194+(1-EXP(-LN(2)/2))/(LN(2)/2)*V195*Y195*VLOOKUP('Données projet'!$B$9,Paramètres!$A$1:$I$89,3,0)*0.475*44/12</f>
        <v>6.1665382617564018E-24</v>
      </c>
      <c r="AC195" s="24">
        <f t="shared" si="163"/>
        <v>0.10228627567414053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312.44160887915535</v>
      </c>
      <c r="T196" s="62">
        <f t="shared" si="142"/>
        <v>190.92100876773804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9.9489252086829696E-2</v>
      </c>
      <c r="AB196" s="23">
        <f>EXP(-LN(2)/2)*AB195+(1-EXP(-LN(2)/2))/(LN(2)/2)*V196*Y196*VLOOKUP('Données projet'!$B$9,Paramètres!$A$1:$I$89,3,0)*0.475*44/12</f>
        <v>4.3604010213342571E-24</v>
      </c>
      <c r="AC196" s="24">
        <f t="shared" si="163"/>
        <v>9.9489252086829696E-2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312.44160887915535</v>
      </c>
      <c r="T197" s="62">
        <f t="shared" ref="T197:T203" si="204">$T$3</f>
        <v>190.92100876773804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9.6768713256602953E-2</v>
      </c>
      <c r="AB197" s="23">
        <f>EXP(-LN(2)/2)*AB196+(1-EXP(-LN(2)/2))/(LN(2)/2)*V197*Y197*VLOOKUP('Données projet'!$B$9,Paramètres!$A$1:$I$89,3,0)*0.475*44/12</f>
        <v>3.0832691308782009E-24</v>
      </c>
      <c r="AC197" s="24">
        <f t="shared" si="163"/>
        <v>9.6768713256602953E-2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312.44160887915535</v>
      </c>
      <c r="T198" s="62">
        <f t="shared" si="204"/>
        <v>190.92100876773804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9.4122567703755683E-2</v>
      </c>
      <c r="AB198" s="23">
        <f>EXP(-LN(2)/2)*AB197+(1-EXP(-LN(2)/2))/(LN(2)/2)*V198*Y198*VLOOKUP('Données projet'!$B$9,Paramètres!$A$1:$I$89,3,0)*0.475*44/12</f>
        <v>2.1802005106671286E-24</v>
      </c>
      <c r="AC198" s="24">
        <f t="shared" si="163"/>
        <v>9.4122567703755683E-2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312.44160887915535</v>
      </c>
      <c r="T199" s="62">
        <f t="shared" si="204"/>
        <v>190.92100876773804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9.1548781140205773E-2</v>
      </c>
      <c r="AB199" s="23">
        <f>EXP(-LN(2)/2)*AB198+(1-EXP(-LN(2)/2))/(LN(2)/2)*V199*Y199*VLOOKUP('Données projet'!$B$9,Paramètres!$A$1:$I$89,3,0)*0.475*44/12</f>
        <v>1.5416345654391005E-24</v>
      </c>
      <c r="AC199" s="24">
        <f t="shared" si="163"/>
        <v>9.1548781140205773E-2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312.44160887915535</v>
      </c>
      <c r="T200" s="62">
        <f t="shared" si="204"/>
        <v>190.92100876773804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8.9045374905585686E-2</v>
      </c>
      <c r="AB200" s="23">
        <f>EXP(-LN(2)/2)*AB199+(1-EXP(-LN(2)/2))/(LN(2)/2)*V200*Y200*VLOOKUP('Données projet'!$B$9,Paramètres!$A$1:$I$89,3,0)*0.475*44/12</f>
        <v>1.0901002553335643E-24</v>
      </c>
      <c r="AC200" s="24">
        <f t="shared" si="163"/>
        <v>8.9045374905585686E-2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312.44160887915535</v>
      </c>
      <c r="T201" s="62">
        <f t="shared" si="204"/>
        <v>190.92100876773804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8.661042444609969E-2</v>
      </c>
      <c r="AB201" s="23">
        <f>EXP(-LN(2)/2)*AB200+(1-EXP(-LN(2)/2))/(LN(2)/2)*V201*Y201*VLOOKUP('Données projet'!$B$9,Paramètres!$A$1:$I$89,3,0)*0.475*44/12</f>
        <v>7.7081728271955023E-25</v>
      </c>
      <c r="AC201" s="24">
        <f t="shared" si="163"/>
        <v>8.661042444609969E-2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312.44160887915535</v>
      </c>
      <c r="T202" s="62">
        <f t="shared" si="204"/>
        <v>190.92100876773804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8.4242057834976819E-2</v>
      </c>
      <c r="AB202" s="23">
        <f>EXP(-LN(2)/2)*AB201+(1-EXP(-LN(2)/2))/(LN(2)/2)*V202*Y202*VLOOKUP('Données projet'!$B$9,Paramètres!$A$1:$I$89,3,0)*0.475*44/12</f>
        <v>5.4505012766678214E-25</v>
      </c>
      <c r="AC202" s="24">
        <f t="shared" si="163"/>
        <v>8.4242057834976819E-2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312.44160887915535</v>
      </c>
      <c r="T203" s="62">
        <f t="shared" si="204"/>
        <v>190.92100876773804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8.1938454333382094E-2</v>
      </c>
      <c r="AB203" s="23">
        <f>EXP(-LN(2)/2)*AB202+(1-EXP(-LN(2)/2))/(LN(2)/2)*V203*Y203*VLOOKUP('Données projet'!$B$9,Paramètres!$A$1:$I$89,3,0)*0.475*44/12</f>
        <v>3.8540864135977511E-25</v>
      </c>
      <c r="AC203" s="24">
        <f t="shared" si="163"/>
        <v>8.1938454333382094E-2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G10" workbookViewId="0">
      <selection activeCell="N16" sqref="N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1.9</v>
      </c>
      <c r="C6" s="156">
        <f ca="1">IF(OR('Données projet'!B9="",'Données projet'!C9="",'Données projet'!C9=0%),0,Calculateur!S3)</f>
        <v>312.44160887915535</v>
      </c>
      <c r="D6" s="156">
        <f>IF(OR('Données projet'!B9="",'Données projet'!C9="",'Données projet'!C9=0%),0,Calculateur!T3)</f>
        <v>190.92100876773804</v>
      </c>
      <c r="E6" s="156">
        <f ca="1">MIN(C6,D6)</f>
        <v>190.92100876773804</v>
      </c>
      <c r="F6" s="156">
        <f ca="1">E6*B6</f>
        <v>362.74991665870226</v>
      </c>
      <c r="G6" s="156">
        <f ca="1">F6*(100%-'Données projet'!$C$24)*(100%-'Données projet'!$C$25)*(100%-'Données projet'!$C$26)*(100%-'Données projet'!$C$27)</f>
        <v>277.50368624390723</v>
      </c>
      <c r="H6" s="157">
        <f>IF(OR('Données projet'!B9="",'Données projet'!C9="",'Données projet'!C9=0%),0,AVERAGE(Calculateur!$AC$3:$AC$33)*B6)</f>
        <v>5.4000047184994804</v>
      </c>
      <c r="I6" s="158">
        <f>H6*(100%-'Données projet'!$C$24)*(100%-'Données projet'!$C$25)*(100%-'Données projet'!$C$26)*(100%-'Données projet'!$C$27)</f>
        <v>4.1310036096521028</v>
      </c>
      <c r="J6" s="159">
        <f>IF(OR('Données projet'!B9="",'Données projet'!C9="",'Données projet'!C9=0%),0,SUM(Calculateur!$V$3:$V$33)*VLOOKUP('Données projet'!$B$9,Paramètres!$A$1:$I$89,9,0)*B6)</f>
        <v>29.45</v>
      </c>
      <c r="K6" s="160">
        <f>J6*(100%-'Données projet'!$C$24)*(100%-'Données projet'!$C$25)*(100%-'Données projet'!$C$26)*(100%-'Données projet'!$C$27)</f>
        <v>22.529249999999998</v>
      </c>
      <c r="L6" s="161">
        <f ca="1">G6+I6+K6</f>
        <v>304.16393985355933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362.74991665870226</v>
      </c>
      <c r="G16" s="175">
        <f t="shared" ca="1" si="3"/>
        <v>277.50368624390723</v>
      </c>
      <c r="H16" s="176">
        <f t="shared" si="3"/>
        <v>5.4000047184994804</v>
      </c>
      <c r="I16" s="176">
        <f t="shared" si="3"/>
        <v>4.1310036096521028</v>
      </c>
      <c r="J16" s="177">
        <f t="shared" si="3"/>
        <v>29.45</v>
      </c>
      <c r="K16" s="177">
        <f t="shared" si="3"/>
        <v>22.529249999999998</v>
      </c>
      <c r="L16" s="178">
        <f t="shared" ca="1" si="3"/>
        <v>304.16393985355933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7" zoomScale="90" zoomScaleNormal="90" workbookViewId="0">
      <selection activeCell="O21" sqref="O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1719.7101881875612</v>
      </c>
      <c r="U10" s="190">
        <f>'Données projet'!D9</f>
        <v>1.9</v>
      </c>
      <c r="V10" s="189">
        <f>U10*T10</f>
        <v>3267.4493575563661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20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20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100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7542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10</v>
      </c>
      <c r="D23" s="194">
        <f>B23*C23</f>
        <v>60</v>
      </c>
      <c r="E23" s="206"/>
      <c r="F23" s="261"/>
      <c r="H23" s="203">
        <v>3</v>
      </c>
      <c r="I23" s="204">
        <v>150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-13558.818068542461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10</v>
      </c>
      <c r="D24" s="194">
        <f t="shared" ref="D24:D42" si="2">B24*C24</f>
        <v>280</v>
      </c>
      <c r="E24" s="206"/>
      <c r="F24" s="264"/>
      <c r="H24" s="203">
        <v>4</v>
      </c>
      <c r="I24" s="204">
        <v>150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78.782143340071059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>
        <v>5</v>
      </c>
      <c r="I25" s="204">
        <v>150</v>
      </c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-13637.600211882533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20</v>
      </c>
      <c r="D27" s="194">
        <f t="shared" si="2"/>
        <v>560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30</v>
      </c>
      <c r="D28" s="194">
        <f t="shared" si="2"/>
        <v>840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30</v>
      </c>
      <c r="D29" s="194">
        <f t="shared" si="2"/>
        <v>840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40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50</v>
      </c>
      <c r="D31" s="194">
        <f t="shared" si="2"/>
        <v>1400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60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70</v>
      </c>
      <c r="D33" s="194">
        <f t="shared" si="2"/>
        <v>1960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70</v>
      </c>
      <c r="D34" s="194">
        <f t="shared" si="2"/>
        <v>1960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80</v>
      </c>
      <c r="D35" s="194">
        <f t="shared" si="2"/>
        <v>2240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80</v>
      </c>
      <c r="D36" s="194">
        <f t="shared" si="2"/>
        <v>2240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90</v>
      </c>
      <c r="D37" s="194">
        <f t="shared" si="2"/>
        <v>2520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90</v>
      </c>
      <c r="D38" s="194">
        <f t="shared" si="2"/>
        <v>2520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100</v>
      </c>
      <c r="D39" s="194">
        <f t="shared" si="2"/>
        <v>2700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100</v>
      </c>
      <c r="D40" s="194">
        <f t="shared" si="2"/>
        <v>2600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110</v>
      </c>
      <c r="D41" s="194">
        <f t="shared" si="2"/>
        <v>2750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200</v>
      </c>
      <c r="D42" s="194">
        <f t="shared" si="2"/>
        <v>66000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2024-06-25T08:51:47Z</dcterms:modified>
</cp:coreProperties>
</file>