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PARGADE/2.Dossier_LBC_déposé/"/>
    </mc:Choice>
  </mc:AlternateContent>
  <xr:revisionPtr revIDLastSave="23" documentId="11_E6967C7E78D5A5CAE6D435F968EBF6B69F8688AF" xr6:coauthVersionLast="47" xr6:coauthVersionMax="47" xr10:uidLastSave="{ECD16166-335B-453A-A7B6-ACBCE2CB14EF}"/>
  <bookViews>
    <workbookView xWindow="-110" yWindow="-110" windowWidth="19420" windowHeight="115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<sst xmlns="http://schemas.openxmlformats.org/spreadsheetml/2006/main" count="1170" uniqueCount="324">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</sst>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0"/>
      <color rgb="FF000000"/>
      <name val="Times New Roman"/>
      <charset val="204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32" fillId="0" borderId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Normal 2" xfId="3" xr:uid="{1A1B7D05-2382-428C-ADCE-AF845C74D681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38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0" zoomScaleNormal="80" workbookViewId="0">
      <selection activeCell="E10" sqref="E10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9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229</v>
      </c>
      <c r="C9" s="32">
        <v>1</v>
      </c>
      <c r="D9" s="33">
        <f t="shared" ref="D9:D18" si="0">C9*$C$5</f>
        <v>9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17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18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19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26</v>
      </c>
      <c r="C19" s="37">
        <f>SUM(C9:C18)</f>
        <v>1</v>
      </c>
      <c r="D19" s="38">
        <f>SUM(D9:D18)</f>
        <v>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33</v>
      </c>
      <c r="B26" s="42" t="s">
        <v>34</v>
      </c>
      <c r="C26" s="43">
        <v>0.15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maritime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41</v>
      </c>
      <c r="C34" s="258" t="s">
        <v>42</v>
      </c>
      <c r="D34" s="258"/>
      <c r="E34" s="259" t="s">
        <v>43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17</v>
      </c>
      <c r="B58" s="52" t="str">
        <f>IF(B10="","",B10)</f>
        <v/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41</v>
      </c>
      <c r="C60" s="258" t="s">
        <v>42</v>
      </c>
      <c r="D60" s="258"/>
      <c r="E60" s="259" t="s">
        <v>43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18</v>
      </c>
      <c r="B84" s="52" t="str">
        <f>IF(B11="","",B11)</f>
        <v/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41</v>
      </c>
      <c r="C86" s="258" t="s">
        <v>42</v>
      </c>
      <c r="D86" s="258"/>
      <c r="E86" s="259" t="s">
        <v>43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19</v>
      </c>
      <c r="B110" s="52" t="str">
        <f>IF(B12="","",B12)</f>
        <v/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41</v>
      </c>
      <c r="C112" s="258" t="s">
        <v>42</v>
      </c>
      <c r="D112" s="258"/>
      <c r="E112" s="259" t="s">
        <v>43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41</v>
      </c>
      <c r="C138" s="258" t="s">
        <v>42</v>
      </c>
      <c r="D138" s="258"/>
      <c r="E138" s="259" t="s">
        <v>43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41</v>
      </c>
      <c r="C164" s="258" t="s">
        <v>42</v>
      </c>
      <c r="D164" s="258"/>
      <c r="E164" s="259" t="s">
        <v>43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41</v>
      </c>
      <c r="C190" s="258" t="s">
        <v>42</v>
      </c>
      <c r="D190" s="258"/>
      <c r="E190" s="259" t="s">
        <v>43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41</v>
      </c>
      <c r="C216" s="258" t="s">
        <v>42</v>
      </c>
      <c r="D216" s="258"/>
      <c r="E216" s="259" t="s">
        <v>43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41</v>
      </c>
      <c r="C242" s="258" t="s">
        <v>42</v>
      </c>
      <c r="D242" s="258"/>
      <c r="E242" s="259" t="s">
        <v>43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41</v>
      </c>
      <c r="C268" s="258" t="s">
        <v>42</v>
      </c>
      <c r="D268" s="258"/>
      <c r="E268" s="259" t="s">
        <v>43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2" zoomScaleNormal="100" workbookViewId="0">
      <selection activeCell="B10" sqref="B10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58</v>
      </c>
      <c r="D8" s="23"/>
      <c r="E8" s="105">
        <v>4</v>
      </c>
      <c r="F8" s="61">
        <v>0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55</v>
      </c>
      <c r="C15" s="4"/>
      <c r="D15" s="23"/>
      <c r="E15" s="4"/>
      <c r="F15" s="4"/>
      <c r="G15" s="2" t="s">
        <v>229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250.69656385444443</v>
      </c>
      <c r="T3" s="59">
        <f>IF('Données projet'!E9&gt;30,$R$33-$H$33,LOOKUP('Données projet'!$E$9,$A$3:$A$203,R3:R203)-LOOKUP('Données projet'!$E$9,$A$3:$A$203,$H$3:$H$203))</f>
        <v>363.35481607409787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260.03592656419409</v>
      </c>
      <c r="S4" s="59">
        <f ca="1">AVERAGE(OFFSET($R$3,0,0,'Données projet'!$E$9+1,1))-AVERAGE(OFFSET($H$3,0,0,'Données projet'!$E$9+1,1))</f>
        <v>250.69656385444443</v>
      </c>
      <c r="T4" s="59">
        <f>$T$3</f>
        <v>363.35481607409787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262.084059053766</v>
      </c>
      <c r="S5" s="59">
        <f ca="1">AVERAGE(OFFSET($R$3,0,0,'Données projet'!$E$9+1,1))-AVERAGE(OFFSET($H$3,0,0,'Données projet'!$E$9+1,1))</f>
        <v>250.69656385444443</v>
      </c>
      <c r="T5" s="59">
        <f t="shared" ref="T5:T68" si="34">$T$3</f>
        <v>363.35481607409787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264.45126359920118</v>
      </c>
      <c r="S6" s="59">
        <f ca="1">AVERAGE(OFFSET($R$3,0,0,'Données projet'!$E$9+1,1))-AVERAGE(OFFSET($H$3,0,0,'Données projet'!$E$9+1,1))</f>
        <v>250.69656385444443</v>
      </c>
      <c r="T6" s="59">
        <f t="shared" si="34"/>
        <v>363.35481607409787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267.26130304294173</v>
      </c>
      <c r="S7" s="59">
        <f ca="1">AVERAGE(OFFSET($R$3,0,0,'Données projet'!$E$9+1,1))-AVERAGE(OFFSET($H$3,0,0,'Données projet'!$E$9+1,1))</f>
        <v>250.69656385444443</v>
      </c>
      <c r="T7" s="59">
        <f t="shared" si="34"/>
        <v>363.35481607409787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270.68612552525792</v>
      </c>
      <c r="S8" s="59">
        <f ca="1">AVERAGE(OFFSET($R$3,0,0,'Données projet'!$E$9+1,1))-AVERAGE(OFFSET($H$3,0,0,'Données projet'!$E$9+1,1))</f>
        <v>250.69656385444443</v>
      </c>
      <c r="T8" s="59">
        <f t="shared" si="34"/>
        <v>363.35481607409787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274.96468953573736</v>
      </c>
      <c r="S9" s="59">
        <f ca="1">AVERAGE(OFFSET($R$3,0,0,'Données projet'!$E$9+1,1))-AVERAGE(OFFSET($H$3,0,0,'Données projet'!$E$9+1,1))</f>
        <v>250.69656385444443</v>
      </c>
      <c r="T9" s="59">
        <f t="shared" si="34"/>
        <v>363.35481607409787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280.42916681667322</v>
      </c>
      <c r="S10" s="59">
        <f ca="1">AVERAGE(OFFSET($R$3,0,0,'Données projet'!$E$9+1,1))-AVERAGE(OFFSET($H$3,0,0,'Données projet'!$E$9+1,1))</f>
        <v>250.69656385444443</v>
      </c>
      <c r="T10" s="59">
        <f t="shared" si="34"/>
        <v>363.35481607409787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287.54142295249471</v>
      </c>
      <c r="S11" s="59">
        <f ca="1">AVERAGE(OFFSET($R$3,0,0,'Données projet'!$E$9+1,1))-AVERAGE(OFFSET($H$3,0,0,'Données projet'!$E$9+1,1))</f>
        <v>250.69656385444443</v>
      </c>
      <c r="T11" s="59">
        <f t="shared" si="34"/>
        <v>363.35481607409787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296.94381821986525</v>
      </c>
      <c r="S12" s="59">
        <f ca="1">AVERAGE(OFFSET($R$3,0,0,'Données projet'!$E$9+1,1))-AVERAGE(OFFSET($H$3,0,0,'Données projet'!$E$9+1,1))</f>
        <v>250.69656385444443</v>
      </c>
      <c r="T12" s="59">
        <f t="shared" si="34"/>
        <v>363.35481607409787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309.5299653921121</v>
      </c>
      <c r="S13" s="59">
        <f ca="1">AVERAGE(OFFSET($R$3,0,0,'Données projet'!$E$9+1,1))-AVERAGE(OFFSET($H$3,0,0,'Données projet'!$E$9+1,1))</f>
        <v>250.69656385444443</v>
      </c>
      <c r="T13" s="59">
        <f t="shared" si="34"/>
        <v>363.35481607409787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326.5433053575652</v>
      </c>
      <c r="S14" s="59">
        <f ca="1">AVERAGE(OFFSET($R$3,0,0,'Données projet'!$E$9+1,1))-AVERAGE(OFFSET($H$3,0,0,'Données projet'!$E$9+1,1))</f>
        <v>250.69656385444443</v>
      </c>
      <c r="T14" s="59">
        <f t="shared" si="34"/>
        <v>363.35481607409787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349.71446514733361</v>
      </c>
      <c r="S15" s="59">
        <f ca="1">AVERAGE(OFFSET($R$3,0,0,'Données projet'!$E$9+1,1))-AVERAGE(OFFSET($H$3,0,0,'Données projet'!$E$9+1,1))</f>
        <v>250.69656385444443</v>
      </c>
      <c r="T15" s="59">
        <f t="shared" si="34"/>
        <v>363.35481607409787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381.45269479803494</v>
      </c>
      <c r="S16" s="59">
        <f ca="1">AVERAGE(OFFSET($R$3,0,0,'Données projet'!$E$9+1,1))-AVERAGE(OFFSET($H$3,0,0,'Données projet'!$E$9+1,1))</f>
        <v>250.69656385444443</v>
      </c>
      <c r="T16" s="59">
        <f t="shared" si="34"/>
        <v>363.35481607409787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425.11272626692164</v>
      </c>
      <c r="S17" s="59">
        <f ca="1">AVERAGE(OFFSET($R$3,0,0,'Données projet'!$E$9+1,1))-AVERAGE(OFFSET($H$3,0,0,'Données projet'!$E$9+1,1))</f>
        <v>250.69656385444443</v>
      </c>
      <c r="T17" s="59">
        <f t="shared" si="34"/>
        <v>363.35481607409787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403.49351401488121</v>
      </c>
      <c r="S18" s="59">
        <f ca="1">AVERAGE(OFFSET($R$3,0,0,'Données projet'!$E$9+1,1))-AVERAGE(OFFSET($H$3,0,0,'Données projet'!$E$9+1,1))</f>
        <v>250.69656385444443</v>
      </c>
      <c r="T18" s="59">
        <f t="shared" si="34"/>
        <v>363.35481607409787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428.76211038985275</v>
      </c>
      <c r="S19" s="59">
        <f ca="1">AVERAGE(OFFSET($R$3,0,0,'Données projet'!$E$9+1,1))-AVERAGE(OFFSET($H$3,0,0,'Données projet'!$E$9+1,1))</f>
        <v>250.69656385444443</v>
      </c>
      <c r="T19" s="59">
        <f t="shared" si="34"/>
        <v>363.35481607409787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453.94031444352981</v>
      </c>
      <c r="S20" s="59">
        <f ca="1">AVERAGE(OFFSET($R$3,0,0,'Données projet'!$E$9+1,1))-AVERAGE(OFFSET($H$3,0,0,'Données projet'!$E$9+1,1))</f>
        <v>250.69656385444443</v>
      </c>
      <c r="T20" s="59">
        <f t="shared" si="34"/>
        <v>363.35481607409787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479.04213910947914</v>
      </c>
      <c r="S21" s="59">
        <f ca="1">AVERAGE(OFFSET($R$3,0,0,'Données projet'!$E$9+1,1))-AVERAGE(OFFSET($H$3,0,0,'Données projet'!$E$9+1,1))</f>
        <v>250.69656385444443</v>
      </c>
      <c r="T21" s="59">
        <f t="shared" si="34"/>
        <v>363.35481607409787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504.07797282169025</v>
      </c>
      <c r="S22" s="59">
        <f ca="1">AVERAGE(OFFSET($R$3,0,0,'Données projet'!$E$9+1,1))-AVERAGE(OFFSET($H$3,0,0,'Données projet'!$E$9+1,1))</f>
        <v>250.69656385444443</v>
      </c>
      <c r="T22" s="59">
        <f t="shared" si="34"/>
        <v>363.35481607409787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456.96938521570877</v>
      </c>
      <c r="S23" s="59">
        <f ca="1">AVERAGE(OFFSET($R$3,0,0,'Données projet'!$E$9+1,1))-AVERAGE(OFFSET($H$3,0,0,'Données projet'!$E$9+1,1))</f>
        <v>250.69656385444443</v>
      </c>
      <c r="T23" s="59">
        <f t="shared" si="34"/>
        <v>363.35481607409787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480.87447355112795</v>
      </c>
      <c r="S24" s="59">
        <f ca="1">AVERAGE(OFFSET($R$3,0,0,'Données projet'!$E$9+1,1))-AVERAGE(OFFSET($H$3,0,0,'Données projet'!$E$9+1,1))</f>
        <v>250.69656385444443</v>
      </c>
      <c r="T24" s="59">
        <f t="shared" si="34"/>
        <v>363.35481607409787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504.71942192867289</v>
      </c>
      <c r="S25" s="59">
        <f ca="1">AVERAGE(OFFSET($R$3,0,0,'Données projet'!$E$9+1,1))-AVERAGE(OFFSET($H$3,0,0,'Données projet'!$E$9+1,1))</f>
        <v>250.69656385444443</v>
      </c>
      <c r="T25" s="59">
        <f t="shared" si="34"/>
        <v>363.35481607409787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528.51124796034014</v>
      </c>
      <c r="S26" s="59">
        <f ca="1">AVERAGE(OFFSET($R$3,0,0,'Données projet'!$E$9+1,1))-AVERAGE(OFFSET($H$3,0,0,'Données projet'!$E$9+1,1))</f>
        <v>250.69656385444443</v>
      </c>
      <c r="T26" s="59">
        <f t="shared" si="34"/>
        <v>363.35481607409787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552.25556181785282</v>
      </c>
      <c r="S27" s="59">
        <f ca="1">AVERAGE(OFFSET($R$3,0,0,'Données projet'!$E$9+1,1))-AVERAGE(OFFSET($H$3,0,0,'Données projet'!$E$9+1,1))</f>
        <v>250.69656385444443</v>
      </c>
      <c r="T27" s="59">
        <f t="shared" si="34"/>
        <v>363.35481607409787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575.95694634777919</v>
      </c>
      <c r="S28" s="59">
        <f ca="1">AVERAGE(OFFSET($R$3,0,0,'Données projet'!$E$9+1,1))-AVERAGE(OFFSET($H$3,0,0,'Données projet'!$E$9+1,1))</f>
        <v>250.69656385444443</v>
      </c>
      <c r="T28" s="59">
        <f t="shared" si="34"/>
        <v>363.35481607409787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530.4418018638047</v>
      </c>
      <c r="S29" s="59">
        <f ca="1">AVERAGE(OFFSET($R$3,0,0,'Données projet'!$E$9+1,1))-AVERAGE(OFFSET($H$3,0,0,'Données projet'!$E$9+1,1))</f>
        <v>250.69656385444443</v>
      </c>
      <c r="T29" s="59">
        <f t="shared" si="34"/>
        <v>363.35481607409787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552.89148995046571</v>
      </c>
      <c r="S30" s="59">
        <f ca="1">AVERAGE(OFFSET($R$3,0,0,'Données projet'!$E$9+1,1))-AVERAGE(OFFSET($H$3,0,0,'Données projet'!$E$9+1,1))</f>
        <v>250.69656385444443</v>
      </c>
      <c r="T30" s="59">
        <f t="shared" si="34"/>
        <v>363.35481607409787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575.30256099247981</v>
      </c>
      <c r="S31" s="59">
        <f ca="1">AVERAGE(OFFSET($R$3,0,0,'Données projet'!$E$9+1,1))-AVERAGE(OFFSET($H$3,0,0,'Données projet'!$E$9+1,1))</f>
        <v>250.69656385444443</v>
      </c>
      <c r="T31" s="59">
        <f t="shared" si="34"/>
        <v>363.35481607409787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597.67829552350713</v>
      </c>
      <c r="S32" s="59">
        <f ca="1">AVERAGE(OFFSET($R$3,0,0,'Données projet'!$E$9+1,1))-AVERAGE(OFFSET($H$3,0,0,'Données projet'!$E$9+1,1))</f>
        <v>250.69656385444443</v>
      </c>
      <c r="T32" s="59">
        <f t="shared" si="34"/>
        <v>363.35481607409787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250.69656385444443</v>
      </c>
      <c r="T33" s="59">
        <f t="shared" si="34"/>
        <v>363.35481607409787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250.69656385444443</v>
      </c>
      <c r="T34" s="59">
        <f t="shared" si="34"/>
        <v>363.35481607409787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250.69656385444443</v>
      </c>
      <c r="T35" s="59">
        <f t="shared" si="34"/>
        <v>363.35481607409787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599.59906487999456</v>
      </c>
      <c r="S36" s="59">
        <f ca="1">AVERAGE(OFFSET($R$3,0,0,'Données projet'!$E$9+1,1))-AVERAGE(OFFSET($H$3,0,0,'Données projet'!$E$9+1,1))</f>
        <v>250.69656385444443</v>
      </c>
      <c r="T36" s="59">
        <f t="shared" si="34"/>
        <v>363.35481607409787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618.68136321955888</v>
      </c>
      <c r="S37" s="59">
        <f ca="1">AVERAGE(OFFSET($R$3,0,0,'Données projet'!$E$9+1,1))-AVERAGE(OFFSET($H$3,0,0,'Données projet'!$E$9+1,1))</f>
        <v>250.69656385444443</v>
      </c>
      <c r="T37" s="59">
        <f t="shared" si="34"/>
        <v>363.35481607409787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250.69656385444443</v>
      </c>
      <c r="T38" s="59">
        <f t="shared" si="34"/>
        <v>363.35481607409787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656.77335918138942</v>
      </c>
      <c r="S39" s="59">
        <f ca="1">AVERAGE(OFFSET($R$3,0,0,'Données projet'!$E$9+1,1))-AVERAGE(OFFSET($H$3,0,0,'Données projet'!$E$9+1,1))</f>
        <v>250.69656385444443</v>
      </c>
      <c r="T39" s="59">
        <f t="shared" si="34"/>
        <v>363.35481607409787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675.78599970107427</v>
      </c>
      <c r="S40" s="59">
        <f ca="1">AVERAGE(OFFSET($R$3,0,0,'Données projet'!$E$9+1,1))-AVERAGE(OFFSET($H$3,0,0,'Données projet'!$E$9+1,1))</f>
        <v>250.69656385444443</v>
      </c>
      <c r="T40" s="59">
        <f t="shared" si="34"/>
        <v>363.35481607409787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250.69656385444443</v>
      </c>
      <c r="T41" s="59">
        <f t="shared" si="34"/>
        <v>363.35481607409787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713.75076031796084</v>
      </c>
      <c r="S42" s="59">
        <f ca="1">AVERAGE(OFFSET($R$3,0,0,'Données projet'!$E$9+1,1))-AVERAGE(OFFSET($H$3,0,0,'Données projet'!$E$9+1,1))</f>
        <v>250.69656385444443</v>
      </c>
      <c r="T42" s="59">
        <f t="shared" si="34"/>
        <v>363.35481607409787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732.70498855134497</v>
      </c>
      <c r="S43" s="59">
        <f ca="1">AVERAGE(OFFSET($R$3,0,0,'Données projet'!$E$9+1,1))-AVERAGE(OFFSET($H$3,0,0,'Données projet'!$E$9+1,1))</f>
        <v>250.69656385444443</v>
      </c>
      <c r="T43" s="59">
        <f t="shared" si="34"/>
        <v>363.35481607409787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751.6416887959939</v>
      </c>
      <c r="S44" s="59">
        <f ca="1">AVERAGE(OFFSET($R$3,0,0,'Données projet'!$E$9+1,1))-AVERAGE(OFFSET($H$3,0,0,'Données projet'!$E$9+1,1))</f>
        <v>250.69656385444443</v>
      </c>
      <c r="T44" s="59">
        <f t="shared" si="34"/>
        <v>363.35481607409787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250.69656385444443</v>
      </c>
      <c r="T45" s="59">
        <f t="shared" si="34"/>
        <v>363.35481607409787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250.69656385444443</v>
      </c>
      <c r="T46" s="59">
        <f t="shared" si="34"/>
        <v>363.35481607409787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808.35453356954963</v>
      </c>
      <c r="S47" s="59">
        <f ca="1">AVERAGE(OFFSET($R$3,0,0,'Données projet'!$E$9+1,1))-AVERAGE(OFFSET($H$3,0,0,'Données projet'!$E$9+1,1))</f>
        <v>250.69656385444443</v>
      </c>
      <c r="T47" s="59">
        <f t="shared" si="34"/>
        <v>363.35481607409787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250.69656385444443</v>
      </c>
      <c r="T48" s="59">
        <f t="shared" si="34"/>
        <v>363.35481607409787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250.69656385444443</v>
      </c>
      <c r="T49" s="59">
        <f t="shared" si="34"/>
        <v>363.35481607409787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250.69656385444443</v>
      </c>
      <c r="T50" s="59">
        <f t="shared" si="34"/>
        <v>363.35481607409787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250.69656385444443</v>
      </c>
      <c r="T51" s="59">
        <f t="shared" si="34"/>
        <v>363.35481607409787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250.69656385444443</v>
      </c>
      <c r="T52" s="59">
        <f t="shared" si="34"/>
        <v>363.35481607409787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250.69656385444443</v>
      </c>
      <c r="T53" s="59">
        <f t="shared" si="34"/>
        <v>363.35481607409787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250.69656385444443</v>
      </c>
      <c r="T54" s="59">
        <f t="shared" si="34"/>
        <v>363.35481607409787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250.69656385444443</v>
      </c>
      <c r="T55" s="59">
        <f t="shared" si="34"/>
        <v>363.35481607409787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250.69656385444443</v>
      </c>
      <c r="T56" s="59">
        <f t="shared" si="34"/>
        <v>363.35481607409787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250.69656385444443</v>
      </c>
      <c r="T57" s="59">
        <f t="shared" si="34"/>
        <v>363.35481607409787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250.69656385444443</v>
      </c>
      <c r="T58" s="59">
        <f t="shared" si="34"/>
        <v>363.35481607409787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250.69656385444443</v>
      </c>
      <c r="T59" s="59">
        <f t="shared" si="34"/>
        <v>363.35481607409787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250.69656385444443</v>
      </c>
      <c r="T60" s="59">
        <f t="shared" si="34"/>
        <v>363.35481607409787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250.69656385444443</v>
      </c>
      <c r="T61" s="59">
        <f t="shared" si="34"/>
        <v>363.35481607409787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250.69656385444443</v>
      </c>
      <c r="T62" s="59">
        <f t="shared" si="34"/>
        <v>363.35481607409787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250.69656385444443</v>
      </c>
      <c r="T63" s="59">
        <f t="shared" si="34"/>
        <v>363.35481607409787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250.69656385444443</v>
      </c>
      <c r="T64" s="59">
        <f t="shared" si="34"/>
        <v>363.35481607409787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250.69656385444443</v>
      </c>
      <c r="T65" s="59">
        <f t="shared" si="34"/>
        <v>363.35481607409787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250.69656385444443</v>
      </c>
      <c r="T66" s="59">
        <f t="shared" si="34"/>
        <v>363.35481607409787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250.69656385444443</v>
      </c>
      <c r="T67" s="59">
        <f t="shared" si="34"/>
        <v>363.35481607409787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250.69656385444443</v>
      </c>
      <c r="T68" s="59">
        <f t="shared" si="34"/>
        <v>363.35481607409787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250.69656385444443</v>
      </c>
      <c r="T69" s="59">
        <f t="shared" ref="T69:T132" si="88">$T$3</f>
        <v>363.35481607409787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250.69656385444443</v>
      </c>
      <c r="T70" s="59">
        <f t="shared" si="88"/>
        <v>363.35481607409787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250.69656385444443</v>
      </c>
      <c r="T71" s="59">
        <f t="shared" si="88"/>
        <v>363.35481607409787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250.69656385444443</v>
      </c>
      <c r="T72" s="59">
        <f t="shared" si="88"/>
        <v>363.35481607409787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250.69656385444443</v>
      </c>
      <c r="T73" s="59">
        <f t="shared" si="88"/>
        <v>363.35481607409787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250.69656385444443</v>
      </c>
      <c r="T74" s="59">
        <f t="shared" si="88"/>
        <v>363.35481607409787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250.69656385444443</v>
      </c>
      <c r="T75" s="59">
        <f t="shared" si="88"/>
        <v>363.35481607409787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250.69656385444443</v>
      </c>
      <c r="T76" s="59">
        <f t="shared" si="88"/>
        <v>363.35481607409787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250.69656385444443</v>
      </c>
      <c r="T77" s="59">
        <f t="shared" si="88"/>
        <v>363.35481607409787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250.69656385444443</v>
      </c>
      <c r="T78" s="59">
        <f t="shared" si="88"/>
        <v>363.35481607409787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250.69656385444443</v>
      </c>
      <c r="T79" s="59">
        <f t="shared" si="88"/>
        <v>363.35481607409787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250.69656385444443</v>
      </c>
      <c r="T80" s="59">
        <f t="shared" si="88"/>
        <v>363.35481607409787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250.69656385444443</v>
      </c>
      <c r="T81" s="59">
        <f t="shared" si="88"/>
        <v>363.35481607409787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250.69656385444443</v>
      </c>
      <c r="T82" s="59">
        <f t="shared" si="88"/>
        <v>363.35481607409787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250.69656385444443</v>
      </c>
      <c r="T83" s="59">
        <f t="shared" si="88"/>
        <v>363.35481607409787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250.69656385444443</v>
      </c>
      <c r="T84" s="59">
        <f t="shared" si="88"/>
        <v>363.35481607409787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250.69656385444443</v>
      </c>
      <c r="T85" s="59">
        <f t="shared" si="88"/>
        <v>363.35481607409787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250.69656385444443</v>
      </c>
      <c r="T86" s="59">
        <f t="shared" si="88"/>
        <v>363.35481607409787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250.69656385444443</v>
      </c>
      <c r="T87" s="59">
        <f t="shared" si="88"/>
        <v>363.35481607409787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250.69656385444443</v>
      </c>
      <c r="T88" s="59">
        <f t="shared" si="88"/>
        <v>363.35481607409787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250.69656385444443</v>
      </c>
      <c r="T89" s="59">
        <f t="shared" si="88"/>
        <v>363.35481607409787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250.69656385444443</v>
      </c>
      <c r="T90" s="59">
        <f t="shared" si="88"/>
        <v>363.35481607409787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250.69656385444443</v>
      </c>
      <c r="T91" s="59">
        <f t="shared" si="88"/>
        <v>363.35481607409787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250.69656385444443</v>
      </c>
      <c r="T92" s="59">
        <f t="shared" si="88"/>
        <v>363.35481607409787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250.69656385444443</v>
      </c>
      <c r="T93" s="59">
        <f t="shared" si="88"/>
        <v>363.35481607409787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250.69656385444443</v>
      </c>
      <c r="T94" s="59">
        <f t="shared" si="88"/>
        <v>363.35481607409787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250.69656385444443</v>
      </c>
      <c r="T95" s="59">
        <f t="shared" si="88"/>
        <v>363.35481607409787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250.69656385444443</v>
      </c>
      <c r="T96" s="59">
        <f t="shared" si="88"/>
        <v>363.35481607409787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250.69656385444443</v>
      </c>
      <c r="T97" s="59">
        <f t="shared" si="88"/>
        <v>363.35481607409787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250.69656385444443</v>
      </c>
      <c r="T98" s="59">
        <f t="shared" si="88"/>
        <v>363.35481607409787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250.69656385444443</v>
      </c>
      <c r="T99" s="59">
        <f t="shared" si="88"/>
        <v>363.35481607409787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250.69656385444443</v>
      </c>
      <c r="T100" s="59">
        <f t="shared" si="88"/>
        <v>363.35481607409787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250.69656385444443</v>
      </c>
      <c r="T101" s="59">
        <f t="shared" si="88"/>
        <v>363.35481607409787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250.69656385444443</v>
      </c>
      <c r="T102" s="59">
        <f t="shared" si="88"/>
        <v>363.35481607409787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250.69656385444443</v>
      </c>
      <c r="T103" s="59">
        <f t="shared" si="88"/>
        <v>363.35481607409787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250.69656385444443</v>
      </c>
      <c r="T104" s="59">
        <f t="shared" si="88"/>
        <v>363.35481607409787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250.69656385444443</v>
      </c>
      <c r="T105" s="59">
        <f t="shared" si="88"/>
        <v>363.35481607409787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250.69656385444443</v>
      </c>
      <c r="T106" s="59">
        <f t="shared" si="88"/>
        <v>363.35481607409787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250.69656385444443</v>
      </c>
      <c r="T107" s="59">
        <f t="shared" si="88"/>
        <v>363.35481607409787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250.69656385444443</v>
      </c>
      <c r="T108" s="59">
        <f t="shared" si="88"/>
        <v>363.35481607409787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250.69656385444443</v>
      </c>
      <c r="T109" s="59">
        <f t="shared" si="88"/>
        <v>363.35481607409787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250.69656385444443</v>
      </c>
      <c r="T110" s="59">
        <f t="shared" si="88"/>
        <v>363.35481607409787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250.69656385444443</v>
      </c>
      <c r="T111" s="59">
        <f t="shared" si="88"/>
        <v>363.35481607409787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250.69656385444443</v>
      </c>
      <c r="T112" s="59">
        <f t="shared" si="88"/>
        <v>363.35481607409787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250.69656385444443</v>
      </c>
      <c r="T113" s="59">
        <f t="shared" si="88"/>
        <v>363.35481607409787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250.69656385444443</v>
      </c>
      <c r="T114" s="59">
        <f t="shared" si="88"/>
        <v>363.35481607409787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250.69656385444443</v>
      </c>
      <c r="T115" s="59">
        <f t="shared" si="88"/>
        <v>363.35481607409787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250.69656385444443</v>
      </c>
      <c r="T116" s="59">
        <f t="shared" si="88"/>
        <v>363.35481607409787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250.69656385444443</v>
      </c>
      <c r="T117" s="59">
        <f t="shared" si="88"/>
        <v>363.35481607409787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250.69656385444443</v>
      </c>
      <c r="T118" s="59">
        <f t="shared" si="88"/>
        <v>363.35481607409787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250.69656385444443</v>
      </c>
      <c r="T119" s="59">
        <f t="shared" si="88"/>
        <v>363.35481607409787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250.69656385444443</v>
      </c>
      <c r="T120" s="59">
        <f t="shared" si="88"/>
        <v>363.35481607409787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250.69656385444443</v>
      </c>
      <c r="T121" s="59">
        <f t="shared" si="88"/>
        <v>363.35481607409787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250.69656385444443</v>
      </c>
      <c r="T122" s="59">
        <f t="shared" si="88"/>
        <v>363.35481607409787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250.69656385444443</v>
      </c>
      <c r="T123" s="59">
        <f t="shared" si="88"/>
        <v>363.35481607409787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250.69656385444443</v>
      </c>
      <c r="T124" s="59">
        <f t="shared" si="88"/>
        <v>363.35481607409787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250.69656385444443</v>
      </c>
      <c r="T125" s="59">
        <f t="shared" si="88"/>
        <v>363.35481607409787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250.69656385444443</v>
      </c>
      <c r="T126" s="59">
        <f t="shared" si="88"/>
        <v>363.35481607409787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250.69656385444443</v>
      </c>
      <c r="T127" s="59">
        <f t="shared" si="88"/>
        <v>363.35481607409787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250.69656385444443</v>
      </c>
      <c r="T128" s="59">
        <f t="shared" si="88"/>
        <v>363.35481607409787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250.69656385444443</v>
      </c>
      <c r="T129" s="59">
        <f t="shared" si="88"/>
        <v>363.35481607409787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250.69656385444443</v>
      </c>
      <c r="T130" s="59">
        <f t="shared" si="88"/>
        <v>363.35481607409787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250.69656385444443</v>
      </c>
      <c r="T131" s="59">
        <f t="shared" si="88"/>
        <v>363.35481607409787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250.69656385444443</v>
      </c>
      <c r="T132" s="59">
        <f t="shared" si="88"/>
        <v>363.35481607409787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250.69656385444443</v>
      </c>
      <c r="T133" s="59">
        <f t="shared" ref="T133:T196" si="142">$T$3</f>
        <v>363.35481607409787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250.69656385444443</v>
      </c>
      <c r="T134" s="59">
        <f t="shared" si="142"/>
        <v>363.35481607409787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250.69656385444443</v>
      </c>
      <c r="T135" s="59">
        <f t="shared" si="142"/>
        <v>363.35481607409787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250.69656385444443</v>
      </c>
      <c r="T136" s="59">
        <f t="shared" si="142"/>
        <v>363.35481607409787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250.69656385444443</v>
      </c>
      <c r="T137" s="59">
        <f t="shared" si="142"/>
        <v>363.35481607409787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250.69656385444443</v>
      </c>
      <c r="T138" s="59">
        <f t="shared" si="142"/>
        <v>363.35481607409787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250.69656385444443</v>
      </c>
      <c r="T139" s="59">
        <f t="shared" si="142"/>
        <v>363.35481607409787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250.69656385444443</v>
      </c>
      <c r="T140" s="59">
        <f t="shared" si="142"/>
        <v>363.35481607409787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250.69656385444443</v>
      </c>
      <c r="T141" s="59">
        <f t="shared" si="142"/>
        <v>363.35481607409787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250.69656385444443</v>
      </c>
      <c r="T142" s="59">
        <f t="shared" si="142"/>
        <v>363.35481607409787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250.69656385444443</v>
      </c>
      <c r="T143" s="59">
        <f t="shared" si="142"/>
        <v>363.35481607409787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250.69656385444443</v>
      </c>
      <c r="T144" s="59">
        <f t="shared" si="142"/>
        <v>363.35481607409787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250.69656385444443</v>
      </c>
      <c r="T145" s="59">
        <f t="shared" si="142"/>
        <v>363.35481607409787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250.69656385444443</v>
      </c>
      <c r="T146" s="59">
        <f t="shared" si="142"/>
        <v>363.35481607409787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250.69656385444443</v>
      </c>
      <c r="T147" s="59">
        <f t="shared" si="142"/>
        <v>363.35481607409787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250.69656385444443</v>
      </c>
      <c r="T148" s="59">
        <f t="shared" si="142"/>
        <v>363.35481607409787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250.69656385444443</v>
      </c>
      <c r="T149" s="59">
        <f t="shared" si="142"/>
        <v>363.35481607409787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250.69656385444443</v>
      </c>
      <c r="T150" s="59">
        <f t="shared" si="142"/>
        <v>363.35481607409787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250.69656385444443</v>
      </c>
      <c r="T151" s="59">
        <f t="shared" si="142"/>
        <v>363.35481607409787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250.69656385444443</v>
      </c>
      <c r="T152" s="59">
        <f t="shared" si="142"/>
        <v>363.35481607409787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250.69656385444443</v>
      </c>
      <c r="T153" s="59">
        <f t="shared" si="142"/>
        <v>363.35481607409787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250.69656385444443</v>
      </c>
      <c r="T154" s="59">
        <f t="shared" si="142"/>
        <v>363.35481607409787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250.69656385444443</v>
      </c>
      <c r="T155" s="59">
        <f t="shared" si="142"/>
        <v>363.35481607409787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250.69656385444443</v>
      </c>
      <c r="T156" s="59">
        <f t="shared" si="142"/>
        <v>363.35481607409787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250.69656385444443</v>
      </c>
      <c r="T157" s="59">
        <f t="shared" si="142"/>
        <v>363.35481607409787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250.69656385444443</v>
      </c>
      <c r="T158" s="59">
        <f t="shared" si="142"/>
        <v>363.35481607409787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250.69656385444443</v>
      </c>
      <c r="T159" s="59">
        <f t="shared" si="142"/>
        <v>363.35481607409787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250.69656385444443</v>
      </c>
      <c r="T160" s="59">
        <f t="shared" si="142"/>
        <v>363.35481607409787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250.69656385444443</v>
      </c>
      <c r="T161" s="59">
        <f t="shared" si="142"/>
        <v>363.35481607409787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250.69656385444443</v>
      </c>
      <c r="T162" s="59">
        <f t="shared" si="142"/>
        <v>363.35481607409787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250.69656385444443</v>
      </c>
      <c r="T163" s="59">
        <f t="shared" si="142"/>
        <v>363.35481607409787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250.69656385444443</v>
      </c>
      <c r="T164" s="59">
        <f t="shared" si="142"/>
        <v>363.35481607409787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250.69656385444443</v>
      </c>
      <c r="T165" s="59">
        <f t="shared" si="142"/>
        <v>363.35481607409787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250.69656385444443</v>
      </c>
      <c r="T166" s="59">
        <f t="shared" si="142"/>
        <v>363.35481607409787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250.69656385444443</v>
      </c>
      <c r="T167" s="59">
        <f t="shared" si="142"/>
        <v>363.35481607409787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250.69656385444443</v>
      </c>
      <c r="T168" s="59">
        <f t="shared" si="142"/>
        <v>363.35481607409787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250.69656385444443</v>
      </c>
      <c r="T169" s="59">
        <f t="shared" si="142"/>
        <v>363.35481607409787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250.69656385444443</v>
      </c>
      <c r="T170" s="59">
        <f t="shared" si="142"/>
        <v>363.35481607409787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250.69656385444443</v>
      </c>
      <c r="T171" s="59">
        <f t="shared" si="142"/>
        <v>363.35481607409787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250.69656385444443</v>
      </c>
      <c r="T172" s="59">
        <f t="shared" si="142"/>
        <v>363.35481607409787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250.69656385444443</v>
      </c>
      <c r="T173" s="59">
        <f t="shared" si="142"/>
        <v>363.35481607409787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250.69656385444443</v>
      </c>
      <c r="T174" s="59">
        <f t="shared" si="142"/>
        <v>363.35481607409787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250.69656385444443</v>
      </c>
      <c r="T175" s="59">
        <f t="shared" si="142"/>
        <v>363.35481607409787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250.69656385444443</v>
      </c>
      <c r="T176" s="59">
        <f t="shared" si="142"/>
        <v>363.35481607409787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250.69656385444443</v>
      </c>
      <c r="T177" s="59">
        <f t="shared" si="142"/>
        <v>363.35481607409787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250.69656385444443</v>
      </c>
      <c r="T178" s="59">
        <f t="shared" si="142"/>
        <v>363.35481607409787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250.69656385444443</v>
      </c>
      <c r="T179" s="59">
        <f t="shared" si="142"/>
        <v>363.35481607409787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250.69656385444443</v>
      </c>
      <c r="T180" s="59">
        <f t="shared" si="142"/>
        <v>363.35481607409787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250.69656385444443</v>
      </c>
      <c r="T181" s="59">
        <f t="shared" si="142"/>
        <v>363.35481607409787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250.69656385444443</v>
      </c>
      <c r="T182" s="59">
        <f t="shared" si="142"/>
        <v>363.35481607409787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250.69656385444443</v>
      </c>
      <c r="T183" s="59">
        <f t="shared" si="142"/>
        <v>363.35481607409787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250.69656385444443</v>
      </c>
      <c r="T184" s="59">
        <f t="shared" si="142"/>
        <v>363.35481607409787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250.69656385444443</v>
      </c>
      <c r="T185" s="59">
        <f t="shared" si="142"/>
        <v>363.35481607409787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250.69656385444443</v>
      </c>
      <c r="T186" s="59">
        <f t="shared" si="142"/>
        <v>363.35481607409787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250.69656385444443</v>
      </c>
      <c r="T187" s="59">
        <f t="shared" si="142"/>
        <v>363.35481607409787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250.69656385444443</v>
      </c>
      <c r="T188" s="59">
        <f t="shared" si="142"/>
        <v>363.35481607409787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250.69656385444443</v>
      </c>
      <c r="T189" s="59">
        <f t="shared" si="142"/>
        <v>363.35481607409787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250.69656385444443</v>
      </c>
      <c r="T190" s="59">
        <f t="shared" si="142"/>
        <v>363.35481607409787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250.69656385444443</v>
      </c>
      <c r="T191" s="59">
        <f t="shared" si="142"/>
        <v>363.35481607409787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250.69656385444443</v>
      </c>
      <c r="T192" s="59">
        <f t="shared" si="142"/>
        <v>363.35481607409787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250.69656385444443</v>
      </c>
      <c r="T193" s="59">
        <f t="shared" si="142"/>
        <v>363.35481607409787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250.69656385444443</v>
      </c>
      <c r="T194" s="59">
        <f t="shared" si="142"/>
        <v>363.35481607409787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250.69656385444443</v>
      </c>
      <c r="T195" s="59">
        <f t="shared" si="142"/>
        <v>363.35481607409787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250.69656385444443</v>
      </c>
      <c r="T196" s="59">
        <f t="shared" si="142"/>
        <v>363.35481607409787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250.69656385444443</v>
      </c>
      <c r="T197" s="59">
        <f t="shared" ref="T197:T203" si="204">$T$3</f>
        <v>363.35481607409787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250.69656385444443</v>
      </c>
      <c r="T198" s="59">
        <f t="shared" si="204"/>
        <v>363.35481607409787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250.69656385444443</v>
      </c>
      <c r="T199" s="59">
        <f t="shared" si="204"/>
        <v>363.35481607409787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250.69656385444443</v>
      </c>
      <c r="T200" s="59">
        <f t="shared" si="204"/>
        <v>363.35481607409787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250.69656385444443</v>
      </c>
      <c r="T201" s="59">
        <f t="shared" si="204"/>
        <v>363.35481607409787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250.69656385444443</v>
      </c>
      <c r="T202" s="59">
        <f t="shared" si="204"/>
        <v>363.35481607409787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250.69656385444443</v>
      </c>
      <c r="T203" s="59">
        <f t="shared" si="204"/>
        <v>363.35481607409787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" thickBot="1" x14ac:dyDescent="0.4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3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" thickBot="1" x14ac:dyDescent="0.4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5">
      <c r="A93" s="122" t="s">
        <v>68</v>
      </c>
    </row>
    <row r="94" spans="1:14" x14ac:dyDescent="0.35">
      <c r="A94" s="122" t="s">
        <v>69</v>
      </c>
    </row>
    <row r="95" spans="1:14" x14ac:dyDescent="0.3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9</v>
      </c>
      <c r="C6" s="147">
        <f ca="1">IF(OR('Données projet'!B9="",'Données projet'!C9="",'Données projet'!C9=0%),0,Calculateur!S3)</f>
        <v>250.69656385444443</v>
      </c>
      <c r="D6" s="147">
        <f>IF(OR('Données projet'!B9="",'Données projet'!C9="",'Données projet'!C9=0%),0,Calculateur!T3)</f>
        <v>363.35481607409787</v>
      </c>
      <c r="E6" s="147">
        <f ca="1">MIN(C6,D6)</f>
        <v>250.69656385444443</v>
      </c>
      <c r="F6" s="147">
        <f ca="1">E6*B6</f>
        <v>2256.2690746899998</v>
      </c>
      <c r="G6" s="147">
        <f ca="1">F6*(100%-'Données projet'!$C$24)*(100%-'Données projet'!$C$25)*(100%-'Données projet'!$C$26)*(100%-'Données projet'!$C$27)</f>
        <v>1726.0458421378498</v>
      </c>
      <c r="H6" s="148">
        <f>IF(OR('Données projet'!B9="",'Données projet'!C9="",'Données projet'!C9=0%),0,AVERAGE(Calculateur!$AC$3:$AC$33)*B6)</f>
        <v>118.79265339167574</v>
      </c>
      <c r="I6" s="149">
        <f>H6*(100%-'Données projet'!$C$24)*(100%-'Données projet'!$C$25)*(100%-'Données projet'!$C$26)*(100%-'Données projet'!$C$27)</f>
        <v>90.876379844631941</v>
      </c>
      <c r="J6" s="150">
        <f>IF(OR('Données projet'!B9="",'Données projet'!C9="",'Données projet'!C9=0%),0,SUM(Calculateur!$V$3:$V$33)*VLOOKUP('Données projet'!$B$9,Paramètres!$A$1:$I$89,9,0)*B6)</f>
        <v>763.45546153846158</v>
      </c>
      <c r="K6" s="151">
        <f>J6*(100%-'Données projet'!$C$24)*(100%-'Données projet'!$C$25)*(100%-'Données projet'!$C$26)*(100%-'Données projet'!$C$27)</f>
        <v>584.04342807692308</v>
      </c>
      <c r="L6" s="152">
        <f ca="1">G6+I6+K6</f>
        <v>2400.9656500594047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2256.2690746899998</v>
      </c>
      <c r="G16" s="166">
        <f t="shared" ca="1" si="3"/>
        <v>1726.0458421378498</v>
      </c>
      <c r="H16" s="167">
        <f t="shared" si="3"/>
        <v>118.79265339167574</v>
      </c>
      <c r="I16" s="167">
        <f t="shared" si="3"/>
        <v>90.876379844631941</v>
      </c>
      <c r="J16" s="168">
        <f t="shared" si="3"/>
        <v>763.45546153846158</v>
      </c>
      <c r="K16" s="168">
        <f t="shared" si="3"/>
        <v>584.04342807692308</v>
      </c>
      <c r="L16" s="169">
        <f t="shared" ca="1" si="3"/>
        <v>2400.9656500594047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7" zoomScale="80" zoomScaleNormal="80" workbookViewId="0">
      <selection activeCell="L23" sqref="L23:N23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3107.2272165850914</v>
      </c>
      <c r="U10" s="178">
        <f>'Données projet'!D9</f>
        <v>9</v>
      </c>
      <c r="V10" s="177">
        <f>U10*T10</f>
        <v>27965.044949265823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89"/>
      <c r="J18" s="202"/>
      <c r="K18" s="208"/>
      <c r="L18" s="259" t="s">
        <v>308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89"/>
      <c r="H19" s="212" t="s">
        <v>72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89"/>
      <c r="H20" s="190">
        <v>1</v>
      </c>
      <c r="I20" s="191">
        <v>2135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>B23*C23</f>
        <v>359.69230769230768</v>
      </c>
      <c r="E23" s="193">
        <v>200</v>
      </c>
      <c r="F23" s="230"/>
      <c r="H23" s="190"/>
      <c r="I23" s="191"/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9577.4851406533817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18</v>
      </c>
      <c r="D24" s="182">
        <f t="shared" ref="D24:D42" si="2">B24*C24</f>
        <v>988.33846153846139</v>
      </c>
      <c r="E24" s="193">
        <v>200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181407.12677778144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25</v>
      </c>
      <c r="D25" s="182">
        <f t="shared" si="2"/>
        <v>1322.5</v>
      </c>
      <c r="E25" s="193">
        <v>200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>
        <v>1000</v>
      </c>
      <c r="Q25" s="234"/>
      <c r="R25" s="23"/>
      <c r="S25" s="186" t="s">
        <v>319</v>
      </c>
      <c r="T25" s="303">
        <f ca="1">T23-T24</f>
        <v>-171829.64163712805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25</v>
      </c>
      <c r="D26" s="182">
        <f t="shared" si="2"/>
        <v>1597.4999999999998</v>
      </c>
      <c r="E26" s="193">
        <v>200</v>
      </c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35</v>
      </c>
      <c r="D27" s="182">
        <f t="shared" si="2"/>
        <v>14437.23076923077</v>
      </c>
      <c r="E27" s="193">
        <v>200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20156.347419753492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1000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956.93779904306223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915.72995123738031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876.29660405490938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838.56134359321493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802.45104650068413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767.89573827816685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734.82845768245625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703.18512696885784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672.90442772139511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643.92768203004323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616.19873878473038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17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589.66386486577085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564.27164101987637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539.97286221997751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516.72044231576797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494.46932279020876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473.17638544517581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452.80036884705828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433.30178837039074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414.64285968458455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396.78742553548756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379.70088567989251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363.35012983721771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347.70347352843805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332.7305966779312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318.4024848592644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304.69137307106638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291.57069193403493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279.01501620481804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267.00001550700301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255.50240718373487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244.49991118060768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233.97120687139494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223.89589174296168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214.25444185929348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205.02817402803208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196.19920959620296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187.75043980497892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179.66549263634349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171.92870108741008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164.52507281091874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157.44026106308016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18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150.66053690246906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144.17276258609482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137.9643661110955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19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890E9082-D0D3-4D57-A7A9-FDA061F19C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2024-06-14T07:56:46Z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