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LACAZE (81) - UFA\Dossier déposé le 14 02 2024\"/>
    </mc:Choice>
  </mc:AlternateContent>
  <xr:revisionPtr revIDLastSave="0" documentId="13_ncr:1_{F7DA9C44-41FB-42BE-B0B4-75270DB7AEC6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<sst xmlns="http://schemas.openxmlformats.org/spreadsheetml/2006/main" count="1170" uniqueCount="324">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</sst>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E22" sqref="E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1.85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1.85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1.85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>
        <v>0.4</v>
      </c>
      <c r="F39" s="54">
        <v>0.2</v>
      </c>
      <c r="G39" s="54">
        <v>0.4</v>
      </c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E6"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46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162.47040484097556</v>
      </c>
      <c r="T3" s="62">
        <f>IF('Données projet'!E9&gt;30,$R$33-$H$33,LOOKUP('Données projet'!$E$9,$A$3:$A$203,R3:R203)-LOOKUP('Données projet'!$E$9,$A$3:$A$203,$H$3:$H$203))</f>
        <v>276.24222514854875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0.49400000000000005</v>
      </c>
      <c r="D4" s="12">
        <f>IFERROR(EXP(-1.0587+0.8836*LN(C4)+0.284),0)</f>
        <v>0.24713212124918574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5.7210198833270489</v>
      </c>
      <c r="H4" s="70">
        <f t="shared" ref="H4:H67" si="1">(B4+E4+F4)*44/12+(C4+D4)*0.475*44/12</f>
        <v>294.62413844450896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162.47040484097556</v>
      </c>
      <c r="T4" s="62">
        <f>$T$3</f>
        <v>276.24222514854875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0.9880000000000001</v>
      </c>
      <c r="D5" s="12">
        <f t="shared" ref="D5:D68" si="32">IFERROR(EXP(-1.0587+0.8836*LN(C5)+0.284),0)</f>
        <v>0.45595218483732475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11.146297567165314</v>
      </c>
      <c r="H5" s="70">
        <f t="shared" si="1"/>
        <v>295.84821672192498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162.47040484097556</v>
      </c>
      <c r="T5" s="62">
        <f t="shared" ref="T5:T68" si="34">$T$3</f>
        <v>276.24222514854875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1.4820000000000002</v>
      </c>
      <c r="D6" s="12">
        <f t="shared" si="32"/>
        <v>0.65239937694593597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16.476065365898453</v>
      </c>
      <c r="H6" s="70">
        <f t="shared" si="1"/>
        <v>297.05074558151415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162.47040484097556</v>
      </c>
      <c r="T6" s="62">
        <f t="shared" si="34"/>
        <v>276.24222514854875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1.9760000000000002</v>
      </c>
      <c r="D7" s="12">
        <f t="shared" si="32"/>
        <v>0.84121964318960396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21.746958649182915</v>
      </c>
      <c r="H7" s="70">
        <f t="shared" si="1"/>
        <v>298.2399908785552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162.47040484097556</v>
      </c>
      <c r="T7" s="62">
        <f t="shared" si="34"/>
        <v>276.24222514854875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2.4700000000000002</v>
      </c>
      <c r="D8" s="12">
        <f t="shared" si="32"/>
        <v>1.0245640017032431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26.975581767533807</v>
      </c>
      <c r="H8" s="70">
        <f t="shared" si="1"/>
        <v>299.41969896963315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162.47040484097556</v>
      </c>
      <c r="T8" s="62">
        <f t="shared" si="34"/>
        <v>276.24222514854875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2.9640000000000004</v>
      </c>
      <c r="D9" s="12">
        <f t="shared" si="32"/>
        <v>1.2036594830385248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32.17140653573599</v>
      </c>
      <c r="H9" s="70">
        <f t="shared" si="1"/>
        <v>300.59200693295872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162.47040484097556</v>
      </c>
      <c r="T9" s="62">
        <f t="shared" si="34"/>
        <v>276.24222514854875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3.4580000000000006</v>
      </c>
      <c r="D10" s="12">
        <f t="shared" si="32"/>
        <v>1.3792971063482828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37.340539066548153</v>
      </c>
      <c r="H10" s="70">
        <f t="shared" si="1"/>
        <v>301.75829246022323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162.47040484097556</v>
      </c>
      <c r="T10" s="62">
        <f t="shared" si="34"/>
        <v>276.24222514854875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3.9520000000000008</v>
      </c>
      <c r="D11" s="12">
        <f t="shared" si="32"/>
        <v>1.5520278477018838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42.48723250857595</v>
      </c>
      <c r="H11" s="70">
        <f t="shared" si="1"/>
        <v>302.91951516808075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162.47040484097556</v>
      </c>
      <c r="T11" s="62">
        <f t="shared" si="34"/>
        <v>276.24222514854875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4.4460000000000006</v>
      </c>
      <c r="D12" s="12">
        <f t="shared" si="32"/>
        <v>1.7222566815192901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47.614612980148912</v>
      </c>
      <c r="H12" s="70">
        <f t="shared" si="1"/>
        <v>304.07638038697939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162.47040484097556</v>
      </c>
      <c r="T12" s="62">
        <f t="shared" si="34"/>
        <v>276.24222514854875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4.9400000000000004</v>
      </c>
      <c r="D13" s="12">
        <f t="shared" si="32"/>
        <v>1.8902933083766646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52.725071152381275</v>
      </c>
      <c r="H13" s="70">
        <f t="shared" si="1"/>
        <v>305.22942751208933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162.47040484097556</v>
      </c>
      <c r="T13" s="62">
        <f t="shared" si="34"/>
        <v>276.24222514854875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5.4340000000000002</v>
      </c>
      <c r="D14" s="12">
        <f t="shared" si="32"/>
        <v>2.0563819044260145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57.820491893814847</v>
      </c>
      <c r="H14" s="70">
        <f t="shared" si="1"/>
        <v>306.37908181687527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162.47040484097556</v>
      </c>
      <c r="T14" s="62">
        <f t="shared" si="34"/>
        <v>276.24222514854875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5.9279999999999999</v>
      </c>
      <c r="D15" s="12">
        <f t="shared" si="32"/>
        <v>2.2207197037661022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62.902397713282191</v>
      </c>
      <c r="H15" s="70">
        <f t="shared" si="1"/>
        <v>307.52568681739263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162.47040484097556</v>
      </c>
      <c r="T15" s="62">
        <f t="shared" si="34"/>
        <v>276.24222514854875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6.4219999999999997</v>
      </c>
      <c r="D16" s="12">
        <f t="shared" si="32"/>
        <v>2.3834691936258148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67.97204289816419</v>
      </c>
      <c r="H16" s="70">
        <f t="shared" si="1"/>
        <v>308.66952551223159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162.47040484097556</v>
      </c>
      <c r="T16" s="62">
        <f t="shared" si="34"/>
        <v>276.24222514854875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6.9159999999999995</v>
      </c>
      <c r="D17" s="12">
        <f t="shared" si="32"/>
        <v>2.5447664431495727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73.030477806768616</v>
      </c>
      <c r="H17" s="70">
        <f t="shared" si="1"/>
        <v>309.81083488848549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162.47040484097556</v>
      </c>
      <c r="T17" s="62">
        <f t="shared" si="34"/>
        <v>276.24222514854875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7.4099999999999993</v>
      </c>
      <c r="D18" s="12">
        <f t="shared" si="32"/>
        <v>2.7047269815583839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78.078594243608578</v>
      </c>
      <c r="H18" s="70">
        <f t="shared" si="1"/>
        <v>310.94981615954748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162.47040484097556</v>
      </c>
      <c r="T18" s="62">
        <f t="shared" si="34"/>
        <v>276.24222514854875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7.903999999999999</v>
      </c>
      <c r="D19" s="12">
        <f t="shared" si="32"/>
        <v>2.863450062707606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83.117158378795551</v>
      </c>
      <c r="H19" s="70">
        <f t="shared" si="1"/>
        <v>312.08664219254905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162.47040484097556</v>
      </c>
      <c r="T19" s="62">
        <f t="shared" si="34"/>
        <v>276.24222514854875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8.3979999999999997</v>
      </c>
      <c r="D20" s="12">
        <f t="shared" si="32"/>
        <v>3.0210218324899247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88.146835198167835</v>
      </c>
      <c r="H20" s="70">
        <f t="shared" si="1"/>
        <v>313.22146302491996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162.47040484097556</v>
      </c>
      <c r="T20" s="62">
        <f t="shared" si="34"/>
        <v>276.24222514854875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1" s="12">
        <f t="shared" si="32"/>
        <v>3.177517729464268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93.16820703446102</v>
      </c>
      <c r="H21" s="70">
        <f t="shared" si="1"/>
        <v>314.35441004548358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162.47040484097556</v>
      </c>
      <c r="T21" s="62">
        <f t="shared" si="34"/>
        <v>276.24222514854875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9.3859999999999992</v>
      </c>
      <c r="D22" s="12">
        <f t="shared" si="32"/>
        <v>3.3330043367174276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98.181787862380133</v>
      </c>
      <c r="H22" s="70">
        <f t="shared" si="1"/>
        <v>315.48559921978284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162.47040484097556</v>
      </c>
      <c r="T22" s="62">
        <f t="shared" si="34"/>
        <v>276.24222514854875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9.879999999999999</v>
      </c>
      <c r="D23" s="12">
        <f t="shared" si="32"/>
        <v>3.4875408327380875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103.1880344983291</v>
      </c>
      <c r="H23" s="70">
        <f t="shared" si="1"/>
        <v>316.61513361701884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162.47040484097556</v>
      </c>
      <c r="T23" s="62">
        <f t="shared" si="34"/>
        <v>276.24222514854875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10.373999999999999</v>
      </c>
      <c r="D24" s="12">
        <f t="shared" si="32"/>
        <v>3.6411801438697711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108.18735549653859</v>
      </c>
      <c r="H24" s="70">
        <f t="shared" si="1"/>
        <v>317.7431054172398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162.47040484097556</v>
      </c>
      <c r="T24" s="62">
        <f t="shared" si="34"/>
        <v>276.24222514854875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10.867999999999999</v>
      </c>
      <c r="D25" s="12">
        <f t="shared" si="32"/>
        <v>3.7939698710293386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113.18011830268262</v>
      </c>
      <c r="H25" s="70">
        <f t="shared" si="1"/>
        <v>318.86959752537609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162.47040484097556</v>
      </c>
      <c r="T25" s="62">
        <f t="shared" si="34"/>
        <v>276.24222514854875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11.361999999999998</v>
      </c>
      <c r="D26" s="12">
        <f t="shared" si="32"/>
        <v>3.945953043168259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118.16665507007077</v>
      </c>
      <c r="H26" s="70">
        <f t="shared" si="1"/>
        <v>319.994684883518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162.47040484097556</v>
      </c>
      <c r="T26" s="62">
        <f t="shared" si="34"/>
        <v>276.24222514854875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11.855999999999998</v>
      </c>
      <c r="D27" s="12">
        <f t="shared" si="32"/>
        <v>4.0971687359996993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123.14726743578713</v>
      </c>
      <c r="H27" s="70">
        <f t="shared" si="1"/>
        <v>321.11843554853277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162.47040484097556</v>
      </c>
      <c r="T27" s="62">
        <f t="shared" si="34"/>
        <v>276.24222514854875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12.349999999999998</v>
      </c>
      <c r="D28" s="12">
        <f t="shared" si="32"/>
        <v>4.2476525846986481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128.12223047837551</v>
      </c>
      <c r="H28" s="70">
        <f t="shared" si="1"/>
        <v>322.24091158501676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162.47040484097556</v>
      </c>
      <c r="T28" s="62">
        <f t="shared" si="34"/>
        <v>276.24222514854875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12.843999999999998</v>
      </c>
      <c r="D29" s="12">
        <f t="shared" si="32"/>
        <v>4.3974372122609191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133.09179602447026</v>
      </c>
      <c r="H29" s="70">
        <f t="shared" si="1"/>
        <v>323.36216981135442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162.47040484097556</v>
      </c>
      <c r="T29" s="62">
        <f t="shared" si="34"/>
        <v>276.24222514854875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13.337999999999997</v>
      </c>
      <c r="D30" s="12">
        <f t="shared" si="32"/>
        <v>4.5465525901071517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138.05619543240607</v>
      </c>
      <c r="H30" s="70">
        <f t="shared" si="1"/>
        <v>324.48226242776991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162.47040484097556</v>
      </c>
      <c r="T30" s="62">
        <f t="shared" si="34"/>
        <v>276.24222514854875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13.831999999999997</v>
      </c>
      <c r="D31" s="12">
        <f t="shared" si="32"/>
        <v>4.6950263437621773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143.01564195184838</v>
      </c>
      <c r="H31" s="70">
        <f t="shared" si="1"/>
        <v>325.6012375487191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162.47040484097556</v>
      </c>
      <c r="T31" s="62">
        <f t="shared" si="34"/>
        <v>276.24222514854875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14.325999999999997</v>
      </c>
      <c r="D32" s="12">
        <f t="shared" si="32"/>
        <v>4.8428840136387867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147.9703327368608</v>
      </c>
      <c r="H32" s="70">
        <f t="shared" si="1"/>
        <v>326.71913965708751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162.47040484097556</v>
      </c>
      <c r="T32" s="62">
        <f t="shared" si="34"/>
        <v>276.24222514854875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14.819999999999997</v>
      </c>
      <c r="D33" s="12">
        <f t="shared" si="32"/>
        <v>4.9901492788407467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152.92045057350751</v>
      </c>
      <c r="H33" s="70">
        <f t="shared" si="1"/>
        <v>327.83600999398095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162.47040484097556</v>
      </c>
      <c r="T33" s="62">
        <f t="shared" si="34"/>
        <v>276.24222514854875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9.0000000000000011E-2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15.313999999999997</v>
      </c>
      <c r="D34" s="12">
        <f t="shared" si="32"/>
        <v>5.1368441502871578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157.86616537063767</v>
      </c>
      <c r="H34" s="70">
        <f t="shared" si="1"/>
        <v>328.95188689508342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162.47040484097556</v>
      </c>
      <c r="T34" s="62">
        <f t="shared" si="34"/>
        <v>276.24222514854875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15.807999999999996</v>
      </c>
      <c r="D35" s="12">
        <f t="shared" si="32"/>
        <v>5.2829891382175349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162.80763545290725</v>
      </c>
      <c r="H35" s="70">
        <f t="shared" si="1"/>
        <v>330.06680608239549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162.47040484097556</v>
      </c>
      <c r="T35" s="62">
        <f t="shared" si="34"/>
        <v>276.24222514854875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16.301999999999996</v>
      </c>
      <c r="D36" s="12">
        <f t="shared" si="32"/>
        <v>5.4286033981705613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167.74500868763238</v>
      </c>
      <c r="H36" s="70">
        <f t="shared" si="1"/>
        <v>331.18080091848037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162.47040484097556</v>
      </c>
      <c r="T36" s="62">
        <f t="shared" si="34"/>
        <v>276.24222514854875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16.795999999999996</v>
      </c>
      <c r="D37" s="12">
        <f t="shared" si="32"/>
        <v>5.5737048587712827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172.67842347121689</v>
      </c>
      <c r="H37" s="70">
        <f t="shared" si="1"/>
        <v>332.2939026290266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162.47040484097556</v>
      </c>
      <c r="T37" s="62">
        <f t="shared" si="34"/>
        <v>276.24222514854875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17.289999999999996</v>
      </c>
      <c r="D38" s="12">
        <f t="shared" si="32"/>
        <v>5.7183103340620756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177.60800959626863</v>
      </c>
      <c r="H38" s="70">
        <f t="shared" si="1"/>
        <v>333.40614049849142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162.47040484097556</v>
      </c>
      <c r="T38" s="62">
        <f t="shared" si="34"/>
        <v>276.24222514854875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17.783999999999995</v>
      </c>
      <c r="D39" s="12">
        <f t="shared" si="32"/>
        <v>5.8624356226349592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182.53388901683124</v>
      </c>
      <c r="H39" s="70">
        <f t="shared" si="1"/>
        <v>334.51754204275585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162.47040484097556</v>
      </c>
      <c r="T39" s="62">
        <f t="shared" si="34"/>
        <v>276.24222514854875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18.277999999999995</v>
      </c>
      <c r="D40" s="12">
        <f t="shared" si="32"/>
        <v>6.0060955954395308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187.45617652619987</v>
      </c>
      <c r="H40" s="70">
        <f t="shared" si="1"/>
        <v>335.62813316205717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162.47040484097556</v>
      </c>
      <c r="T40" s="62">
        <f t="shared" si="34"/>
        <v>276.24222514854875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18.771999999999995</v>
      </c>
      <c r="D41" s="12">
        <f t="shared" si="32"/>
        <v>6.1493042738312038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192.37498035939871</v>
      </c>
      <c r="H41" s="70">
        <f t="shared" si="1"/>
        <v>336.73793827692265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162.47040484097556</v>
      </c>
      <c r="T41" s="62">
        <f t="shared" si="34"/>
        <v>276.24222514854875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19.265999999999995</v>
      </c>
      <c r="D42" s="12">
        <f t="shared" si="32"/>
        <v>6.2920748991727322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197.29040273045618</v>
      </c>
      <c r="H42" s="70">
        <f t="shared" si="1"/>
        <v>337.8469804493925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162.47040484097556</v>
      </c>
      <c r="T42" s="62">
        <f t="shared" si="34"/>
        <v>276.24222514854875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19.759999999999994</v>
      </c>
      <c r="D43" s="12">
        <f t="shared" si="32"/>
        <v>6.4344199950962579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202.20254031302375</v>
      </c>
      <c r="H43" s="70">
        <f t="shared" si="1"/>
        <v>338.95528149145929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162.47040484097556</v>
      </c>
      <c r="T43" s="62">
        <f t="shared" si="34"/>
        <v>276.24222514854875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20.253999999999994</v>
      </c>
      <c r="D44" s="12">
        <f t="shared" si="32"/>
        <v>6.5763514233638816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207.1114846715808</v>
      </c>
      <c r="H44" s="70">
        <f t="shared" si="1"/>
        <v>340.0628620623587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162.47040484097556</v>
      </c>
      <c r="T44" s="62">
        <f t="shared" si="34"/>
        <v>276.24222514854875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20.747999999999994</v>
      </c>
      <c r="D45" s="12">
        <f t="shared" si="32"/>
        <v>6.7178804341249787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212.01732264938576</v>
      </c>
      <c r="H45" s="70">
        <f t="shared" si="1"/>
        <v>341.16974175610096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162.47040484097556</v>
      </c>
      <c r="T45" s="62">
        <f t="shared" si="34"/>
        <v>276.24222514854875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21.241999999999994</v>
      </c>
      <c r="D46" s="12">
        <f t="shared" si="32"/>
        <v>6.8590177112522763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216.92013671843858</v>
      </c>
      <c r="H46" s="70">
        <f t="shared" si="1"/>
        <v>342.27593918043101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162.47040484097556</v>
      </c>
      <c r="T46" s="62">
        <f t="shared" si="34"/>
        <v>276.24222514854875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21.735999999999994</v>
      </c>
      <c r="D47" s="12">
        <f t="shared" si="32"/>
        <v>6.9997734133417886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221.82000529597167</v>
      </c>
      <c r="H47" s="70">
        <f t="shared" si="1"/>
        <v>343.38147202823689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162.47040484097556</v>
      </c>
      <c r="T47" s="62">
        <f t="shared" si="34"/>
        <v>276.24222514854875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22.229999999999993</v>
      </c>
      <c r="D48" s="12">
        <f t="shared" si="32"/>
        <v>7.140157210880437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226.71700303135768</v>
      </c>
      <c r="H48" s="70">
        <f t="shared" si="1"/>
        <v>344.4863571422834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162.47040484097556</v>
      </c>
      <c r="T48" s="62">
        <f t="shared" si="34"/>
        <v>276.24222514854875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22.723999999999993</v>
      </c>
      <c r="D49" s="12">
        <f t="shared" si="32"/>
        <v>7.2801783200166916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231.6112010667955</v>
      </c>
      <c r="H49" s="70">
        <f t="shared" si="1"/>
        <v>345.59061057402903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162.47040484097556</v>
      </c>
      <c r="T49" s="62">
        <f t="shared" si="34"/>
        <v>276.24222514854875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23.217999999999993</v>
      </c>
      <c r="D50" s="12">
        <f t="shared" si="32"/>
        <v>7.4198455333118369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236.50266727468784</v>
      </c>
      <c r="H50" s="70">
        <f t="shared" si="1"/>
        <v>346.69424763718473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162.47040484097556</v>
      </c>
      <c r="T50" s="62">
        <f t="shared" si="34"/>
        <v>276.24222514854875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23.711999999999993</v>
      </c>
      <c r="D51" s="12">
        <f t="shared" si="32"/>
        <v>7.5591672478002421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241.39146647424749</v>
      </c>
      <c r="H51" s="70">
        <f t="shared" si="1"/>
        <v>347.79728295658538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162.47040484097556</v>
      </c>
      <c r="T51" s="62">
        <f t="shared" si="34"/>
        <v>276.24222514854875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24.205999999999992</v>
      </c>
      <c r="D52" s="12">
        <f t="shared" si="32"/>
        <v>7.6981514906452606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246.27766062954234</v>
      </c>
      <c r="H52" s="70">
        <f t="shared" si="1"/>
        <v>348.89973051287382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162.47040484097556</v>
      </c>
      <c r="T52" s="62">
        <f t="shared" si="34"/>
        <v>276.24222514854875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24.699999999999992</v>
      </c>
      <c r="D53" s="12">
        <f t="shared" si="32"/>
        <v>7.8368059426416599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251.16130903091798</v>
      </c>
      <c r="H53" s="70">
        <f t="shared" si="1"/>
        <v>350.00160368343415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162.47040484097556</v>
      </c>
      <c r="T53" s="62">
        <f t="shared" si="34"/>
        <v>276.24222514854875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25.193999999999992</v>
      </c>
      <c r="D54" s="12">
        <f t="shared" si="32"/>
        <v>7.9751379597846981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256.04246846149584</v>
      </c>
      <c r="H54" s="70">
        <f t="shared" si="1"/>
        <v>351.10291527995832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162.47040484097556</v>
      </c>
      <c r="T54" s="62">
        <f t="shared" si="34"/>
        <v>276.24222514854875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25.687999999999992</v>
      </c>
      <c r="D55" s="12">
        <f t="shared" si="32"/>
        <v>8.1131545930997699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260.92119335024375</v>
      </c>
      <c r="H55" s="70">
        <f t="shared" si="1"/>
        <v>352.20367758298204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162.47040484097556</v>
      </c>
      <c r="T55" s="62">
        <f t="shared" si="34"/>
        <v>276.24222514854875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26.181999999999992</v>
      </c>
      <c r="D56" s="12">
        <f t="shared" si="32"/>
        <v>8.250862606903512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265.7975359129394</v>
      </c>
      <c r="H56" s="70">
        <f t="shared" si="1"/>
        <v>353.30390237369022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162.47040484097556</v>
      </c>
      <c r="T56" s="62">
        <f t="shared" si="34"/>
        <v>276.24222514854875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57" s="12">
        <f t="shared" si="32"/>
        <v>8.388268495647786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270.67154628219339</v>
      </c>
      <c r="H57" s="70">
        <f t="shared" si="1"/>
        <v>354.40360096325321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162.47040484097556</v>
      </c>
      <c r="T57" s="62">
        <f t="shared" si="34"/>
        <v>276.24222514854875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27.169999999999991</v>
      </c>
      <c r="D58" s="12">
        <f t="shared" si="32"/>
        <v>8.5253784994806487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275.54327262756988</v>
      </c>
      <c r="H58" s="70">
        <f t="shared" si="1"/>
        <v>355.50278421992874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162.47040484097556</v>
      </c>
      <c r="T58" s="62">
        <f t="shared" si="34"/>
        <v>276.24222514854875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27.663999999999991</v>
      </c>
      <c r="D59" s="12">
        <f t="shared" si="32"/>
        <v>8.6621986186436022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280.4127612667225</v>
      </c>
      <c r="H59" s="70">
        <f t="shared" si="1"/>
        <v>356.60146259413756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162.47040484097556</v>
      </c>
      <c r="T59" s="62">
        <f t="shared" si="34"/>
        <v>276.24222514854875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28.157999999999991</v>
      </c>
      <c r="D60" s="12">
        <f t="shared" si="32"/>
        <v>8.7987346268113527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285.28005676836824</v>
      </c>
      <c r="H60" s="70">
        <f t="shared" si="1"/>
        <v>357.69964614169641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162.47040484097556</v>
      </c>
      <c r="T60" s="62">
        <f t="shared" si="34"/>
        <v>276.24222514854875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28.65199999999999</v>
      </c>
      <c r="D61" s="12">
        <f t="shared" si="32"/>
        <v>8.9349920834689218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290.1452020478302</v>
      </c>
      <c r="H61" s="70">
        <f t="shared" si="1"/>
        <v>358.79734454537498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162.47040484097556</v>
      </c>
      <c r="T61" s="62">
        <f t="shared" si="34"/>
        <v>276.24222514854875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29.14599999999999</v>
      </c>
      <c r="D62" s="12">
        <f t="shared" si="32"/>
        <v>9.0709763454110508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295.00823845580453</v>
      </c>
      <c r="H62" s="70">
        <f t="shared" si="1"/>
        <v>359.89456713492422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162.47040484097556</v>
      </c>
      <c r="T62" s="62">
        <f t="shared" si="34"/>
        <v>276.24222514854875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29.63999999999999</v>
      </c>
      <c r="D63" s="12">
        <f t="shared" si="32"/>
        <v>9.2066925774398314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299.86920586093902</v>
      </c>
      <c r="H63" s="70">
        <f t="shared" si="1"/>
        <v>360.99132290570765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162.47040484097556</v>
      </c>
      <c r="T63" s="62">
        <f t="shared" si="34"/>
        <v>276.24222514854875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30.13399999999999</v>
      </c>
      <c r="D64" s="12">
        <f t="shared" si="32"/>
        <v>9.3421457623289594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304.72814272674975</v>
      </c>
      <c r="H64" s="70">
        <f t="shared" si="1"/>
        <v>362.08762053605625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162.47040484097556</v>
      </c>
      <c r="T64" s="62">
        <f t="shared" si="34"/>
        <v>276.24222514854875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30.627999999999989</v>
      </c>
      <c r="D65" s="12">
        <f t="shared" si="32"/>
        <v>9.4773407101161169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309.58508618335242</v>
      </c>
      <c r="H65" s="70">
        <f t="shared" si="1"/>
        <v>363.1834684034522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162.47040484097556</v>
      </c>
      <c r="T65" s="62">
        <f t="shared" si="34"/>
        <v>276.24222514854875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31.121999999999989</v>
      </c>
      <c r="D66" s="12">
        <f t="shared" si="32"/>
        <v>9.612282066778798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314.44007209443276</v>
      </c>
      <c r="H66" s="70">
        <f t="shared" si="1"/>
        <v>364.27887459963972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162.47040484097556</v>
      </c>
      <c r="T66" s="62">
        <f t="shared" si="34"/>
        <v>276.24222514854875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31.615999999999989</v>
      </c>
      <c r="D67" s="12">
        <f t="shared" si="32"/>
        <v>9.7469743223436929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319.293135119846</v>
      </c>
      <c r="H67" s="70">
        <f t="shared" si="1"/>
        <v>365.37384694474855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162.47040484097556</v>
      </c>
      <c r="T67" s="62">
        <f t="shared" si="34"/>
        <v>276.24222514854875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32.109999999999992</v>
      </c>
      <c r="D68" s="12">
        <f t="shared" si="32"/>
        <v>9.8814218184748146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324.14430877419147</v>
      </c>
      <c r="H68" s="70">
        <f t="shared" ref="H68:H131" si="56">(B68+E68+F68)*44/12+(C68+D68)*0.475*44/12</f>
        <v>366.46839300051028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162.47040484097556</v>
      </c>
      <c r="T68" s="62">
        <f t="shared" si="34"/>
        <v>276.24222514854875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32.603999999999992</v>
      </c>
      <c r="D69" s="12">
        <f t="shared" ref="D69:D132" si="86">IFERROR(EXP(-1.0587+0.8836*LN(C69)+0.284),0)</f>
        <v>10.015628755581478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328.99362548168159</v>
      </c>
      <c r="H69" s="70">
        <f t="shared" si="56"/>
        <v>367.56252008263772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162.47040484097556</v>
      </c>
      <c r="T69" s="62">
        <f t="shared" ref="T69:T132" si="88">$T$3</f>
        <v>276.24222514854875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33.097999999999992</v>
      </c>
      <c r="D70" s="12">
        <f t="shared" si="86"/>
        <v>10.149599199483195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333.84111662758954</v>
      </c>
      <c r="H70" s="70">
        <f t="shared" si="56"/>
        <v>368.65623527243321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162.47040484097556</v>
      </c>
      <c r="T70" s="62">
        <f t="shared" si="88"/>
        <v>276.24222514854875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33.591999999999992</v>
      </c>
      <c r="D71" s="12">
        <f t="shared" si="86"/>
        <v>10.283337087665418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338.68681260654</v>
      </c>
      <c r="H71" s="70">
        <f t="shared" si="56"/>
        <v>369.74954542768387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162.47040484097556</v>
      </c>
      <c r="T71" s="62">
        <f t="shared" si="88"/>
        <v>276.24222514854875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34.085999999999991</v>
      </c>
      <c r="D72" s="12">
        <f t="shared" si="86"/>
        <v>10.41684623515679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343.53074286787688</v>
      </c>
      <c r="H72" s="70">
        <f t="shared" si="56"/>
        <v>370.84245719289805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162.47040484097556</v>
      </c>
      <c r="T72" s="62">
        <f t="shared" si="88"/>
        <v>276.24222514854875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34.579999999999991</v>
      </c>
      <c r="D73" s="12">
        <f t="shared" si="86"/>
        <v>10.550130340056088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348.37293595832762</v>
      </c>
      <c r="H73" s="70">
        <f t="shared" si="56"/>
        <v>371.93497700893096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162.47040484097556</v>
      </c>
      <c r="T73" s="62">
        <f t="shared" si="88"/>
        <v>276.24222514854875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35.073999999999991</v>
      </c>
      <c r="D74" s="12">
        <f t="shared" si="86"/>
        <v>10.683192988734277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353.21341956215929</v>
      </c>
      <c r="H74" s="70">
        <f t="shared" si="56"/>
        <v>373.02711112204548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162.47040484097556</v>
      </c>
      <c r="T74" s="62">
        <f t="shared" si="88"/>
        <v>276.24222514854875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35.567999999999991</v>
      </c>
      <c r="D75" s="12">
        <f t="shared" si="86"/>
        <v>10.816037660735203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358.05222053900849</v>
      </c>
      <c r="H75" s="70">
        <f t="shared" si="56"/>
        <v>374.11886559244709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162.47040484097556</v>
      </c>
      <c r="T75" s="62">
        <f t="shared" si="88"/>
        <v>276.24222514854875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36.061999999999991</v>
      </c>
      <c r="D76" s="12">
        <f t="shared" si="86"/>
        <v>10.948667733396306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362.88936495955039</v>
      </c>
      <c r="H76" s="70">
        <f t="shared" si="56"/>
        <v>375.21024630233188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162.47040484097556</v>
      </c>
      <c r="T76" s="62">
        <f t="shared" si="88"/>
        <v>276.24222514854875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36.55599999999999</v>
      </c>
      <c r="D77" s="12">
        <f t="shared" si="86"/>
        <v>11.081086486208886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367.72487813915626</v>
      </c>
      <c r="H77" s="70">
        <f t="shared" si="56"/>
        <v>376.30125896348045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162.47040484097556</v>
      </c>
      <c r="T77" s="62">
        <f t="shared" si="88"/>
        <v>276.24222514854875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37.04999999999999</v>
      </c>
      <c r="D78" s="12">
        <f t="shared" si="86"/>
        <v>11.21329710493602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372.55878466968147</v>
      </c>
      <c r="H78" s="70">
        <f t="shared" si="56"/>
        <v>377.39190912443019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162.47040484097556</v>
      </c>
      <c r="T78" s="62">
        <f t="shared" si="88"/>
        <v>276.24222514854875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37.54399999999999</v>
      </c>
      <c r="D79" s="12">
        <f t="shared" si="86"/>
        <v>11.345302685504603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377.39110844950909</v>
      </c>
      <c r="H79" s="70">
        <f t="shared" si="56"/>
        <v>378.48220217725378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162.47040484097556</v>
      </c>
      <c r="T79" s="62">
        <f t="shared" si="88"/>
        <v>276.24222514854875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38.03799999999999</v>
      </c>
      <c r="D80" s="12">
        <f t="shared" si="86"/>
        <v>11.47710623768668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382.22187271196725</v>
      </c>
      <c r="H80" s="70">
        <f t="shared" si="56"/>
        <v>379.57214336397089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162.47040484097556</v>
      </c>
      <c r="T80" s="62">
        <f t="shared" si="88"/>
        <v>276.24222514854875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38.531999999999989</v>
      </c>
      <c r="D81" s="12">
        <f t="shared" si="86"/>
        <v>11.60871068858415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387.05110005222849</v>
      </c>
      <c r="H81" s="70">
        <f t="shared" si="56"/>
        <v>380.66173778261737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162.47040484097556</v>
      </c>
      <c r="T81" s="62">
        <f t="shared" si="88"/>
        <v>276.24222514854875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39.025999999999989</v>
      </c>
      <c r="D82" s="12">
        <f t="shared" si="86"/>
        <v>11.740118885929625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391.87881245279004</v>
      </c>
      <c r="H82" s="70">
        <f t="shared" si="56"/>
        <v>381.75099039299408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162.47040484097556</v>
      </c>
      <c r="T82" s="62">
        <f t="shared" si="88"/>
        <v>276.24222514854875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39.519999999999989</v>
      </c>
      <c r="D83" s="12">
        <f t="shared" si="86"/>
        <v>11.87133360121544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396.70503130762791</v>
      </c>
      <c r="H83" s="70">
        <f t="shared" si="56"/>
        <v>382.83990602211685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162.47040484097556</v>
      </c>
      <c r="T83" s="62">
        <f t="shared" si="88"/>
        <v>276.24222514854875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40.013999999999989</v>
      </c>
      <c r="D84" s="12">
        <f t="shared" si="86"/>
        <v>12.002357532661732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401.52977744510804</v>
      </c>
      <c r="H84" s="70">
        <f t="shared" si="56"/>
        <v>383.92848936938583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162.47040484097556</v>
      </c>
      <c r="T84" s="62">
        <f t="shared" si="88"/>
        <v>276.24222514854875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40.507999999999988</v>
      </c>
      <c r="D85" s="12">
        <f t="shared" si="86"/>
        <v>12.133193308033777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406.35307114973438</v>
      </c>
      <c r="H85" s="70">
        <f t="shared" si="56"/>
        <v>385.01674501149211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162.47040484097556</v>
      </c>
      <c r="T85" s="62">
        <f t="shared" si="88"/>
        <v>276.24222514854875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41.001999999999988</v>
      </c>
      <c r="D86" s="12">
        <f t="shared" si="86"/>
        <v>12.263843487317986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411.17493218280543</v>
      </c>
      <c r="H86" s="70">
        <f t="shared" si="56"/>
        <v>386.10467740707878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162.47040484097556</v>
      </c>
      <c r="T86" s="62">
        <f t="shared" si="88"/>
        <v>276.24222514854875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41.495999999999988</v>
      </c>
      <c r="D87" s="12">
        <f t="shared" si="86"/>
        <v>12.394310565265267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415.99537980204758</v>
      </c>
      <c r="H87" s="70">
        <f t="shared" si="56"/>
        <v>387.19229090117028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162.47040484097556</v>
      </c>
      <c r="T87" s="62">
        <f t="shared" si="88"/>
        <v>276.24222514854875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41.989999999999988</v>
      </c>
      <c r="D88" s="12">
        <f t="shared" si="86"/>
        <v>12.524596973809777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420.81443278028593</v>
      </c>
      <c r="H88" s="70">
        <f t="shared" si="56"/>
        <v>388.27958972938529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162.47040484097556</v>
      </c>
      <c r="T88" s="62">
        <f t="shared" si="88"/>
        <v>276.24222514854875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42.483999999999988</v>
      </c>
      <c r="D89" s="12">
        <f t="shared" si="86"/>
        <v>12.654705084370677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425.63210942321211</v>
      </c>
      <c r="H89" s="70">
        <f t="shared" si="56"/>
        <v>389.36657802194554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162.47040484097556</v>
      </c>
      <c r="T89" s="62">
        <f t="shared" si="88"/>
        <v>276.24222514854875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42.977999999999987</v>
      </c>
      <c r="D90" s="12">
        <f t="shared" si="86"/>
        <v>12.784637210043719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430.44842758630233</v>
      </c>
      <c r="H90" s="70">
        <f t="shared" si="56"/>
        <v>390.45325980749277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162.47040484097556</v>
      </c>
      <c r="T90" s="62">
        <f t="shared" si="88"/>
        <v>276.24222514854875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43.471999999999987</v>
      </c>
      <c r="D91" s="12">
        <f t="shared" si="86"/>
        <v>12.914395607689229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435.26340469093435</v>
      </c>
      <c r="H91" s="70">
        <f t="shared" si="56"/>
        <v>391.53963901672535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162.47040484097556</v>
      </c>
      <c r="T91" s="62">
        <f t="shared" si="88"/>
        <v>276.24222514854875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43.965999999999987</v>
      </c>
      <c r="D92" s="12">
        <f t="shared" si="86"/>
        <v>13.043982479922438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440.07705773975209</v>
      </c>
      <c r="H92" s="70">
        <f t="shared" si="56"/>
        <v>392.62571948586486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162.47040484097556</v>
      </c>
      <c r="T92" s="62">
        <f t="shared" si="88"/>
        <v>276.24222514854875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44.459999999999987</v>
      </c>
      <c r="D93" s="12">
        <f t="shared" si="86"/>
        <v>13.173399977011854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444.8894033313195</v>
      </c>
      <c r="H93" s="70">
        <f t="shared" si="56"/>
        <v>393.71150495996227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162.47040484097556</v>
      </c>
      <c r="T93" s="62">
        <f t="shared" si="88"/>
        <v>276.24222514854875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44.953999999999986</v>
      </c>
      <c r="D94" s="12">
        <f t="shared" si="86"/>
        <v>13.302650198690802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449.70045767410437</v>
      </c>
      <c r="H94" s="70">
        <f t="shared" si="56"/>
        <v>394.79699909605313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162.47040484097556</v>
      </c>
      <c r="T94" s="62">
        <f t="shared" si="88"/>
        <v>276.24222514854875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45.447999999999986</v>
      </c>
      <c r="D95" s="12">
        <f t="shared" si="86"/>
        <v>13.431735195887134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454.51023659983042</v>
      </c>
      <c r="H95" s="70">
        <f t="shared" si="56"/>
        <v>395.88220546617003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162.47040484097556</v>
      </c>
      <c r="T95" s="62">
        <f t="shared" si="88"/>
        <v>276.24222514854875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45.941999999999986</v>
      </c>
      <c r="D96" s="12">
        <f t="shared" si="86"/>
        <v>13.560656972375495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459.31875557623181</v>
      </c>
      <c r="H96" s="70">
        <f t="shared" si="56"/>
        <v>396.9671275602206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162.47040484097556</v>
      </c>
      <c r="T96" s="62">
        <f t="shared" si="88"/>
        <v>276.24222514854875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46.435999999999986</v>
      </c>
      <c r="D97" s="12">
        <f t="shared" si="86"/>
        <v>13.689417486356579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464.12602971924372</v>
      </c>
      <c r="H97" s="70">
        <f t="shared" si="56"/>
        <v>398.05176878873766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162.47040484097556</v>
      </c>
      <c r="T97" s="62">
        <f t="shared" si="88"/>
        <v>276.24222514854875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46.929999999999986</v>
      </c>
      <c r="D98" s="12">
        <f t="shared" si="86"/>
        <v>13.818018651967211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468.93207380465907</v>
      </c>
      <c r="H98" s="70">
        <f t="shared" si="56"/>
        <v>399.13613248550951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162.47040484097556</v>
      </c>
      <c r="T98" s="62">
        <f t="shared" si="88"/>
        <v>276.24222514854875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47.423999999999985</v>
      </c>
      <c r="D99" s="12">
        <f t="shared" si="86"/>
        <v>13.946462340725052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473.73690227928097</v>
      </c>
      <c r="H99" s="70">
        <f t="shared" si="56"/>
        <v>400.22022191009609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162.47040484097556</v>
      </c>
      <c r="T99" s="62">
        <f t="shared" si="88"/>
        <v>276.24222514854875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47.917999999999985</v>
      </c>
      <c r="D100" s="12">
        <f t="shared" si="86"/>
        <v>14.074750382911397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478.5405292715966</v>
      </c>
      <c r="H100" s="70">
        <f t="shared" si="56"/>
        <v>401.30404025023728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162.47040484097556</v>
      </c>
      <c r="T100" s="62">
        <f t="shared" si="88"/>
        <v>276.24222514854875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48.411999999999985</v>
      </c>
      <c r="D101" s="12">
        <f t="shared" si="86"/>
        <v>14.202884568895271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483.34296860199851</v>
      </c>
      <c r="H101" s="70">
        <f t="shared" si="56"/>
        <v>402.3875906241592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162.47040484097556</v>
      </c>
      <c r="T101" s="62">
        <f t="shared" si="88"/>
        <v>276.24222514854875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48.905999999999985</v>
      </c>
      <c r="D102" s="12">
        <f t="shared" si="86"/>
        <v>14.330866650402021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488.14423379257687</v>
      </c>
      <c r="H102" s="70">
        <f t="shared" si="56"/>
        <v>403.47087608278349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162.47040484097556</v>
      </c>
      <c r="T102" s="62">
        <f t="shared" si="88"/>
        <v>276.24222514854875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49.399999999999984</v>
      </c>
      <c r="D103" s="12">
        <f t="shared" si="86"/>
        <v>14.458698341729095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492.94433807650518</v>
      </c>
      <c r="H103" s="70">
        <f t="shared" si="56"/>
        <v>404.55389961184477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162.47040484097556</v>
      </c>
      <c r="T103" s="62">
        <f t="shared" si="88"/>
        <v>276.24222514854875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49.893999999999984</v>
      </c>
      <c r="D104" s="12">
        <f t="shared" si="86"/>
        <v>14.586381320911869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497.74329440703883</v>
      </c>
      <c r="H104" s="70">
        <f t="shared" si="56"/>
        <v>405.63666413392144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162.47040484097556</v>
      </c>
      <c r="T104" s="62">
        <f t="shared" si="88"/>
        <v>276.24222514854875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50.387999999999984</v>
      </c>
      <c r="D105" s="12">
        <f t="shared" si="86"/>
        <v>14.713917230841966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502.54111546614837</v>
      </c>
      <c r="H105" s="70">
        <f t="shared" si="56"/>
        <v>406.71917251038303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162.47040484097556</v>
      </c>
      <c r="T105" s="62">
        <f t="shared" si="88"/>
        <v>276.24222514854875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50.881999999999984</v>
      </c>
      <c r="D106" s="12">
        <f t="shared" si="86"/>
        <v>14.841307680340405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507.33781367280295</v>
      </c>
      <c r="H106" s="70">
        <f t="shared" si="56"/>
        <v>407.80142754325948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162.47040484097556</v>
      </c>
      <c r="T106" s="62">
        <f t="shared" si="88"/>
        <v>276.24222514854875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51.375999999999983</v>
      </c>
      <c r="D107" s="12">
        <f t="shared" si="86"/>
        <v>14.968554245188011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512.13340119092493</v>
      </c>
      <c r="H107" s="70">
        <f t="shared" si="56"/>
        <v>408.88343197703574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162.47040484097556</v>
      </c>
      <c r="T107" s="62">
        <f t="shared" si="88"/>
        <v>276.24222514854875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51.869999999999983</v>
      </c>
      <c r="D108" s="12">
        <f t="shared" si="86"/>
        <v>15.095658469114912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516.92788993702732</v>
      </c>
      <c r="H108" s="70">
        <f t="shared" si="56"/>
        <v>409.96518850037506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162.47040484097556</v>
      </c>
      <c r="T108" s="62">
        <f t="shared" si="88"/>
        <v>276.24222514854875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52.363999999999983</v>
      </c>
      <c r="D109" s="12">
        <f t="shared" si="86"/>
        <v>15.222621864751364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521.72129158755433</v>
      </c>
      <c r="H109" s="70">
        <f t="shared" si="56"/>
        <v>411.04669974777528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162.47040484097556</v>
      </c>
      <c r="T109" s="62">
        <f t="shared" si="88"/>
        <v>276.24222514854875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52.857999999999983</v>
      </c>
      <c r="D110" s="12">
        <f t="shared" si="86"/>
        <v>15.349445914541667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526.51361758593555</v>
      </c>
      <c r="H110" s="70">
        <f t="shared" si="56"/>
        <v>412.12796830116002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162.47040484097556</v>
      </c>
      <c r="T110" s="62">
        <f t="shared" si="88"/>
        <v>276.24222514854875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53.351999999999983</v>
      </c>
      <c r="D111" s="12">
        <f t="shared" si="86"/>
        <v>15.476132071622835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531.30487914936919</v>
      </c>
      <c r="H111" s="70">
        <f t="shared" si="56"/>
        <v>413.20899669140971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162.47040484097556</v>
      </c>
      <c r="T111" s="62">
        <f t="shared" si="88"/>
        <v>276.24222514854875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53.845999999999982</v>
      </c>
      <c r="D112" s="12">
        <f t="shared" si="86"/>
        <v>15.602681760669958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536.09508727534694</v>
      </c>
      <c r="H112" s="70">
        <f t="shared" si="56"/>
        <v>414.28978739983347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162.47040484097556</v>
      </c>
      <c r="T112" s="62">
        <f t="shared" si="88"/>
        <v>276.24222514854875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54.339999999999982</v>
      </c>
      <c r="D113" s="12">
        <f t="shared" si="86"/>
        <v>15.729096378709464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540.88425274793258</v>
      </c>
      <c r="H113" s="70">
        <f t="shared" si="56"/>
        <v>415.37034285958561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162.47040484097556</v>
      </c>
      <c r="T113" s="62">
        <f t="shared" si="88"/>
        <v>276.24222514854875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54.833999999999982</v>
      </c>
      <c r="D114" s="12">
        <f t="shared" si="86"/>
        <v>15.85537729590216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545.67238614380619</v>
      </c>
      <c r="H114" s="70">
        <f t="shared" si="56"/>
        <v>416.45066545702952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162.47040484097556</v>
      </c>
      <c r="T114" s="62">
        <f t="shared" si="88"/>
        <v>276.24222514854875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55.327999999999982</v>
      </c>
      <c r="D115" s="12">
        <f t="shared" si="86"/>
        <v>15.981525856297083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550.4594978380826</v>
      </c>
      <c r="H115" s="70">
        <f t="shared" si="56"/>
        <v>417.53075753305069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162.47040484097556</v>
      </c>
      <c r="T115" s="62">
        <f t="shared" si="88"/>
        <v>276.24222514854875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55.821999999999981</v>
      </c>
      <c r="D116" s="12">
        <f t="shared" si="86"/>
        <v>16.107543378557729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555.24559800991926</v>
      </c>
      <c r="H116" s="70">
        <f t="shared" si="56"/>
        <v>418.61062138432129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162.47040484097556</v>
      </c>
      <c r="T116" s="62">
        <f t="shared" si="88"/>
        <v>276.24222514854875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56.315999999999981</v>
      </c>
      <c r="D117" s="12">
        <f t="shared" si="86"/>
        <v>16.233431156661826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560.03069664791576</v>
      </c>
      <c r="H117" s="70">
        <f t="shared" si="56"/>
        <v>419.69025926451928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162.47040484097556</v>
      </c>
      <c r="T117" s="62">
        <f t="shared" si="88"/>
        <v>276.24222514854875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56.809999999999981</v>
      </c>
      <c r="D118" s="12">
        <f t="shared" si="86"/>
        <v>16.359190460575888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564.81480355532244</v>
      </c>
      <c r="H118" s="70">
        <f t="shared" si="56"/>
        <v>420.76967338550293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162.47040484097556</v>
      </c>
      <c r="T118" s="62">
        <f t="shared" si="88"/>
        <v>276.24222514854875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57.303999999999981</v>
      </c>
      <c r="D119" s="12">
        <f t="shared" si="86"/>
        <v>16.484822536905565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569.59792835506039</v>
      </c>
      <c r="H119" s="70">
        <f t="shared" si="56"/>
        <v>421.84886591844383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162.47040484097556</v>
      </c>
      <c r="T119" s="62">
        <f t="shared" si="88"/>
        <v>276.24222514854875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57.797999999999981</v>
      </c>
      <c r="D120" s="12">
        <f t="shared" si="86"/>
        <v>16.610328609522991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574.38008049456323</v>
      </c>
      <c r="H120" s="70">
        <f t="shared" si="56"/>
        <v>422.92783899491917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162.47040484097556</v>
      </c>
      <c r="T120" s="62">
        <f t="shared" si="88"/>
        <v>276.24222514854875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58.29199999999998</v>
      </c>
      <c r="D121" s="12">
        <f t="shared" si="86"/>
        <v>16.735709880171999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579.16126925045035</v>
      </c>
      <c r="H121" s="70">
        <f t="shared" si="56"/>
        <v>424.0065947079662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162.47040484097556</v>
      </c>
      <c r="T121" s="62">
        <f t="shared" si="88"/>
        <v>276.24222514854875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58.78599999999998</v>
      </c>
      <c r="D122" s="12">
        <f t="shared" si="86"/>
        <v>16.860967529052314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583.94150373303523</v>
      </c>
      <c r="H122" s="70">
        <f t="shared" si="56"/>
        <v>425.08513511309934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162.47040484097556</v>
      </c>
      <c r="T122" s="62">
        <f t="shared" si="88"/>
        <v>276.24222514854875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59.27999999999998</v>
      </c>
      <c r="D123" s="12">
        <f t="shared" si="86"/>
        <v>16.986102715383467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588.72079289067926</v>
      </c>
      <c r="H123" s="70">
        <f t="shared" si="56"/>
        <v>426.1634622292928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162.47040484097556</v>
      </c>
      <c r="T123" s="62">
        <f t="shared" si="88"/>
        <v>276.24222514854875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59.77399999999998</v>
      </c>
      <c r="D124" s="12">
        <f t="shared" si="86"/>
        <v>17.111116577949474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593.49914551399581</v>
      </c>
      <c r="H124" s="70">
        <f t="shared" si="56"/>
        <v>427.24157803992864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162.47040484097556</v>
      </c>
      <c r="T124" s="62">
        <f t="shared" si="88"/>
        <v>276.24222514854875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60.267999999999979</v>
      </c>
      <c r="D125" s="12">
        <f t="shared" si="86"/>
        <v>17.236010235624839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598.27657023991094</v>
      </c>
      <c r="H125" s="70">
        <f t="shared" si="56"/>
        <v>428.31948449371316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162.47040484097556</v>
      </c>
      <c r="T125" s="62">
        <f t="shared" si="88"/>
        <v>276.24222514854875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60.761999999999979</v>
      </c>
      <c r="D126" s="12">
        <f t="shared" si="86"/>
        <v>17.360784787882967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603.05307555558772</v>
      </c>
      <c r="H126" s="70">
        <f t="shared" si="56"/>
        <v>429.39718350556279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162.47040484097556</v>
      </c>
      <c r="T126" s="62">
        <f t="shared" si="88"/>
        <v>276.24222514854875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61.255999999999979</v>
      </c>
      <c r="D127" s="12">
        <f t="shared" si="86"/>
        <v>17.485441315287559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607.82866980221968</v>
      </c>
      <c r="H127" s="70">
        <f t="shared" si="56"/>
        <v>430.47467695745911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162.47040484097556</v>
      </c>
      <c r="T127" s="62">
        <f t="shared" si="88"/>
        <v>276.24222514854875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61.749999999999979</v>
      </c>
      <c r="D128" s="12">
        <f t="shared" si="86"/>
        <v>17.609980879967505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612.60336117869633</v>
      </c>
      <c r="H128" s="70">
        <f t="shared" si="56"/>
        <v>431.5519666992767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162.47040484097556</v>
      </c>
      <c r="T128" s="62">
        <f t="shared" si="88"/>
        <v>276.24222514854875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62.243999999999978</v>
      </c>
      <c r="D129" s="12">
        <f t="shared" si="86"/>
        <v>17.734404526076432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617.37715774515129</v>
      </c>
      <c r="H129" s="70">
        <f t="shared" si="56"/>
        <v>432.62905454958309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162.47040484097556</v>
      </c>
      <c r="T129" s="62">
        <f t="shared" si="88"/>
        <v>276.24222514854875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62.737999999999978</v>
      </c>
      <c r="D130" s="12">
        <f t="shared" si="86"/>
        <v>17.858713280237058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622.15006742639116</v>
      </c>
      <c r="H130" s="70">
        <f t="shared" si="56"/>
        <v>433.70594229641279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162.47040484097556</v>
      </c>
      <c r="T130" s="62">
        <f t="shared" si="88"/>
        <v>276.24222514854875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63.231999999999978</v>
      </c>
      <c r="D131" s="12">
        <f t="shared" si="86"/>
        <v>17.982908151971163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626.92209801521585</v>
      </c>
      <c r="H131" s="70">
        <f t="shared" si="56"/>
        <v>434.78263169801642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162.47040484097556</v>
      </c>
      <c r="T131" s="62">
        <f t="shared" si="88"/>
        <v>276.24222514854875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63.725999999999978</v>
      </c>
      <c r="D132" s="12">
        <f t="shared" si="86"/>
        <v>18.106990134115833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631.69325717563095</v>
      </c>
      <c r="H132" s="70">
        <f t="shared" ref="H132:H195" si="110">(B132+E132+F132)*44/12+(C132+D132)*0.475*44/12</f>
        <v>435.85912448358499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162.47040484097556</v>
      </c>
      <c r="T132" s="62">
        <f t="shared" si="88"/>
        <v>276.24222514854875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64.219999999999985</v>
      </c>
      <c r="D133" s="12">
        <f t="shared" ref="D133:D196" si="140">IFERROR(EXP(-1.0587+0.8836*LN(C133)+0.284),0)</f>
        <v>18.230960203226296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636.46355244595725</v>
      </c>
      <c r="H133" s="70">
        <f t="shared" si="110"/>
        <v>436.93542235395239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162.47040484097556</v>
      </c>
      <c r="T133" s="62">
        <f t="shared" ref="T133:T196" si="142">$T$3</f>
        <v>276.24222514854875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64.713999999999984</v>
      </c>
      <c r="D134" s="12">
        <f t="shared" si="140"/>
        <v>18.354819319966147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641.23299124184393</v>
      </c>
      <c r="H134" s="70">
        <f t="shared" si="110"/>
        <v>438.01152698227429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162.47040484097556</v>
      </c>
      <c r="T134" s="62">
        <f t="shared" si="142"/>
        <v>276.24222514854875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65.207999999999984</v>
      </c>
      <c r="D135" s="12">
        <f t="shared" si="140"/>
        <v>18.47856842948519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646.00158085918383</v>
      </c>
      <c r="H135" s="70">
        <f t="shared" si="110"/>
        <v>439.08744001468665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162.47040484097556</v>
      </c>
      <c r="T135" s="62">
        <f t="shared" si="142"/>
        <v>276.24222514854875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65.701999999999984</v>
      </c>
      <c r="D136" s="12">
        <f t="shared" si="140"/>
        <v>18.60220846178558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650.76932847694115</v>
      </c>
      <c r="H136" s="70">
        <f t="shared" si="110"/>
        <v>440.16316307094314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162.47040484097556</v>
      </c>
      <c r="T136" s="62">
        <f t="shared" si="142"/>
        <v>276.24222514854875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66.195999999999984</v>
      </c>
      <c r="D137" s="12">
        <f t="shared" si="140"/>
        <v>18.725740332076615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655.53624115988953</v>
      </c>
      <c r="H137" s="70">
        <f t="shared" si="110"/>
        <v>441.23869774503339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162.47040484097556</v>
      </c>
      <c r="T137" s="62">
        <f t="shared" si="142"/>
        <v>276.24222514854875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66.689999999999984</v>
      </c>
      <c r="D138" s="12">
        <f t="shared" si="140"/>
        <v>18.849164941118623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660.30232586126647</v>
      </c>
      <c r="H138" s="70">
        <f t="shared" si="110"/>
        <v>442.31404560578153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162.47040484097556</v>
      </c>
      <c r="T138" s="62">
        <f t="shared" si="142"/>
        <v>276.24222514854875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67.183999999999983</v>
      </c>
      <c r="D139" s="12">
        <f t="shared" si="140"/>
        <v>18.972483175556398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665.06758942534759</v>
      </c>
      <c r="H139" s="70">
        <f t="shared" si="110"/>
        <v>443.38920819742737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162.47040484097556</v>
      </c>
      <c r="T139" s="62">
        <f t="shared" si="142"/>
        <v>276.24222514854875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67.677999999999983</v>
      </c>
      <c r="D140" s="12">
        <f t="shared" si="140"/>
        <v>19.09569590824248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669.83203858994182</v>
      </c>
      <c r="H140" s="70">
        <f t="shared" si="110"/>
        <v>444.4641870401889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162.47040484097556</v>
      </c>
      <c r="T140" s="62">
        <f t="shared" si="142"/>
        <v>276.24222514854875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68.171999999999983</v>
      </c>
      <c r="D141" s="12">
        <f t="shared" si="140"/>
        <v>19.21880399855084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674.59567998881346</v>
      </c>
      <c r="H141" s="70">
        <f t="shared" si="110"/>
        <v>445.5389836308093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162.47040484097556</v>
      </c>
      <c r="T141" s="62">
        <f t="shared" si="142"/>
        <v>276.24222514854875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68.665999999999983</v>
      </c>
      <c r="D142" s="12">
        <f t="shared" si="140"/>
        <v>19.341808292681065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679.35852015402918</v>
      </c>
      <c r="H142" s="70">
        <f t="shared" si="110"/>
        <v>446.61359944308612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162.47040484097556</v>
      </c>
      <c r="T142" s="62">
        <f t="shared" si="142"/>
        <v>276.24222514854875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69.159999999999982</v>
      </c>
      <c r="D143" s="12">
        <f t="shared" si="140"/>
        <v>19.464709623953723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684.12056551823923</v>
      </c>
      <c r="H143" s="70">
        <f t="shared" si="110"/>
        <v>447.68803592838606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162.47040484097556</v>
      </c>
      <c r="T143" s="62">
        <f t="shared" si="142"/>
        <v>276.24222514854875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69.653999999999982</v>
      </c>
      <c r="D144" s="12">
        <f t="shared" si="140"/>
        <v>19.587508813096782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688.8818224168873</v>
      </c>
      <c r="H144" s="70">
        <f t="shared" si="110"/>
        <v>448.76229451614353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162.47040484097556</v>
      </c>
      <c r="T144" s="62">
        <f t="shared" si="142"/>
        <v>276.24222514854875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70.147999999999982</v>
      </c>
      <c r="D145" s="12">
        <f t="shared" si="140"/>
        <v>19.710206668524005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693.64229709036078</v>
      </c>
      <c r="H145" s="70">
        <f t="shared" si="110"/>
        <v>449.83637661434591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162.47040484097556</v>
      </c>
      <c r="T145" s="62">
        <f t="shared" si="142"/>
        <v>276.24222514854875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70.641999999999982</v>
      </c>
      <c r="D146" s="12">
        <f t="shared" si="140"/>
        <v>19.832803986604944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698.40199568607306</v>
      </c>
      <c r="H146" s="70">
        <f t="shared" si="110"/>
        <v>450.91028361000355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162.47040484097556</v>
      </c>
      <c r="T146" s="62">
        <f t="shared" si="142"/>
        <v>276.24222514854875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71.135999999999981</v>
      </c>
      <c r="D147" s="12">
        <f t="shared" si="140"/>
        <v>19.955301551927469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703.16092426049261</v>
      </c>
      <c r="H147" s="70">
        <f t="shared" si="110"/>
        <v>451.98401686960693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162.47040484097556</v>
      </c>
      <c r="T147" s="62">
        <f t="shared" si="142"/>
        <v>276.24222514854875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71.629999999999981</v>
      </c>
      <c r="D148" s="12">
        <f t="shared" si="140"/>
        <v>20.077700137552494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707.91908878110689</v>
      </c>
      <c r="H148" s="70">
        <f t="shared" si="110"/>
        <v>453.05757773957055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162.47040484097556</v>
      </c>
      <c r="T148" s="62">
        <f t="shared" si="142"/>
        <v>276.24222514854875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72.123999999999981</v>
      </c>
      <c r="D149" s="12">
        <f t="shared" si="140"/>
        <v>20.200000505261777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712.67649512833634</v>
      </c>
      <c r="H149" s="70">
        <f t="shared" si="110"/>
        <v>454.13096754666418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162.47040484097556</v>
      </c>
      <c r="T149" s="62">
        <f t="shared" si="142"/>
        <v>276.24222514854875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72.617999999999981</v>
      </c>
      <c r="D150" s="12">
        <f t="shared" si="140"/>
        <v>20.322203405798444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717.43314909739138</v>
      </c>
      <c r="H150" s="70">
        <f t="shared" si="110"/>
        <v>455.20418759843221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162.47040484097556</v>
      </c>
      <c r="T150" s="62">
        <f t="shared" si="142"/>
        <v>276.24222514854875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73.111999999999981</v>
      </c>
      <c r="D151" s="12">
        <f t="shared" si="140"/>
        <v>20.444309579101066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722.18905640007824</v>
      </c>
      <c r="H151" s="70">
        <f t="shared" si="110"/>
        <v>456.27723918360095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162.47040484097556</v>
      </c>
      <c r="T151" s="62">
        <f t="shared" si="142"/>
        <v>276.24222514854875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73.60599999999998</v>
      </c>
      <c r="D152" s="12">
        <f t="shared" si="140"/>
        <v>20.566319754530966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726.94422266655465</v>
      </c>
      <c r="H152" s="70">
        <f t="shared" si="110"/>
        <v>457.35012357247467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162.47040484097556</v>
      </c>
      <c r="T152" s="62">
        <f t="shared" si="142"/>
        <v>276.24222514854875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74.09999999999998</v>
      </c>
      <c r="D153" s="12">
        <f t="shared" si="140"/>
        <v>20.688234651093431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731.69865344703669</v>
      </c>
      <c r="H153" s="70">
        <f t="shared" si="110"/>
        <v>458.42284201732099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162.47040484097556</v>
      </c>
      <c r="T153" s="62">
        <f t="shared" si="142"/>
        <v>276.24222514854875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74.59399999999998</v>
      </c>
      <c r="D154" s="12">
        <f t="shared" si="140"/>
        <v>20.810054977652769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736.45235421345978</v>
      </c>
      <c r="H154" s="70">
        <f t="shared" si="110"/>
        <v>459.49539575274514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162.47040484097556</v>
      </c>
      <c r="T154" s="62">
        <f t="shared" si="142"/>
        <v>276.24222514854875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75.08799999999998</v>
      </c>
      <c r="D155" s="12">
        <f t="shared" si="140"/>
        <v>20.931781433141548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741.20533036109248</v>
      </c>
      <c r="H155" s="70">
        <f t="shared" si="110"/>
        <v>460.56778599605479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162.47040484097556</v>
      </c>
      <c r="T155" s="62">
        <f t="shared" si="142"/>
        <v>276.24222514854875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75.581999999999979</v>
      </c>
      <c r="D156" s="12">
        <f t="shared" si="140"/>
        <v>21.053414706764119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745.95758721010895</v>
      </c>
      <c r="H156" s="70">
        <f t="shared" si="110"/>
        <v>461.64001394761408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162.47040484097556</v>
      </c>
      <c r="T156" s="62">
        <f t="shared" si="142"/>
        <v>276.24222514854875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76.075999999999979</v>
      </c>
      <c r="D157" s="12">
        <f t="shared" si="140"/>
        <v>21.174955478194743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750.70913000711732</v>
      </c>
      <c r="H157" s="70">
        <f t="shared" si="110"/>
        <v>462.71208079118912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162.47040484097556</v>
      </c>
      <c r="T157" s="62">
        <f t="shared" si="142"/>
        <v>276.24222514854875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76.569999999999979</v>
      </c>
      <c r="D158" s="12">
        <f t="shared" si="140"/>
        <v>21.296404417770301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755.4599639266479</v>
      </c>
      <c r="H158" s="70">
        <f t="shared" si="110"/>
        <v>463.78398769428327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162.47040484097556</v>
      </c>
      <c r="T158" s="62">
        <f t="shared" si="142"/>
        <v>276.24222514854875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77.063999999999979</v>
      </c>
      <c r="D159" s="12">
        <f t="shared" si="140"/>
        <v>21.417762186678065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760.21009407260237</v>
      </c>
      <c r="H159" s="70">
        <f t="shared" si="110"/>
        <v>464.85573580846426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162.47040484097556</v>
      </c>
      <c r="T159" s="62">
        <f t="shared" si="142"/>
        <v>276.24222514854875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77.557999999999979</v>
      </c>
      <c r="D160" s="12">
        <f t="shared" si="140"/>
        <v>21.539029437138336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764.95952547966419</v>
      </c>
      <c r="H160" s="70">
        <f t="shared" si="110"/>
        <v>465.92732626968257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162.47040484097556</v>
      </c>
      <c r="T160" s="62">
        <f t="shared" si="142"/>
        <v>276.24222514854875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78.051999999999978</v>
      </c>
      <c r="D161" s="12">
        <f t="shared" si="140"/>
        <v>21.660206812582402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769.70826311467101</v>
      </c>
      <c r="H161" s="70">
        <f t="shared" si="110"/>
        <v>466.99876019858095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162.47040484097556</v>
      </c>
      <c r="T161" s="62">
        <f t="shared" si="142"/>
        <v>276.24222514854875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78.545999999999978</v>
      </c>
      <c r="D162" s="12">
        <f t="shared" si="140"/>
        <v>21.781294947825838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774.45631187795368</v>
      </c>
      <c r="H162" s="70">
        <f t="shared" si="110"/>
        <v>468.0700387007966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162.47040484097556</v>
      </c>
      <c r="T162" s="62">
        <f t="shared" si="142"/>
        <v>276.24222514854875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79.039999999999978</v>
      </c>
      <c r="D163" s="12">
        <f t="shared" si="140"/>
        <v>21.902294469237312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779.20367660463887</v>
      </c>
      <c r="H163" s="70">
        <f t="shared" si="110"/>
        <v>469.14116286725493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162.47040484097556</v>
      </c>
      <c r="T163" s="62">
        <f t="shared" si="142"/>
        <v>276.24222514854875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79.533999999999978</v>
      </c>
      <c r="D164" s="12">
        <f t="shared" si="140"/>
        <v>22.023205994903069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783.95036206591828</v>
      </c>
      <c r="H164" s="70">
        <f t="shared" si="110"/>
        <v>470.21213377445611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162.47040484097556</v>
      </c>
      <c r="T164" s="62">
        <f t="shared" si="142"/>
        <v>276.24222514854875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80.027999999999977</v>
      </c>
      <c r="D165" s="12">
        <f t="shared" si="140"/>
        <v>22.144030134787155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788.69637297028669</v>
      </c>
      <c r="H165" s="70">
        <f t="shared" si="110"/>
        <v>471.28295248475422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162.47040484097556</v>
      </c>
      <c r="T165" s="62">
        <f t="shared" si="142"/>
        <v>276.24222514854875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80.521999999999977</v>
      </c>
      <c r="D166" s="12">
        <f t="shared" si="140"/>
        <v>22.264767490887625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793.44171396474633</v>
      </c>
      <c r="H166" s="70">
        <f t="shared" si="110"/>
        <v>472.3536200466292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162.47040484097556</v>
      </c>
      <c r="T166" s="62">
        <f t="shared" si="142"/>
        <v>276.24222514854875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81.015999999999977</v>
      </c>
      <c r="D167" s="12">
        <f t="shared" si="140"/>
        <v>22.385418657388872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798.18638963598414</v>
      </c>
      <c r="H167" s="70">
        <f t="shared" si="110"/>
        <v>473.42413749495222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162.47040484097556</v>
      </c>
      <c r="T167" s="62">
        <f t="shared" si="142"/>
        <v>276.24222514854875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81.509999999999977</v>
      </c>
      <c r="D168" s="12">
        <f t="shared" si="140"/>
        <v>22.505984220809903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802.93040451151501</v>
      </c>
      <c r="H168" s="70">
        <f t="shared" si="110"/>
        <v>474.49450585124384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162.47040484097556</v>
      </c>
      <c r="T168" s="62">
        <f t="shared" si="142"/>
        <v>276.24222514854875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82.003999999999976</v>
      </c>
      <c r="D169" s="12">
        <f t="shared" si="140"/>
        <v>22.626464760149261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807.67376306080121</v>
      </c>
      <c r="H169" s="70">
        <f t="shared" si="110"/>
        <v>475.56472612392656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162.47040484097556</v>
      </c>
      <c r="T169" s="62">
        <f t="shared" si="142"/>
        <v>276.24222514854875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82.497999999999976</v>
      </c>
      <c r="D170" s="12">
        <f t="shared" si="140"/>
        <v>22.746860847025957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812.41646969634064</v>
      </c>
      <c r="H170" s="70">
        <f t="shared" si="110"/>
        <v>476.63479930857011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162.47040484097556</v>
      </c>
      <c r="T170" s="62">
        <f t="shared" si="142"/>
        <v>276.24222514854875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82.991999999999976</v>
      </c>
      <c r="D171" s="12">
        <f t="shared" si="140"/>
        <v>22.867173045817303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817.1585287747298</v>
      </c>
      <c r="H171" s="70">
        <f t="shared" si="110"/>
        <v>477.70472638813175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162.47040484097556</v>
      </c>
      <c r="T171" s="62">
        <f t="shared" si="142"/>
        <v>276.24222514854875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83.485999999999976</v>
      </c>
      <c r="D172" s="12">
        <f t="shared" si="140"/>
        <v>22.987401913793153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821.89994459770139</v>
      </c>
      <c r="H172" s="70">
        <f t="shared" si="110"/>
        <v>478.77450833318966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162.47040484097556</v>
      </c>
      <c r="T172" s="62">
        <f t="shared" si="142"/>
        <v>276.24222514854875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83.979999999999976</v>
      </c>
      <c r="D173" s="12">
        <f t="shared" si="140"/>
        <v>23.10754800124684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826.64072141313329</v>
      </c>
      <c r="H173" s="70">
        <f t="shared" si="110"/>
        <v>479.84414610217152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162.47040484097556</v>
      </c>
      <c r="T173" s="62">
        <f t="shared" si="142"/>
        <v>276.24222514854875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84.473999999999975</v>
      </c>
      <c r="D174" s="12">
        <f t="shared" si="140"/>
        <v>23.22761185162317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831.38086341603832</v>
      </c>
      <c r="H174" s="70">
        <f t="shared" si="110"/>
        <v>480.91364064157693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162.47040484097556</v>
      </c>
      <c r="T174" s="62">
        <f t="shared" si="142"/>
        <v>276.24222514854875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84.967999999999975</v>
      </c>
      <c r="D175" s="12">
        <f t="shared" si="140"/>
        <v>23.347594001643046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836.12037474952513</v>
      </c>
      <c r="H175" s="70">
        <f t="shared" si="110"/>
        <v>481.98299288619489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162.47040484097556</v>
      </c>
      <c r="T175" s="62">
        <f t="shared" si="142"/>
        <v>276.24222514854875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85.461999999999975</v>
      </c>
      <c r="D176" s="12">
        <f t="shared" si="140"/>
        <v>23.467494981425435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840.85925950573994</v>
      </c>
      <c r="H176" s="70">
        <f t="shared" si="110"/>
        <v>483.05220375931589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162.47040484097556</v>
      </c>
      <c r="T176" s="62">
        <f t="shared" si="142"/>
        <v>276.24222514854875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85.955999999999975</v>
      </c>
      <c r="D177" s="12">
        <f t="shared" si="140"/>
        <v>23.587315314606048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845.59752172678338</v>
      </c>
      <c r="H177" s="70">
        <f t="shared" si="110"/>
        <v>484.1212741729388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162.47040484097556</v>
      </c>
      <c r="T177" s="62">
        <f t="shared" si="142"/>
        <v>276.24222514854875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86.449999999999974</v>
      </c>
      <c r="D178" s="12">
        <f t="shared" si="140"/>
        <v>23.707055518453593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850.33516540560652</v>
      </c>
      <c r="H178" s="70">
        <f t="shared" si="110"/>
        <v>485.19020502797326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162.47040484097556</v>
      </c>
      <c r="T178" s="62">
        <f t="shared" si="142"/>
        <v>276.24222514854875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86.943999999999974</v>
      </c>
      <c r="D179" s="12">
        <f t="shared" si="140"/>
        <v>23.82671610398301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855.07219448688613</v>
      </c>
      <c r="H179" s="70">
        <f t="shared" si="110"/>
        <v>486.25899721443699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162.47040484097556</v>
      </c>
      <c r="T179" s="62">
        <f t="shared" si="142"/>
        <v>276.24222514854875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87.437999999999974</v>
      </c>
      <c r="D180" s="12">
        <f t="shared" si="140"/>
        <v>23.946297576066275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859.80861286787979</v>
      </c>
      <c r="H180" s="70">
        <f t="shared" si="110"/>
        <v>487.32765161164866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162.47040484097556</v>
      </c>
      <c r="T180" s="62">
        <f t="shared" si="142"/>
        <v>276.24222514854875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87.931999999999974</v>
      </c>
      <c r="D181" s="12">
        <f t="shared" si="140"/>
        <v>24.065800433540435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864.54442439925936</v>
      </c>
      <c r="H181" s="70">
        <f t="shared" si="110"/>
        <v>488.39616908841617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162.47040484097556</v>
      </c>
      <c r="T181" s="62">
        <f t="shared" si="142"/>
        <v>276.24222514854875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88.425999999999974</v>
      </c>
      <c r="D182" s="12">
        <f t="shared" si="140"/>
        <v>24.185225169313263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869.27963288592673</v>
      </c>
      <c r="H182" s="70">
        <f t="shared" si="110"/>
        <v>489.46455050322049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162.47040484097556</v>
      </c>
      <c r="T182" s="62">
        <f t="shared" si="142"/>
        <v>276.24222514854875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88.919999999999973</v>
      </c>
      <c r="D183" s="12">
        <f t="shared" si="140"/>
        <v>24.30457227046648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874.01424208781134</v>
      </c>
      <c r="H183" s="70">
        <f t="shared" si="110"/>
        <v>490.53279670439571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162.47040484097556</v>
      </c>
      <c r="T183" s="62">
        <f t="shared" si="142"/>
        <v>276.24222514854875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89.413999999999973</v>
      </c>
      <c r="D184" s="12">
        <f t="shared" si="140"/>
        <v>24.42384221835654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878.74825572064674</v>
      </c>
      <c r="H184" s="70">
        <f t="shared" si="110"/>
        <v>491.6009085303042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162.47040484097556</v>
      </c>
      <c r="T184" s="62">
        <f t="shared" si="142"/>
        <v>276.24222514854875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89.907999999999973</v>
      </c>
      <c r="D185" s="12">
        <f t="shared" si="140"/>
        <v>24.543035488713222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883.48167745673345</v>
      </c>
      <c r="H185" s="70">
        <f t="shared" si="110"/>
        <v>492.66888680950876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162.47040484097556</v>
      </c>
      <c r="T185" s="62">
        <f t="shared" si="142"/>
        <v>276.24222514854875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90.401999999999973</v>
      </c>
      <c r="D186" s="12">
        <f t="shared" si="140"/>
        <v>24.662152551735971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888.21451092568088</v>
      </c>
      <c r="H186" s="70">
        <f t="shared" si="110"/>
        <v>493.7367323609401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162.47040484097556</v>
      </c>
      <c r="T186" s="62">
        <f t="shared" si="142"/>
        <v>276.24222514854875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90.895999999999972</v>
      </c>
      <c r="D187" s="12">
        <f t="shared" si="140"/>
        <v>24.781193872187952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892.94675971513482</v>
      </c>
      <c r="H187" s="70">
        <f t="shared" si="110"/>
        <v>494.80444599406064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162.47040484097556</v>
      </c>
      <c r="T187" s="62">
        <f t="shared" si="142"/>
        <v>276.24222514854875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91.389999999999972</v>
      </c>
      <c r="D188" s="12">
        <f t="shared" si="140"/>
        <v>24.900159909488185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897.67842737148749</v>
      </c>
      <c r="H188" s="70">
        <f t="shared" si="110"/>
        <v>495.8720285090252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162.47040484097556</v>
      </c>
      <c r="T188" s="62">
        <f t="shared" si="142"/>
        <v>276.24222514854875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91.883999999999972</v>
      </c>
      <c r="D189" s="12">
        <f t="shared" si="140"/>
        <v>25.019051117801563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902.40951740057335</v>
      </c>
      <c r="H189" s="70">
        <f t="shared" si="110"/>
        <v>496.93948069683768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162.47040484097556</v>
      </c>
      <c r="T189" s="62">
        <f t="shared" si="142"/>
        <v>276.24222514854875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92.377999999999972</v>
      </c>
      <c r="D190" s="12">
        <f t="shared" si="140"/>
        <v>25.137867946126693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907.14003326834609</v>
      </c>
      <c r="H190" s="70">
        <f t="shared" si="110"/>
        <v>498.0068033395039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162.47040484097556</v>
      </c>
      <c r="T190" s="62">
        <f t="shared" si="142"/>
        <v>276.24222514854875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92.871999999999971</v>
      </c>
      <c r="D191" s="12">
        <f t="shared" si="140"/>
        <v>25.256610838382159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911.86997840154629</v>
      </c>
      <c r="H191" s="70">
        <f t="shared" si="110"/>
        <v>499.0739972101822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162.47040484097556</v>
      </c>
      <c r="T191" s="62">
        <f t="shared" si="142"/>
        <v>276.24222514854875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93.365999999999971</v>
      </c>
      <c r="D192" s="12">
        <f t="shared" si="140"/>
        <v>25.375280233490678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916.59935618834879</v>
      </c>
      <c r="H192" s="70">
        <f t="shared" si="110"/>
        <v>500.14106307332952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162.47040484097556</v>
      </c>
      <c r="T192" s="62">
        <f t="shared" si="142"/>
        <v>276.24222514854875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93.859999999999971</v>
      </c>
      <c r="D193" s="12">
        <f t="shared" si="140"/>
        <v>25.493876565461285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921.3281699789992</v>
      </c>
      <c r="H193" s="70">
        <f t="shared" si="110"/>
        <v>501.20800168484499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162.47040484097556</v>
      </c>
      <c r="T193" s="62">
        <f t="shared" si="142"/>
        <v>276.24222514854875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94.353999999999971</v>
      </c>
      <c r="D194" s="12">
        <f t="shared" si="140"/>
        <v>25.612400263470157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926.05642308643598</v>
      </c>
      <c r="H194" s="70">
        <f t="shared" si="110"/>
        <v>502.27481379221047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162.47040484097556</v>
      </c>
      <c r="T194" s="62">
        <f t="shared" si="142"/>
        <v>276.24222514854875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94.847999999999971</v>
      </c>
      <c r="D195" s="12">
        <f t="shared" si="140"/>
        <v>25.730851751939202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930.78411878689894</v>
      </c>
      <c r="H195" s="70">
        <f t="shared" si="110"/>
        <v>503.34150013462738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162.47040484097556</v>
      </c>
      <c r="T195" s="62">
        <f t="shared" si="142"/>
        <v>276.24222514854875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95.34199999999997</v>
      </c>
      <c r="D196" s="12">
        <f t="shared" si="140"/>
        <v>25.849231450613374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935.511260320524</v>
      </c>
      <c r="H196" s="70">
        <f t="shared" ref="H196:H203" si="192">(B196+E196+F196)*44/12+(C196+D196)*0.475*44/12</f>
        <v>504.40806144315155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162.47040484097556</v>
      </c>
      <c r="T196" s="62">
        <f t="shared" si="142"/>
        <v>276.24222514854875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95.83599999999997</v>
      </c>
      <c r="D197" s="12">
        <f t="shared" ref="D197:D203" si="202">IFERROR(EXP(-1.0587+0.8836*LN(C197)+0.284),0)</f>
        <v>25.967539774636116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940.23785089192768</v>
      </c>
      <c r="H197" s="70">
        <f t="shared" si="192"/>
        <v>505.4744984408245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162.47040484097556</v>
      </c>
      <c r="T197" s="62">
        <f t="shared" ref="T197:T203" si="204">$T$3</f>
        <v>276.24222514854875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96.32999999999997</v>
      </c>
      <c r="D198" s="12">
        <f t="shared" si="202"/>
        <v>26.08577713462325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944.96389367077575</v>
      </c>
      <c r="H198" s="70">
        <f t="shared" si="192"/>
        <v>506.5408118428021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162.47040484097556</v>
      </c>
      <c r="T198" s="62">
        <f t="shared" si="204"/>
        <v>276.24222514854875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96.82399999999997</v>
      </c>
      <c r="D199" s="12">
        <f t="shared" si="202"/>
        <v>26.203943936735264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949.68939179234212</v>
      </c>
      <c r="H199" s="70">
        <f t="shared" si="192"/>
        <v>507.60700235648051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162.47040484097556</v>
      </c>
      <c r="T199" s="62">
        <f t="shared" si="204"/>
        <v>276.24222514854875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97.317999999999969</v>
      </c>
      <c r="D200" s="12">
        <f t="shared" si="202"/>
        <v>26.32204058274829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954.4143483580566</v>
      </c>
      <c r="H200" s="70">
        <f t="shared" si="192"/>
        <v>508.67307068161983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162.47040484097556</v>
      </c>
      <c r="T200" s="62">
        <f t="shared" si="204"/>
        <v>276.24222514854875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97.811999999999969</v>
      </c>
      <c r="D201" s="12">
        <f t="shared" si="202"/>
        <v>26.44006747012326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959.13876643603896</v>
      </c>
      <c r="H201" s="70">
        <f t="shared" si="192"/>
        <v>509.73901751046458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162.47040484097556</v>
      </c>
      <c r="T201" s="62">
        <f t="shared" si="204"/>
        <v>276.24222514854875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98.305999999999969</v>
      </c>
      <c r="D202" s="12">
        <f t="shared" si="202"/>
        <v>26.558024992073921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963.86264906162307</v>
      </c>
      <c r="H202" s="70">
        <f t="shared" si="192"/>
        <v>510.80484352786198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162.47040484097556</v>
      </c>
      <c r="T202" s="62">
        <f t="shared" si="204"/>
        <v>276.24222514854875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98.799999999999969</v>
      </c>
      <c r="D203" s="12">
        <f t="shared" si="202"/>
        <v>26.675913537633271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968.58599923787062</v>
      </c>
      <c r="H203" s="70">
        <f t="shared" si="192"/>
        <v>511.87054941137785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162.47040484097556</v>
      </c>
      <c r="T203" s="62">
        <f t="shared" si="204"/>
        <v>276.24222514854875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M6" sqref="M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1.85</v>
      </c>
      <c r="C6" s="156">
        <f ca="1">IF(OR('Données projet'!B9="",'Données projet'!C9="",'Données projet'!C9=0%),0,Calculateur!S3)</f>
        <v>162.47040484097556</v>
      </c>
      <c r="D6" s="156">
        <f>IF(OR('Données projet'!B9="",'Données projet'!C9="",'Données projet'!C9=0%),0,Calculateur!T3)</f>
        <v>276.24222514854875</v>
      </c>
      <c r="E6" s="156">
        <f ca="1">MIN(C6,D6)</f>
        <v>162.47040484097556</v>
      </c>
      <c r="F6" s="156">
        <f ca="1">E6*B6</f>
        <v>300.5702489558048</v>
      </c>
      <c r="G6" s="156">
        <f ca="1">F6*(100%-'Données projet'!$C$24)*(100%-'Données projet'!$C$25)*(100%-'Données projet'!$C$26)*(100%-'Données projet'!$C$27)</f>
        <v>229.93624045119068</v>
      </c>
      <c r="H6" s="157">
        <f>IF(OR('Données projet'!B9="",'Données projet'!C9="",'Données projet'!C9=0%),0,AVERAGE(Calculateur!$AC$3:$AC$33)*B6)</f>
        <v>15.146041901273549</v>
      </c>
      <c r="I6" s="158">
        <f>H6*(100%-'Données projet'!$C$24)*(100%-'Données projet'!$C$25)*(100%-'Données projet'!$C$26)*(100%-'Données projet'!$C$27)</f>
        <v>11.586722054474265</v>
      </c>
      <c r="J6" s="159">
        <f>IF(OR('Données projet'!B9="",'Données projet'!C9="",'Données projet'!C9=0%),0,SUM(Calculateur!$V$3:$V$33)*VLOOKUP('Données projet'!$B$9,Paramètres!$A$1:$I$89,9,0)*B6)</f>
        <v>118.97350000000002</v>
      </c>
      <c r="K6" s="160">
        <f>J6*(100%-'Données projet'!$C$24)*(100%-'Données projet'!$C$25)*(100%-'Données projet'!$C$26)*(100%-'Données projet'!$C$27)</f>
        <v>91.014727500000006</v>
      </c>
      <c r="L6" s="161">
        <f ca="1">G6+I6+K6</f>
        <v>332.53769000566496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300.5702489558048</v>
      </c>
      <c r="G16" s="175">
        <f t="shared" ca="1" si="3"/>
        <v>229.93624045119068</v>
      </c>
      <c r="H16" s="176">
        <f t="shared" si="3"/>
        <v>15.146041901273549</v>
      </c>
      <c r="I16" s="176">
        <f t="shared" si="3"/>
        <v>11.586722054474265</v>
      </c>
      <c r="J16" s="177">
        <f t="shared" si="3"/>
        <v>118.97350000000002</v>
      </c>
      <c r="K16" s="177">
        <f t="shared" si="3"/>
        <v>91.014727500000006</v>
      </c>
      <c r="L16" s="178">
        <f t="shared" ca="1" si="3"/>
        <v>332.53769000566496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D26" sqref="D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3753.0808210288269</v>
      </c>
      <c r="U10" s="190">
        <f>'Données projet'!D9</f>
        <v>1.85</v>
      </c>
      <c r="V10" s="189">
        <f>U10*T10</f>
        <v>6943.1995189033305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80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79.999999999999972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2399.9999999999991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3930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770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900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>
        <v>12</v>
      </c>
      <c r="D23" s="194">
        <f>B23*C23</f>
        <v>180</v>
      </c>
      <c r="E23" s="206"/>
      <c r="F23" s="261"/>
      <c r="H23" s="203">
        <v>4</v>
      </c>
      <c r="I23" s="204">
        <v>1050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-4844.0541545735714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>
        <v>20</v>
      </c>
      <c r="D24" s="194">
        <f t="shared" ref="D24:D42" si="2">B24*C24</f>
        <v>800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131.24408346376174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>
        <v>25</v>
      </c>
      <c r="D25" s="194">
        <f t="shared" si="2"/>
        <v>1350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-4975.2982380373332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>
        <v>45</v>
      </c>
      <c r="D27" s="194">
        <f t="shared" si="2"/>
        <v>15210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2024-02-20T08:30:44Z</dcterms:modified>
</cp:coreProperties>
</file>