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\\alliance.local\data\Services\7.Qualité Sécurité Environnement\Partage\1.Saisies partagées agences\6.LBC\2. Dossiers agences\Bazas\dossier LBC\69 - MANO (40) - ROUMEGOUS Xavier\Archives\"/>
    </mc:Choice>
  </mc:AlternateContent>
  <xr:revisionPtr revIDLastSave="0" documentId="13_ncr:1_{4B248B2D-3C6A-41E3-B0C3-8F572445D868}" xr6:coauthVersionLast="36" xr6:coauthVersionMax="36" xr10:uidLastSave="{00000000-0000-0000-0000-000000000000}"/>
  <bookViews>
    <workbookView xWindow="0" yWindow="0" windowWidth="28800" windowHeight="12612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<sst xmlns="http://schemas.openxmlformats.org/spreadsheetml/2006/main" count="1169" uniqueCount="324">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</sst>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3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3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3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3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3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3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3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3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3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3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3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3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3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3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3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3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3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3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C29" sqref="C29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5" t="s">
        <v>231</v>
      </c>
      <c r="B5" s="305"/>
      <c r="C5" s="26">
        <v>3.8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1</v>
      </c>
      <c r="D9" s="36">
        <f t="shared" ref="D9:D18" si="0">C9*$C$5</f>
        <v>3.8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3.8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30</v>
      </c>
      <c r="B39" s="63">
        <v>269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F13" sqref="F13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1</v>
      </c>
      <c r="C19" s="113" t="str">
        <f>IF(SUM(B16:B18)=B8,"OK","ERREUR : corrigez ; le total n'est pas égal à celui de la cellule B8")</f>
        <v>ERREUR : corrigez ; le total n'est pas égal à celui de la cellule B8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maritime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550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550</v>
      </c>
      <c r="S3" s="62">
        <f ca="1">AVERAGE(OFFSET($R$3,0,0,'Données projet'!$E$9+1,1))-AVERAGE(OFFSET($H$3,0,0,'Données projet'!$E$9+1,1))</f>
        <v>169.83227989752527</v>
      </c>
      <c r="T3" s="62">
        <f>IF('Données projet'!E9&gt;30,$R$33-$H$33,LOOKUP('Données projet'!$E$9,$A$3:$A$203,R3:R203)-LOOKUP('Données projet'!$E$9,$A$3:$A$203,$H$3:$H$203))</f>
        <v>350.28393877654867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140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551.42116937946594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553.40496350278136</v>
      </c>
      <c r="S4" s="62">
        <f ca="1">AVERAGE(OFFSET($R$3,0,0,'Données projet'!$E$9+1,1))-AVERAGE(OFFSET($H$3,0,0,'Données projet'!$E$9+1,1))</f>
        <v>169.83227989752527</v>
      </c>
      <c r="T4" s="62">
        <f>$T$3</f>
        <v>350.28393877654867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140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10.333333333333334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552.76944223747455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555.51719691080348</v>
      </c>
      <c r="S5" s="62">
        <f ca="1">AVERAGE(OFFSET($R$3,0,0,'Données projet'!$E$9+1,1))-AVERAGE(OFFSET($H$3,0,0,'Données projet'!$E$9+1,1))</f>
        <v>169.83227989752527</v>
      </c>
      <c r="T5" s="62">
        <f t="shared" ref="T5:T68" si="34">$T$3</f>
        <v>350.28393877654867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140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10.666666666666666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554.09417317822897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557.99391350746293</v>
      </c>
      <c r="S6" s="62">
        <f ca="1">AVERAGE(OFFSET($R$3,0,0,'Données projet'!$E$9+1,1))-AVERAGE(OFFSET($H$3,0,0,'Données projet'!$E$9+1,1))</f>
        <v>169.83227989752527</v>
      </c>
      <c r="T6" s="62">
        <f t="shared" si="34"/>
        <v>350.28393877654867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140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555.40439233342784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560.98498800925233</v>
      </c>
      <c r="S7" s="62">
        <f ca="1">AVERAGE(OFFSET($R$3,0,0,'Données projet'!$E$9+1,1))-AVERAGE(OFFSET($H$3,0,0,'Données projet'!$E$9+1,1))</f>
        <v>169.83227989752527</v>
      </c>
      <c r="T7" s="62">
        <f t="shared" si="34"/>
        <v>350.28393877654867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140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11.333333333333334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556.70419245478433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564.70215689405393</v>
      </c>
      <c r="S8" s="62">
        <f ca="1">AVERAGE(OFFSET($R$3,0,0,'Données projet'!$E$9+1,1))-AVERAGE(OFFSET($H$3,0,0,'Données projet'!$E$9+1,1))</f>
        <v>169.83227989752527</v>
      </c>
      <c r="T8" s="62">
        <f t="shared" si="34"/>
        <v>350.28393877654867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140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11.666666666666666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557.99590821875279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569.44464145374423</v>
      </c>
      <c r="S9" s="62">
        <f ca="1">AVERAGE(OFFSET($R$3,0,0,'Données projet'!$E$9+1,1))-AVERAGE(OFFSET($H$3,0,0,'Données projet'!$E$9+1,1))</f>
        <v>169.83227989752527</v>
      </c>
      <c r="T9" s="62">
        <f t="shared" si="34"/>
        <v>350.28393877654867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140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559.28104470097185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575.63541781851836</v>
      </c>
      <c r="S10" s="62">
        <f ca="1">AVERAGE(OFFSET($R$3,0,0,'Données projet'!$E$9+1,1))-AVERAGE(OFFSET($H$3,0,0,'Données projet'!$E$9+1,1))</f>
        <v>169.83227989752527</v>
      </c>
      <c r="T10" s="62">
        <f t="shared" si="34"/>
        <v>350.28393877654867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140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12.333333333333334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560.56065024604391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583.87257088402032</v>
      </c>
      <c r="S11" s="62">
        <f ca="1">AVERAGE(OFFSET($R$3,0,0,'Données projet'!$E$9+1,1))-AVERAGE(OFFSET($H$3,0,0,'Données projet'!$E$9+1,1))</f>
        <v>169.83227989752527</v>
      </c>
      <c r="T11" s="62">
        <f t="shared" si="34"/>
        <v>350.28393877654867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140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12.666666666666666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561.83549540058812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595.00202294539929</v>
      </c>
      <c r="S12" s="62">
        <f ca="1">AVERAGE(OFFSET($R$3,0,0,'Données projet'!$E$9+1,1))-AVERAGE(OFFSET($H$3,0,0,'Données projet'!$E$9+1,1))</f>
        <v>169.83227989752527</v>
      </c>
      <c r="T12" s="62">
        <f t="shared" si="34"/>
        <v>350.28393877654867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140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563.10616943325954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610.22055814762018</v>
      </c>
      <c r="S13" s="62">
        <f ca="1">AVERAGE(OFFSET($R$3,0,0,'Données projet'!$E$9+1,1))-AVERAGE(OFFSET($H$3,0,0,'Données projet'!$E$9+1,1))</f>
        <v>169.83227989752527</v>
      </c>
      <c r="T13" s="62">
        <f t="shared" si="34"/>
        <v>350.28393877654867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140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13.333333333333334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564.37313693910187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631.22179646986092</v>
      </c>
      <c r="S14" s="62">
        <f ca="1">AVERAGE(OFFSET($R$3,0,0,'Données projet'!$E$9+1,1))-AVERAGE(OFFSET($H$3,0,0,'Données projet'!$E$9+1,1))</f>
        <v>169.83227989752527</v>
      </c>
      <c r="T14" s="62">
        <f t="shared" si="34"/>
        <v>350.28393877654867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140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13.666666666666666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565.63677319630676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660.403068772197</v>
      </c>
      <c r="S15" s="62">
        <f ca="1">AVERAGE(OFFSET($R$3,0,0,'Données projet'!$E$9+1,1))-AVERAGE(OFFSET($H$3,0,0,'Données projet'!$E$9+1,1))</f>
        <v>169.83227989752527</v>
      </c>
      <c r="T15" s="62">
        <f t="shared" si="34"/>
        <v>350.28393877654867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140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566.89738737004268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701.15866508708223</v>
      </c>
      <c r="S16" s="62">
        <f ca="1">AVERAGE(OFFSET($R$3,0,0,'Données projet'!$E$9+1,1))-AVERAGE(OFFSET($H$3,0,0,'Données projet'!$E$9+1,1))</f>
        <v>169.83227989752527</v>
      </c>
      <c r="T16" s="62">
        <f t="shared" si="34"/>
        <v>350.28393877654867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140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14.333333333333332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568.15523835967224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690.10336509466163</v>
      </c>
      <c r="S17" s="62">
        <f ca="1">AVERAGE(OFFSET($R$3,0,0,'Données projet'!$E$9+1,1))-AVERAGE(OFFSET($H$3,0,0,'Données projet'!$E$9+1,1))</f>
        <v>169.83227989752527</v>
      </c>
      <c r="T17" s="62">
        <f t="shared" si="34"/>
        <v>350.28393877654867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140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14.666666666666668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569.41054598315486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715.59339945802776</v>
      </c>
      <c r="S18" s="62">
        <f ca="1">AVERAGE(OFFSET($R$3,0,0,'Données projet'!$E$9+1,1))-AVERAGE(OFFSET($H$3,0,0,'Données projet'!$E$9+1,1))</f>
        <v>169.83227989752527</v>
      </c>
      <c r="T18" s="62">
        <f t="shared" si="34"/>
        <v>350.28393877654867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140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570.66349909123994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740.98771165266885</v>
      </c>
      <c r="S19" s="62">
        <f ca="1">AVERAGE(OFFSET($R$3,0,0,'Données projet'!$E$9+1,1))-AVERAGE(OFFSET($H$3,0,0,'Données projet'!$E$9+1,1))</f>
        <v>169.83227989752527</v>
      </c>
      <c r="T19" s="62">
        <f t="shared" si="34"/>
        <v>350.28393877654867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140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15.333333333333332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571.91426159409821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766.30172109862656</v>
      </c>
      <c r="S20" s="62">
        <f ca="1">AVERAGE(OFFSET($R$3,0,0,'Données projet'!$E$9+1,1))-AVERAGE(OFFSET($H$3,0,0,'Données projet'!$E$9+1,1))</f>
        <v>169.83227989752527</v>
      </c>
      <c r="T20" s="62">
        <f t="shared" si="34"/>
        <v>350.28393877654867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140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15.666666666666668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573.1629770290092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791.54672196983495</v>
      </c>
      <c r="S21" s="62">
        <f ca="1">AVERAGE(OFFSET($R$3,0,0,'Données projet'!$E$9+1,1))-AVERAGE(OFFSET($H$3,0,0,'Données projet'!$E$9+1,1))</f>
        <v>169.83227989752527</v>
      </c>
      <c r="T21" s="62">
        <f t="shared" si="34"/>
        <v>350.28393877654867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140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574.40977208390655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764.08893113982901</v>
      </c>
      <c r="S22" s="62">
        <f ca="1">AVERAGE(OFFSET($R$3,0,0,'Données projet'!$E$9+1,1))-AVERAGE(OFFSET($H$3,0,0,'Données projet'!$E$9+1,1))</f>
        <v>169.83227989752527</v>
      </c>
      <c r="T22" s="62">
        <f t="shared" si="34"/>
        <v>350.28393877654867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140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16.333333333333332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575.65475935796212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788.31409779418857</v>
      </c>
      <c r="S23" s="62">
        <f ca="1">AVERAGE(OFFSET($R$3,0,0,'Données projet'!$E$9+1,1))-AVERAGE(OFFSET($H$3,0,0,'Données projet'!$E$9+1,1))</f>
        <v>169.83227989752527</v>
      </c>
      <c r="T23" s="62">
        <f t="shared" si="34"/>
        <v>350.28393877654867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140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16.666666666666668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576.89803955436366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812.4822747082726</v>
      </c>
      <c r="S24" s="62">
        <f ca="1">AVERAGE(OFFSET($R$3,0,0,'Données projet'!$E$9+1,1))-AVERAGE(OFFSET($H$3,0,0,'Données projet'!$E$9+1,1))</f>
        <v>169.83227989752527</v>
      </c>
      <c r="T24" s="62">
        <f t="shared" si="34"/>
        <v>350.28393877654867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140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578.13970324358627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836.59976000504525</v>
      </c>
      <c r="S25" s="62">
        <f ca="1">AVERAGE(OFFSET($R$3,0,0,'Données projet'!$E$9+1,1))-AVERAGE(OFFSET($H$3,0,0,'Données projet'!$E$9+1,1))</f>
        <v>169.83227989752527</v>
      </c>
      <c r="T25" s="62">
        <f t="shared" si="34"/>
        <v>350.28393877654867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140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17.333333333333332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579.37983229700592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860.671649646059</v>
      </c>
      <c r="S26" s="62">
        <f ca="1">AVERAGE(OFFSET($R$3,0,0,'Données projet'!$E$9+1,1))-AVERAGE(OFFSET($H$3,0,0,'Données projet'!$E$9+1,1))</f>
        <v>169.83227989752527</v>
      </c>
      <c r="T26" s="62">
        <f t="shared" si="34"/>
        <v>350.28393877654867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140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17.666666666666668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580.61850106415477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814.53009004956789</v>
      </c>
      <c r="S27" s="62">
        <f ca="1">AVERAGE(OFFSET($R$3,0,0,'Données projet'!$E$9+1,1))-AVERAGE(OFFSET($H$3,0,0,'Données projet'!$E$9+1,1))</f>
        <v>169.83227989752527</v>
      </c>
      <c r="T27" s="62">
        <f t="shared" si="34"/>
        <v>350.28393877654867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140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581.85577734823801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835.23574681048524</v>
      </c>
      <c r="S28" s="62">
        <f ca="1">AVERAGE(OFFSET($R$3,0,0,'Données projet'!$E$9+1,1))-AVERAGE(OFFSET($H$3,0,0,'Données projet'!$E$9+1,1))</f>
        <v>169.83227989752527</v>
      </c>
      <c r="T28" s="62">
        <f t="shared" si="34"/>
        <v>350.28393877654867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140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18.333333333333336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583.09172322117365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855.90767118111671</v>
      </c>
      <c r="S29" s="62">
        <f ca="1">AVERAGE(OFFSET($R$3,0,0,'Données projet'!$E$9+1,1))-AVERAGE(OFFSET($H$3,0,0,'Données projet'!$E$9+1,1))</f>
        <v>169.83227989752527</v>
      </c>
      <c r="T29" s="62">
        <f t="shared" si="34"/>
        <v>350.28393877654867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140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18.666666666666664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584.32639570971651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876.54859261186857</v>
      </c>
      <c r="S30" s="62">
        <f ca="1">AVERAGE(OFFSET($R$3,0,0,'Données projet'!$E$9+1,1))-AVERAGE(OFFSET($H$3,0,0,'Données projet'!$E$9+1,1))</f>
        <v>169.83227989752527</v>
      </c>
      <c r="T30" s="62">
        <f t="shared" si="34"/>
        <v>350.28393877654867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140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585.55984737707468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897.16084988849889</v>
      </c>
      <c r="S31" s="62">
        <f ca="1">AVERAGE(OFFSET($R$3,0,0,'Données projet'!$E$9+1,1))-AVERAGE(OFFSET($H$3,0,0,'Données projet'!$E$9+1,1))</f>
        <v>169.83227989752527</v>
      </c>
      <c r="T31" s="62">
        <f t="shared" si="34"/>
        <v>350.28393877654867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140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19.333333333333336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586.7921268191044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917.74646830086635</v>
      </c>
      <c r="S32" s="62">
        <f ca="1">AVERAGE(OFFSET($R$3,0,0,'Données projet'!$E$9+1,1))-AVERAGE(OFFSET($H$3,0,0,'Données projet'!$E$9+1,1))</f>
        <v>169.83227989752527</v>
      </c>
      <c r="T32" s="62">
        <f t="shared" si="34"/>
        <v>350.28393877654867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140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19.666666666666664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588.02327909014116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938.30721786668983</v>
      </c>
      <c r="S33" s="62">
        <f ca="1">AVERAGE(OFFSET($R$3,0,0,'Données projet'!$E$9+1,1))-AVERAGE(OFFSET($H$3,0,0,'Données projet'!$E$9+1,1))</f>
        <v>169.83227989752527</v>
      </c>
      <c r="T33" s="62">
        <f t="shared" si="34"/>
        <v>350.28393877654867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140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20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589.25334607045806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919.49879816887756</v>
      </c>
      <c r="S34" s="62">
        <f ca="1">AVERAGE(OFFSET($R$3,0,0,'Données projet'!$E$9+1,1))-AVERAGE(OFFSET($H$3,0,0,'Données projet'!$E$9+1,1))</f>
        <v>169.83227989752527</v>
      </c>
      <c r="T34" s="62">
        <f t="shared" si="34"/>
        <v>350.28393877654867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140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590.48236678497835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937.33822121677053</v>
      </c>
      <c r="S35" s="62">
        <f ca="1">AVERAGE(OFFSET($R$3,0,0,'Données projet'!$E$9+1,1))-AVERAGE(OFFSET($H$3,0,0,'Données projet'!$E$9+1,1))</f>
        <v>169.83227989752527</v>
      </c>
      <c r="T35" s="62">
        <f t="shared" si="34"/>
        <v>350.28393877654867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140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591.7103776810302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955.15980898705607</v>
      </c>
      <c r="S36" s="62">
        <f ca="1">AVERAGE(OFFSET($R$3,0,0,'Données projet'!$E$9+1,1))-AVERAGE(OFFSET($H$3,0,0,'Données projet'!$E$9+1,1))</f>
        <v>169.83227989752527</v>
      </c>
      <c r="T36" s="62">
        <f t="shared" si="34"/>
        <v>350.28393877654867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140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592.93741287148782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972.96445608157751</v>
      </c>
      <c r="S37" s="62">
        <f ca="1">AVERAGE(OFFSET($R$3,0,0,'Données projet'!$E$9+1,1))-AVERAGE(OFFSET($H$3,0,0,'Données projet'!$E$9+1,1))</f>
        <v>169.83227989752527</v>
      </c>
      <c r="T37" s="62">
        <f t="shared" si="34"/>
        <v>350.28393877654867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140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594.16350434850392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169.83227989752527</v>
      </c>
      <c r="T38" s="62">
        <f t="shared" si="34"/>
        <v>350.28393877654867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140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595.38868217212939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169.83227989752527</v>
      </c>
      <c r="T39" s="62">
        <f t="shared" si="34"/>
        <v>350.28393877654867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140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596.61297463738561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169.83227989752527</v>
      </c>
      <c r="T40" s="62">
        <f t="shared" si="34"/>
        <v>350.28393877654867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140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597.83640842276759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169.83227989752527</v>
      </c>
      <c r="T41" s="62">
        <f t="shared" si="34"/>
        <v>350.28393877654867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140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599.05900872267489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169.83227989752527</v>
      </c>
      <c r="T42" s="62">
        <f t="shared" si="34"/>
        <v>350.28393877654867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140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600.28079936587767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169.83227989752527</v>
      </c>
      <c r="T43" s="62">
        <f t="shared" si="34"/>
        <v>350.28393877654867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140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601.50180292180301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169.83227989752527</v>
      </c>
      <c r="T44" s="62">
        <f t="shared" si="34"/>
        <v>350.28393877654867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140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602.72204079615994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169.83227989752527</v>
      </c>
      <c r="T45" s="62">
        <f t="shared" si="34"/>
        <v>350.28393877654867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140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603.94153331720031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169.83227989752527</v>
      </c>
      <c r="T46" s="62">
        <f t="shared" si="34"/>
        <v>350.28393877654867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140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605.16029981372969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169.83227989752527</v>
      </c>
      <c r="T47" s="62">
        <f t="shared" si="34"/>
        <v>350.28393877654867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140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606.37835868582624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169.83227989752527</v>
      </c>
      <c r="T48" s="62">
        <f t="shared" si="34"/>
        <v>350.28393877654867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140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607.59572746909635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169.83227989752527</v>
      </c>
      <c r="T49" s="62">
        <f t="shared" si="34"/>
        <v>350.28393877654867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140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608.81242289318538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169.83227989752527</v>
      </c>
      <c r="T50" s="62">
        <f t="shared" si="34"/>
        <v>350.28393877654867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140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610.02846093516769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169.83227989752527</v>
      </c>
      <c r="T51" s="62">
        <f t="shared" si="34"/>
        <v>350.28393877654867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140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611.2438568683624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169.83227989752527</v>
      </c>
      <c r="T52" s="62">
        <f t="shared" si="34"/>
        <v>350.28393877654867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140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612.45862530705176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169.83227989752527</v>
      </c>
      <c r="T53" s="62">
        <f t="shared" si="34"/>
        <v>350.28393877654867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140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613.67278024752034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169.83227989752527</v>
      </c>
      <c r="T54" s="62">
        <f t="shared" si="34"/>
        <v>350.28393877654867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140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614.88633510578541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169.83227989752527</v>
      </c>
      <c r="T55" s="62">
        <f t="shared" si="34"/>
        <v>350.28393877654867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140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616.09930275234217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169.83227989752527</v>
      </c>
      <c r="T56" s="62">
        <f t="shared" si="34"/>
        <v>350.28393877654867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140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617.31169554421274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169.83227989752527</v>
      </c>
      <c r="T57" s="62">
        <f t="shared" si="34"/>
        <v>350.28393877654867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140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618.52352535455464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169.83227989752527</v>
      </c>
      <c r="T58" s="62">
        <f t="shared" si="34"/>
        <v>350.28393877654867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140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619.73480360005374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169.83227989752527</v>
      </c>
      <c r="T59" s="62">
        <f t="shared" si="34"/>
        <v>350.28393877654867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140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620.94554126630635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169.83227989752527</v>
      </c>
      <c r="T60" s="62">
        <f t="shared" si="34"/>
        <v>350.28393877654867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140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622.15574893136932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169.83227989752527</v>
      </c>
      <c r="T61" s="62">
        <f t="shared" si="34"/>
        <v>350.28393877654867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140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623.36543678763974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169.83227989752527</v>
      </c>
      <c r="T62" s="62">
        <f t="shared" si="34"/>
        <v>350.28393877654867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140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624.57461466220923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169.83227989752527</v>
      </c>
      <c r="T63" s="62">
        <f t="shared" si="34"/>
        <v>350.28393877654867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140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625.78329203582348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169.83227989752527</v>
      </c>
      <c r="T64" s="62">
        <f t="shared" si="34"/>
        <v>350.28393877654867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140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626.99147806056226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169.83227989752527</v>
      </c>
      <c r="T65" s="62">
        <f t="shared" si="34"/>
        <v>350.28393877654867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140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628.19918157634766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169.83227989752527</v>
      </c>
      <c r="T66" s="62">
        <f t="shared" si="34"/>
        <v>350.28393877654867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140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629.40641112637309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169.83227989752527</v>
      </c>
      <c r="T67" s="62">
        <f t="shared" si="34"/>
        <v>350.28393877654867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140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630.61317497154209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169.83227989752527</v>
      </c>
      <c r="T68" s="62">
        <f t="shared" si="34"/>
        <v>350.28393877654867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140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631.81948110399196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169.83227989752527</v>
      </c>
      <c r="T69" s="62">
        <f t="shared" ref="T69:T132" si="88">$T$3</f>
        <v>350.28393877654867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140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633.02533725977548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169.83227989752527</v>
      </c>
      <c r="T70" s="62">
        <f t="shared" si="88"/>
        <v>350.28393877654867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140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634.23075093076352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169.83227989752527</v>
      </c>
      <c r="T71" s="62">
        <f t="shared" si="88"/>
        <v>350.28393877654867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140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635.43572937582803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169.83227989752527</v>
      </c>
      <c r="T72" s="62">
        <f t="shared" si="88"/>
        <v>350.28393877654867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140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636.64027963135788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169.83227989752527</v>
      </c>
      <c r="T73" s="62">
        <f t="shared" si="88"/>
        <v>350.28393877654867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140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637.84440852115688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169.83227989752527</v>
      </c>
      <c r="T74" s="62">
        <f t="shared" si="88"/>
        <v>350.28393877654867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140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639.04812266576869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169.83227989752527</v>
      </c>
      <c r="T75" s="62">
        <f t="shared" si="88"/>
        <v>350.28393877654867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140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640.25142849126792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169.83227989752527</v>
      </c>
      <c r="T76" s="62">
        <f t="shared" si="88"/>
        <v>350.28393877654867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140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641.45433223755731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169.83227989752527</v>
      </c>
      <c r="T77" s="62">
        <f t="shared" si="88"/>
        <v>350.28393877654867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140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642.65683996620248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169.83227989752527</v>
      </c>
      <c r="T78" s="62">
        <f t="shared" si="88"/>
        <v>350.28393877654867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140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643.85895756783691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169.83227989752527</v>
      </c>
      <c r="T79" s="62">
        <f t="shared" si="88"/>
        <v>350.28393877654867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140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645.06069076916742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169.83227989752527</v>
      </c>
      <c r="T80" s="62">
        <f t="shared" si="88"/>
        <v>350.28393877654867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140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646.26204513960363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169.83227989752527</v>
      </c>
      <c r="T81" s="62">
        <f t="shared" si="88"/>
        <v>350.28393877654867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140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647.463026097539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169.83227989752527</v>
      </c>
      <c r="T82" s="62">
        <f t="shared" si="88"/>
        <v>350.28393877654867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140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648.66363891630419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169.83227989752527</v>
      </c>
      <c r="T83" s="62">
        <f t="shared" si="88"/>
        <v>350.28393877654867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140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649.86388872981468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169.83227989752527</v>
      </c>
      <c r="T84" s="62">
        <f t="shared" si="88"/>
        <v>350.28393877654867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140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651.06378053793094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169.83227989752527</v>
      </c>
      <c r="T85" s="62">
        <f t="shared" si="88"/>
        <v>350.28393877654867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140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652.26331921155054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169.83227989752527</v>
      </c>
      <c r="T86" s="62">
        <f t="shared" si="88"/>
        <v>350.28393877654867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140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653.46250949744706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169.83227989752527</v>
      </c>
      <c r="T87" s="62">
        <f t="shared" si="88"/>
        <v>350.28393877654867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140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654.66135602287227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169.83227989752527</v>
      </c>
      <c r="T88" s="62">
        <f t="shared" si="88"/>
        <v>350.28393877654867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140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655.85986329993602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169.83227989752527</v>
      </c>
      <c r="T89" s="62">
        <f t="shared" si="88"/>
        <v>350.28393877654867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140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657.05803572977584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169.83227989752527</v>
      </c>
      <c r="T90" s="62">
        <f t="shared" si="88"/>
        <v>350.28393877654867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140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658.25587760652968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169.83227989752527</v>
      </c>
      <c r="T91" s="62">
        <f t="shared" si="88"/>
        <v>350.28393877654867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140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659.45339312112333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169.83227989752527</v>
      </c>
      <c r="T92" s="62">
        <f t="shared" si="88"/>
        <v>350.28393877654867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140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660.6505863648822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169.83227989752527</v>
      </c>
      <c r="T93" s="62">
        <f t="shared" si="88"/>
        <v>350.28393877654867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140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661.84746133297836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169.83227989752527</v>
      </c>
      <c r="T94" s="62">
        <f t="shared" si="88"/>
        <v>350.28393877654867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140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663.04402192772091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169.83227989752527</v>
      </c>
      <c r="T95" s="62">
        <f t="shared" si="88"/>
        <v>350.28393877654867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140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664.24027196170107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169.83227989752527</v>
      </c>
      <c r="T96" s="62">
        <f t="shared" si="88"/>
        <v>350.28393877654867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140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665.43621516079577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169.83227989752527</v>
      </c>
      <c r="T97" s="62">
        <f t="shared" si="88"/>
        <v>350.28393877654867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140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666.63185516704175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169.83227989752527</v>
      </c>
      <c r="T98" s="62">
        <f t="shared" si="88"/>
        <v>350.28393877654867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140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667.82719554138373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169.83227989752527</v>
      </c>
      <c r="T99" s="62">
        <f t="shared" si="88"/>
        <v>350.28393877654867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140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669.02223976630626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169.83227989752527</v>
      </c>
      <c r="T100" s="62">
        <f t="shared" si="88"/>
        <v>350.28393877654867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140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670.2169912483522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169.83227989752527</v>
      </c>
      <c r="T101" s="62">
        <f t="shared" si="88"/>
        <v>350.28393877654867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140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671.41145332053725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169.83227989752527</v>
      </c>
      <c r="T102" s="62">
        <f t="shared" si="88"/>
        <v>350.28393877654867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140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672.60562924466262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169.83227989752527</v>
      </c>
      <c r="T103" s="62">
        <f t="shared" si="88"/>
        <v>350.28393877654867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140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673.79952221353369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169.83227989752527</v>
      </c>
      <c r="T104" s="62">
        <f t="shared" si="88"/>
        <v>350.28393877654867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140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674.99313535308761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169.83227989752527</v>
      </c>
      <c r="T105" s="62">
        <f t="shared" si="88"/>
        <v>350.28393877654867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140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676.18647172443525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169.83227989752527</v>
      </c>
      <c r="T106" s="62">
        <f t="shared" si="88"/>
        <v>350.28393877654867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140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677.37953432582185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169.83227989752527</v>
      </c>
      <c r="T107" s="62">
        <f t="shared" si="88"/>
        <v>350.28393877654867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140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678.57232609450944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169.83227989752527</v>
      </c>
      <c r="T108" s="62">
        <f t="shared" si="88"/>
        <v>350.28393877654867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140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679.76484990858626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169.83227989752527</v>
      </c>
      <c r="T109" s="62">
        <f t="shared" si="88"/>
        <v>350.28393877654867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140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680.95710858870564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169.83227989752527</v>
      </c>
      <c r="T110" s="62">
        <f t="shared" si="88"/>
        <v>350.28393877654867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140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682.14910489975796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169.83227989752527</v>
      </c>
      <c r="T111" s="62">
        <f t="shared" si="88"/>
        <v>350.28393877654867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140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683.34084155247854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169.83227989752527</v>
      </c>
      <c r="T112" s="62">
        <f t="shared" si="88"/>
        <v>350.28393877654867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140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684.53232120499604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169.83227989752527</v>
      </c>
      <c r="T113" s="62">
        <f t="shared" si="88"/>
        <v>350.28393877654867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140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685.72354646432132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169.83227989752527</v>
      </c>
      <c r="T114" s="62">
        <f t="shared" si="88"/>
        <v>350.28393877654867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140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686.91451988778226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169.83227989752527</v>
      </c>
      <c r="T115" s="62">
        <f t="shared" si="88"/>
        <v>350.28393877654867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140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688.105243984406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169.83227989752527</v>
      </c>
      <c r="T116" s="62">
        <f t="shared" si="88"/>
        <v>350.28393877654867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140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689.2957212162496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169.83227989752527</v>
      </c>
      <c r="T117" s="62">
        <f t="shared" si="88"/>
        <v>350.28393877654867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140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690.48595399968394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169.83227989752527</v>
      </c>
      <c r="T118" s="62">
        <f t="shared" si="88"/>
        <v>350.28393877654867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140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691.67594470663118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169.83227989752527</v>
      </c>
      <c r="T119" s="62">
        <f t="shared" si="88"/>
        <v>350.28393877654867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140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692.86569566575804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169.83227989752527</v>
      </c>
      <c r="T120" s="62">
        <f t="shared" si="88"/>
        <v>350.28393877654867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140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694.05520916362809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169.83227989752527</v>
      </c>
      <c r="T121" s="62">
        <f t="shared" si="88"/>
        <v>350.28393877654867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140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695.2444874458123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169.83227989752527</v>
      </c>
      <c r="T122" s="62">
        <f t="shared" si="88"/>
        <v>350.28393877654867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140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696.43353271796298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169.83227989752527</v>
      </c>
      <c r="T123" s="62">
        <f t="shared" si="88"/>
        <v>350.28393877654867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140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697.62234714684951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169.83227989752527</v>
      </c>
      <c r="T124" s="62">
        <f t="shared" si="88"/>
        <v>350.28393877654867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140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698.81093286135911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169.83227989752527</v>
      </c>
      <c r="T125" s="62">
        <f t="shared" si="88"/>
        <v>350.28393877654867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140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699.99929195346499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169.83227989752527</v>
      </c>
      <c r="T126" s="62">
        <f t="shared" si="88"/>
        <v>350.28393877654867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140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701.18742647916031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169.83227989752527</v>
      </c>
      <c r="T127" s="62">
        <f t="shared" si="88"/>
        <v>350.28393877654867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140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702.37533845936252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169.83227989752527</v>
      </c>
      <c r="T128" s="62">
        <f t="shared" si="88"/>
        <v>350.28393877654867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140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703.56302988078721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169.83227989752527</v>
      </c>
      <c r="T129" s="62">
        <f t="shared" si="88"/>
        <v>350.28393877654867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140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704.75050269679411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169.83227989752527</v>
      </c>
      <c r="T130" s="62">
        <f t="shared" si="88"/>
        <v>350.28393877654867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140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705.93775882820455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169.83227989752527</v>
      </c>
      <c r="T131" s="62">
        <f t="shared" si="88"/>
        <v>350.28393877654867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140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707.12480016409427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169.83227989752527</v>
      </c>
      <c r="T132" s="62">
        <f t="shared" si="88"/>
        <v>350.28393877654867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140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708.31162856255912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169.83227989752527</v>
      </c>
      <c r="T133" s="62">
        <f t="shared" ref="T133:T196" si="142">$T$3</f>
        <v>350.28393877654867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140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709.49824585145802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169.83227989752527</v>
      </c>
      <c r="T134" s="62">
        <f t="shared" si="142"/>
        <v>350.28393877654867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140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710.68465382913155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169.83227989752527</v>
      </c>
      <c r="T135" s="62">
        <f t="shared" si="142"/>
        <v>350.28393877654867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140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711.87085426509907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169.83227989752527</v>
      </c>
      <c r="T136" s="62">
        <f t="shared" si="142"/>
        <v>350.28393877654867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140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713.05684890073326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169.83227989752527</v>
      </c>
      <c r="T137" s="62">
        <f t="shared" si="142"/>
        <v>350.28393877654867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140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714.2426394499148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169.83227989752527</v>
      </c>
      <c r="T138" s="62">
        <f t="shared" si="142"/>
        <v>350.28393877654867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140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715.42822759966668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169.83227989752527</v>
      </c>
      <c r="T139" s="62">
        <f t="shared" si="142"/>
        <v>350.28393877654867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140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716.61361501076931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169.83227989752527</v>
      </c>
      <c r="T140" s="62">
        <f t="shared" si="142"/>
        <v>350.28393877654867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140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717.79880331835739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169.83227989752527</v>
      </c>
      <c r="T141" s="62">
        <f t="shared" si="142"/>
        <v>350.28393877654867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140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718.98379413249836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169.83227989752527</v>
      </c>
      <c r="T142" s="62">
        <f t="shared" si="142"/>
        <v>350.28393877654867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140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720.16858903875527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169.83227989752527</v>
      </c>
      <c r="T143" s="62">
        <f t="shared" si="142"/>
        <v>350.28393877654867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140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721.35318959873064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169.83227989752527</v>
      </c>
      <c r="T144" s="62">
        <f t="shared" si="142"/>
        <v>350.28393877654867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140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722.53759735059703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169.83227989752527</v>
      </c>
      <c r="T145" s="62">
        <f t="shared" si="142"/>
        <v>350.28393877654867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140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723.72181380961013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169.83227989752527</v>
      </c>
      <c r="T146" s="62">
        <f t="shared" si="142"/>
        <v>350.28393877654867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140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724.90584046860897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169.83227989752527</v>
      </c>
      <c r="T147" s="62">
        <f t="shared" si="142"/>
        <v>350.28393877654867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140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726.0896787984999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169.83227989752527</v>
      </c>
      <c r="T148" s="62">
        <f t="shared" si="142"/>
        <v>350.28393877654867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140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727.27333024872826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169.83227989752527</v>
      </c>
      <c r="T149" s="62">
        <f t="shared" si="142"/>
        <v>350.28393877654867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140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728.45679624773663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169.83227989752527</v>
      </c>
      <c r="T150" s="62">
        <f t="shared" si="142"/>
        <v>350.28393877654867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140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729.64007820340919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169.83227989752527</v>
      </c>
      <c r="T151" s="62">
        <f t="shared" si="142"/>
        <v>350.28393877654867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140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730.82317750350501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169.83227989752527</v>
      </c>
      <c r="T152" s="62">
        <f t="shared" si="142"/>
        <v>350.28393877654867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140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732.00609551607852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169.83227989752527</v>
      </c>
      <c r="T153" s="62">
        <f t="shared" si="142"/>
        <v>350.28393877654867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140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733.1888335898891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169.83227989752527</v>
      </c>
      <c r="T154" s="62">
        <f t="shared" si="142"/>
        <v>350.28393877654867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140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734.37139305479889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169.83227989752527</v>
      </c>
      <c r="T155" s="62">
        <f t="shared" si="142"/>
        <v>350.28393877654867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140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735.55377522215986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169.83227989752527</v>
      </c>
      <c r="T156" s="62">
        <f t="shared" si="142"/>
        <v>350.28393877654867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140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736.73598138519139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169.83227989752527</v>
      </c>
      <c r="T157" s="62">
        <f t="shared" si="142"/>
        <v>350.28393877654867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140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737.91801281934636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169.83227989752527</v>
      </c>
      <c r="T158" s="62">
        <f t="shared" si="142"/>
        <v>350.28393877654867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140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739.09987078266863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169.83227989752527</v>
      </c>
      <c r="T159" s="62">
        <f t="shared" si="142"/>
        <v>350.28393877654867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140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740.28155651614088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169.83227989752527</v>
      </c>
      <c r="T160" s="62">
        <f t="shared" si="142"/>
        <v>350.28393877654867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140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741.46307124402256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169.83227989752527</v>
      </c>
      <c r="T161" s="62">
        <f t="shared" si="142"/>
        <v>350.28393877654867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140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742.64441617417992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169.83227989752527</v>
      </c>
      <c r="T162" s="62">
        <f t="shared" si="142"/>
        <v>350.28393877654867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140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743.82559249840767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169.83227989752527</v>
      </c>
      <c r="T163" s="62">
        <f t="shared" si="142"/>
        <v>350.28393877654867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140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745.00660139274089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169.83227989752527</v>
      </c>
      <c r="T164" s="62">
        <f t="shared" si="142"/>
        <v>350.28393877654867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140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746.18744401776121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169.83227989752527</v>
      </c>
      <c r="T165" s="62">
        <f t="shared" si="142"/>
        <v>350.28393877654867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140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747.36812151889285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169.83227989752527</v>
      </c>
      <c r="T166" s="62">
        <f t="shared" si="142"/>
        <v>350.28393877654867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140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748.54863502669298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169.83227989752527</v>
      </c>
      <c r="T167" s="62">
        <f t="shared" si="142"/>
        <v>350.28393877654867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140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749.7289856571341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169.83227989752527</v>
      </c>
      <c r="T168" s="62">
        <f t="shared" si="142"/>
        <v>350.28393877654867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140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750.9091745118792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169.83227989752527</v>
      </c>
      <c r="T169" s="62">
        <f t="shared" si="142"/>
        <v>350.28393877654867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140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752.08920267855024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169.83227989752527</v>
      </c>
      <c r="T170" s="62">
        <f t="shared" si="142"/>
        <v>350.28393877654867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140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753.26907123099045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169.83227989752527</v>
      </c>
      <c r="T171" s="62">
        <f t="shared" si="142"/>
        <v>350.28393877654867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140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754.4487812295198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169.83227989752527</v>
      </c>
      <c r="T172" s="62">
        <f t="shared" si="142"/>
        <v>350.28393877654867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140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755.62833372118359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169.83227989752527</v>
      </c>
      <c r="T173" s="62">
        <f t="shared" si="142"/>
        <v>350.28393877654867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140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756.80772973999683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169.83227989752527</v>
      </c>
      <c r="T174" s="62">
        <f t="shared" si="142"/>
        <v>350.28393877654867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140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757.98697030718085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169.83227989752527</v>
      </c>
      <c r="T175" s="62">
        <f t="shared" si="142"/>
        <v>350.28393877654867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140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759.16605643139508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169.83227989752527</v>
      </c>
      <c r="T176" s="62">
        <f t="shared" si="142"/>
        <v>350.28393877654867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140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760.34498910896366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169.83227989752527</v>
      </c>
      <c r="T177" s="62">
        <f t="shared" si="142"/>
        <v>350.28393877654867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140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761.52376932409607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169.83227989752527</v>
      </c>
      <c r="T178" s="62">
        <f t="shared" si="142"/>
        <v>350.28393877654867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140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762.70239804910261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169.83227989752527</v>
      </c>
      <c r="T179" s="62">
        <f t="shared" si="142"/>
        <v>350.28393877654867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140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763.88087624460547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169.83227989752527</v>
      </c>
      <c r="T180" s="62">
        <f t="shared" si="142"/>
        <v>350.28393877654867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140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765.05920485974411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169.83227989752527</v>
      </c>
      <c r="T181" s="62">
        <f t="shared" si="142"/>
        <v>350.28393877654867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140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766.23738483237628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169.83227989752527</v>
      </c>
      <c r="T182" s="62">
        <f t="shared" si="142"/>
        <v>350.28393877654867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140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767.41541708927457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169.83227989752527</v>
      </c>
      <c r="T183" s="62">
        <f t="shared" si="142"/>
        <v>350.28393877654867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140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768.59330254631811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169.83227989752527</v>
      </c>
      <c r="T184" s="62">
        <f t="shared" si="142"/>
        <v>350.28393877654867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140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769.77104210867981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169.83227989752527</v>
      </c>
      <c r="T185" s="62">
        <f t="shared" si="142"/>
        <v>350.28393877654867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140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770.94863667101049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169.83227989752527</v>
      </c>
      <c r="T186" s="62">
        <f t="shared" si="142"/>
        <v>350.28393877654867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140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772.12608711761698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169.83227989752527</v>
      </c>
      <c r="T187" s="62">
        <f t="shared" si="142"/>
        <v>350.28393877654867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140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773.30339432263781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169.83227989752527</v>
      </c>
      <c r="T188" s="62">
        <f t="shared" si="142"/>
        <v>350.28393877654867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140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774.48055915021462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169.83227989752527</v>
      </c>
      <c r="T189" s="62">
        <f t="shared" si="142"/>
        <v>350.28393877654867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140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775.65758245465906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169.83227989752527</v>
      </c>
      <c r="T190" s="62">
        <f t="shared" si="142"/>
        <v>350.28393877654867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140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776.83446508061684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169.83227989752527</v>
      </c>
      <c r="T191" s="62">
        <f t="shared" si="142"/>
        <v>350.28393877654867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140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778.01120786322838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169.83227989752527</v>
      </c>
      <c r="T192" s="62">
        <f t="shared" si="142"/>
        <v>350.28393877654867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140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779.18781162828441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169.83227989752527</v>
      </c>
      <c r="T193" s="62">
        <f t="shared" si="142"/>
        <v>350.28393877654867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140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780.36427719238043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169.83227989752527</v>
      </c>
      <c r="T194" s="62">
        <f t="shared" si="142"/>
        <v>350.28393877654867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140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781.54060536306577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169.83227989752527</v>
      </c>
      <c r="T195" s="62">
        <f t="shared" si="142"/>
        <v>350.28393877654867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140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782.71679693899114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169.83227989752527</v>
      </c>
      <c r="T196" s="62">
        <f t="shared" si="142"/>
        <v>350.28393877654867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140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783.89285271005167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169.83227989752527</v>
      </c>
      <c r="T197" s="62">
        <f t="shared" ref="T197:T203" si="204">$T$3</f>
        <v>350.28393877654867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140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785.06877345752798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169.83227989752527</v>
      </c>
      <c r="T198" s="62">
        <f t="shared" si="204"/>
        <v>350.28393877654867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140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786.24455995422352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169.83227989752527</v>
      </c>
      <c r="T199" s="62">
        <f t="shared" si="204"/>
        <v>350.28393877654867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140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787.42021296459939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169.83227989752527</v>
      </c>
      <c r="T200" s="62">
        <f t="shared" si="204"/>
        <v>350.28393877654867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140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788.59573324490623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169.83227989752527</v>
      </c>
      <c r="T201" s="62">
        <f t="shared" si="204"/>
        <v>350.28393877654867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140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789.77112154331371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169.83227989752527</v>
      </c>
      <c r="T202" s="62">
        <f t="shared" si="204"/>
        <v>350.28393877654867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140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140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790.9463786000365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169.83227989752527</v>
      </c>
      <c r="T203" s="62">
        <f t="shared" si="204"/>
        <v>350.28393877654867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140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N11" sqref="N11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3.8</v>
      </c>
      <c r="C6" s="156">
        <f ca="1">IF(OR('Données projet'!B9="",'Données projet'!C9="",'Données projet'!C9=0%),0,Calculateur!S3)</f>
        <v>169.83227989752527</v>
      </c>
      <c r="D6" s="156">
        <f>IF(OR('Données projet'!B9="",'Données projet'!C9="",'Données projet'!C9=0%),0,Calculateur!T3)</f>
        <v>350.28393877654867</v>
      </c>
      <c r="E6" s="156">
        <f ca="1">MIN(C6,D6)</f>
        <v>169.83227989752527</v>
      </c>
      <c r="F6" s="156">
        <f ca="1">E6*B6</f>
        <v>645.36266361059597</v>
      </c>
      <c r="G6" s="156">
        <f ca="1">F6*(100%-'Données projet'!$C$24)*(100%-'Données projet'!$C$25)*(100%-'Données projet'!$C$26)*(100%-'Données projet'!$C$27)</f>
        <v>394.96195012968479</v>
      </c>
      <c r="H6" s="157">
        <f>IF(OR('Données projet'!B9="",'Données projet'!C9="",'Données projet'!C9=0%),0,AVERAGE(Calculateur!$AC$3:$AC$33)*B6)</f>
        <v>36.799131542103368</v>
      </c>
      <c r="I6" s="158">
        <f>H6*(100%-'Données projet'!$C$24)*(100%-'Données projet'!$C$25)*(100%-'Données projet'!$C$26)*(100%-'Données projet'!$C$27)</f>
        <v>22.52106850376726</v>
      </c>
      <c r="J6" s="159">
        <f>IF(OR('Données projet'!B9="",'Données projet'!C9="",'Données projet'!C9=0%),0,SUM(Calculateur!$V$3:$V$33)*VLOOKUP('Données projet'!$B$9,Paramètres!$A$1:$I$89,9,0)*B6)</f>
        <v>269.03999999999996</v>
      </c>
      <c r="K6" s="160">
        <f>J6*(100%-'Données projet'!$C$24)*(100%-'Données projet'!$C$25)*(100%-'Données projet'!$C$26)*(100%-'Données projet'!$C$27)</f>
        <v>164.65247999999997</v>
      </c>
      <c r="L6" s="161">
        <f ca="1">G6+I6+K6</f>
        <v>582.13549863345202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645.36266361059597</v>
      </c>
      <c r="G16" s="175">
        <f t="shared" ca="1" si="3"/>
        <v>394.96195012968479</v>
      </c>
      <c r="H16" s="176">
        <f t="shared" si="3"/>
        <v>36.799131542103368</v>
      </c>
      <c r="I16" s="176">
        <f t="shared" si="3"/>
        <v>22.52106850376726</v>
      </c>
      <c r="J16" s="177">
        <f t="shared" si="3"/>
        <v>269.03999999999996</v>
      </c>
      <c r="K16" s="177">
        <f t="shared" si="3"/>
        <v>164.65247999999997</v>
      </c>
      <c r="L16" s="178">
        <f t="shared" ca="1" si="3"/>
        <v>582.13549863345202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1" zoomScale="90" zoomScaleNormal="90" workbookViewId="0">
      <selection activeCell="G27" sqref="G2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3.8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13</v>
      </c>
      <c r="B23" s="193">
        <f>'Données projet'!D36</f>
        <v>28</v>
      </c>
      <c r="C23" s="292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18</v>
      </c>
      <c r="B24" s="193">
        <f>'Données projet'!D37</f>
        <v>40</v>
      </c>
      <c r="C24" s="292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23</v>
      </c>
      <c r="B25" s="193">
        <f>'Données projet'!D38</f>
        <v>52</v>
      </c>
      <c r="C25" s="292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30</v>
      </c>
      <c r="B26" s="193">
        <f>'Données projet'!D39</f>
        <v>0</v>
      </c>
      <c r="C26" s="292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34</v>
      </c>
      <c r="B27" s="193">
        <f>'Données projet'!D40</f>
        <v>325</v>
      </c>
      <c r="C27" s="292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0</v>
      </c>
      <c r="B28" s="193">
        <f>'Données projet'!D41</f>
        <v>0</v>
      </c>
      <c r="C28" s="292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0</v>
      </c>
      <c r="B29" s="193">
        <f>'Données projet'!D42</f>
        <v>0</v>
      </c>
      <c r="C29" s="292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0</v>
      </c>
      <c r="B30" s="193">
        <f>'Données projet'!D43</f>
        <v>0</v>
      </c>
      <c r="C30" s="292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0</v>
      </c>
      <c r="B31" s="193">
        <f>'Données projet'!D44</f>
        <v>0</v>
      </c>
      <c r="C31" s="292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92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92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92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92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92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92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92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92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92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92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92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DE TRAVERSAY Albert</cp:lastModifiedBy>
  <dcterms:created xsi:type="dcterms:W3CDTF">2021-02-01T08:22:39Z</dcterms:created>
  <dcterms:modified xsi:type="dcterms:W3CDTF">2024-02-01T10:04:09Z</dcterms:modified>
</cp:coreProperties>
</file>