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Reboisement Treecolore Laporte_Belin-Béliet 8\Dossier d_instruction\"/>
    </mc:Choice>
  </mc:AlternateContent>
  <xr:revisionPtr revIDLastSave="0" documentId="13_ncr:1_{179E7F1E-3991-4A73-ABE9-C8E82E2D13E1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<sst xmlns="http://schemas.openxmlformats.org/spreadsheetml/2006/main" count="1173" uniqueCount="325">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</sst>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31.518753946594895</c:v>
                </c:pt>
                <c:pt idx="12">
                  <c:v>39.706482868625876</c:v>
                </c:pt>
                <c:pt idx="13">
                  <c:v>47.84827160928824</c:v>
                </c:pt>
                <c:pt idx="14">
                  <c:v>55.953091820831652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96.055486975944675</c:v>
                </c:pt>
                <c:pt idx="19">
                  <c:v>106.66677313283272</c:v>
                </c:pt>
                <c:pt idx="20">
                  <c:v>117.25203493241008</c:v>
                </c:pt>
                <c:pt idx="21">
                  <c:v>128.60606626278198</c:v>
                </c:pt>
                <c:pt idx="22">
                  <c:v>139.93583483199015</c:v>
                </c:pt>
                <c:pt idx="23">
                  <c:v>151.24358407394666</c:v>
                </c:pt>
                <c:pt idx="24">
                  <c:v>162.53119392159738</c:v>
                </c:pt>
                <c:pt idx="25">
                  <c:v>173.80026143008658</c:v>
                </c:pt>
                <c:pt idx="26">
                  <c:v>188.25923296962114</c:v>
                </c:pt>
                <c:pt idx="27">
                  <c:v>202.69231236394333</c:v>
                </c:pt>
                <c:pt idx="28">
                  <c:v>217.10160367824653</c:v>
                </c:pt>
                <c:pt idx="29">
                  <c:v>231.48890861551703</c:v>
                </c:pt>
                <c:pt idx="30">
                  <c:v>245.85578646746387</c:v>
                </c:pt>
                <c:pt idx="31">
                  <c:v>257.03704614482405</c:v>
                </c:pt>
                <c:pt idx="32">
                  <c:v>268.20730855723895</c:v>
                </c:pt>
                <c:pt idx="33">
                  <c:v>279.36709652605697</c:v>
                </c:pt>
                <c:pt idx="34">
                  <c:v>290.51688766596311</c:v>
                </c:pt>
                <c:pt idx="35">
                  <c:v>301.65711991620765</c:v>
                </c:pt>
                <c:pt idx="36">
                  <c:v>322.06286737399427</c:v>
                </c:pt>
                <c:pt idx="37">
                  <c:v>342.44002941216348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418.72872304876563</c:v>
                </c:pt>
                <c:pt idx="42">
                  <c:v>434.0271268094545</c:v>
                </c:pt>
                <c:pt idx="43">
                  <c:v>449.31395670395949</c:v>
                </c:pt>
                <c:pt idx="44">
                  <c:v>464.58966184983024</c:v>
                </c:pt>
                <c:pt idx="45">
                  <c:v>479.85465943031483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547.99227327539313</c:v>
                </c:pt>
                <c:pt idx="50">
                  <c:v>564.99792113684691</c:v>
                </c:pt>
                <c:pt idx="51">
                  <c:v>583.88236119142493</c:v>
                </c:pt>
                <c:pt idx="52">
                  <c:v>602.75407507458476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680.10327888391942</c:v>
                </c:pt>
                <c:pt idx="57">
                  <c:v>700.89624142155378</c:v>
                </c:pt>
                <c:pt idx="58">
                  <c:v>721.67658486944401</c:v>
                </c:pt>
                <c:pt idx="59">
                  <c:v>742.44472333348676</c:v>
                </c:pt>
                <c:pt idx="60">
                  <c:v>763.20104589040284</c:v>
                </c:pt>
                <c:pt idx="61">
                  <c:v>763.20104589040284</c:v>
                </c:pt>
                <c:pt idx="62">
                  <c:v>763.20104589040284</c:v>
                </c:pt>
                <c:pt idx="63">
                  <c:v>763.20104589040284</c:v>
                </c:pt>
                <c:pt idx="64">
                  <c:v>763.20104589040284</c:v>
                </c:pt>
                <c:pt idx="65">
                  <c:v>763.20104589040284</c:v>
                </c:pt>
                <c:pt idx="66">
                  <c:v>763.20104589040284</c:v>
                </c:pt>
                <c:pt idx="67">
                  <c:v>763.20104589040284</c:v>
                </c:pt>
                <c:pt idx="68">
                  <c:v>763.20104589040284</c:v>
                </c:pt>
                <c:pt idx="69">
                  <c:v>763.20104589040284</c:v>
                </c:pt>
                <c:pt idx="70">
                  <c:v>763.20104589040284</c:v>
                </c:pt>
                <c:pt idx="71">
                  <c:v>763.20104589040284</c:v>
                </c:pt>
                <c:pt idx="72">
                  <c:v>763.20104589040284</c:v>
                </c:pt>
                <c:pt idx="73">
                  <c:v>763.20104589040284</c:v>
                </c:pt>
                <c:pt idx="74">
                  <c:v>763.20104589040284</c:v>
                </c:pt>
                <c:pt idx="75">
                  <c:v>763.20104589040284</c:v>
                </c:pt>
                <c:pt idx="76">
                  <c:v>763.20104589040284</c:v>
                </c:pt>
                <c:pt idx="77">
                  <c:v>763.20104589040284</c:v>
                </c:pt>
                <c:pt idx="78">
                  <c:v>763.20104589040284</c:v>
                </c:pt>
                <c:pt idx="79">
                  <c:v>763.20104589040284</c:v>
                </c:pt>
                <c:pt idx="80">
                  <c:v>763.20104589040284</c:v>
                </c:pt>
                <c:pt idx="81">
                  <c:v>763.20104589040284</c:v>
                </c:pt>
                <c:pt idx="82">
                  <c:v>763.20104589040284</c:v>
                </c:pt>
                <c:pt idx="83">
                  <c:v>763.20104589040284</c:v>
                </c:pt>
                <c:pt idx="84">
                  <c:v>763.20104589040284</c:v>
                </c:pt>
                <c:pt idx="85">
                  <c:v>763.20104589040284</c:v>
                </c:pt>
                <c:pt idx="86">
                  <c:v>763.20104589040284</c:v>
                </c:pt>
                <c:pt idx="87">
                  <c:v>763.20104589040284</c:v>
                </c:pt>
                <c:pt idx="88">
                  <c:v>763.20104589040284</c:v>
                </c:pt>
                <c:pt idx="89">
                  <c:v>763.20104589040284</c:v>
                </c:pt>
                <c:pt idx="90">
                  <c:v>763.20104589040284</c:v>
                </c:pt>
                <c:pt idx="91">
                  <c:v>763.20104589040284</c:v>
                </c:pt>
                <c:pt idx="92">
                  <c:v>763.20104589040284</c:v>
                </c:pt>
                <c:pt idx="93">
                  <c:v>763.20104589040284</c:v>
                </c:pt>
                <c:pt idx="94">
                  <c:v>763.20104589040284</c:v>
                </c:pt>
                <c:pt idx="95">
                  <c:v>763.20104589040284</c:v>
                </c:pt>
                <c:pt idx="96">
                  <c:v>763.20104589040284</c:v>
                </c:pt>
                <c:pt idx="97">
                  <c:v>763.20104589040284</c:v>
                </c:pt>
                <c:pt idx="98">
                  <c:v>763.20104589040284</c:v>
                </c:pt>
                <c:pt idx="99">
                  <c:v>763.20104589040284</c:v>
                </c:pt>
                <c:pt idx="100">
                  <c:v>763.20104589040284</c:v>
                </c:pt>
                <c:pt idx="101">
                  <c:v>763.20104589040284</c:v>
                </c:pt>
                <c:pt idx="102">
                  <c:v>763.20104589040284</c:v>
                </c:pt>
                <c:pt idx="103">
                  <c:v>763.20104589040284</c:v>
                </c:pt>
                <c:pt idx="104">
                  <c:v>763.20104589040284</c:v>
                </c:pt>
                <c:pt idx="105">
                  <c:v>763.20104589040284</c:v>
                </c:pt>
                <c:pt idx="106">
                  <c:v>763.20104589040284</c:v>
                </c:pt>
                <c:pt idx="107">
                  <c:v>763.20104589040284</c:v>
                </c:pt>
                <c:pt idx="108">
                  <c:v>763.20104589040284</c:v>
                </c:pt>
                <c:pt idx="109">
                  <c:v>763.20104589040284</c:v>
                </c:pt>
                <c:pt idx="110">
                  <c:v>763.20104589040284</c:v>
                </c:pt>
                <c:pt idx="111">
                  <c:v>763.20104589040284</c:v>
                </c:pt>
                <c:pt idx="112">
                  <c:v>763.20104589040284</c:v>
                </c:pt>
                <c:pt idx="113">
                  <c:v>763.20104589040284</c:v>
                </c:pt>
                <c:pt idx="114">
                  <c:v>763.20104589040284</c:v>
                </c:pt>
                <c:pt idx="115">
                  <c:v>763.20104589040284</c:v>
                </c:pt>
                <c:pt idx="116">
                  <c:v>763.20104589040284</c:v>
                </c:pt>
                <c:pt idx="117">
                  <c:v>763.20104589040284</c:v>
                </c:pt>
                <c:pt idx="118">
                  <c:v>763.20104589040284</c:v>
                </c:pt>
                <c:pt idx="119">
                  <c:v>763.20104589040284</c:v>
                </c:pt>
                <c:pt idx="120">
                  <c:v>763.20104589040284</c:v>
                </c:pt>
                <c:pt idx="121">
                  <c:v>763.20104589040284</c:v>
                </c:pt>
                <c:pt idx="122">
                  <c:v>763.20104589040284</c:v>
                </c:pt>
                <c:pt idx="123">
                  <c:v>763.20104589040284</c:v>
                </c:pt>
                <c:pt idx="124">
                  <c:v>763.20104589040284</c:v>
                </c:pt>
                <c:pt idx="125">
                  <c:v>763.20104589040284</c:v>
                </c:pt>
                <c:pt idx="126">
                  <c:v>763.20104589040284</c:v>
                </c:pt>
                <c:pt idx="127">
                  <c:v>763.20104589040284</c:v>
                </c:pt>
                <c:pt idx="128">
                  <c:v>763.20104589040284</c:v>
                </c:pt>
                <c:pt idx="129">
                  <c:v>763.20104589040284</c:v>
                </c:pt>
                <c:pt idx="130">
                  <c:v>763.20104589040284</c:v>
                </c:pt>
                <c:pt idx="131">
                  <c:v>763.20104589040284</c:v>
                </c:pt>
                <c:pt idx="132">
                  <c:v>763.20104589040284</c:v>
                </c:pt>
                <c:pt idx="133">
                  <c:v>763.20104589040284</c:v>
                </c:pt>
                <c:pt idx="134">
                  <c:v>763.20104589040284</c:v>
                </c:pt>
                <c:pt idx="135">
                  <c:v>763.20104589040284</c:v>
                </c:pt>
                <c:pt idx="136">
                  <c:v>763.20104589040284</c:v>
                </c:pt>
                <c:pt idx="137">
                  <c:v>763.20104589040284</c:v>
                </c:pt>
                <c:pt idx="138">
                  <c:v>763.20104589040284</c:v>
                </c:pt>
                <c:pt idx="139">
                  <c:v>763.20104589040284</c:v>
                </c:pt>
                <c:pt idx="140">
                  <c:v>763.20104589040284</c:v>
                </c:pt>
                <c:pt idx="141">
                  <c:v>763.20104589040284</c:v>
                </c:pt>
                <c:pt idx="142">
                  <c:v>763.20104589040284</c:v>
                </c:pt>
                <c:pt idx="143">
                  <c:v>763.20104589040284</c:v>
                </c:pt>
                <c:pt idx="144">
                  <c:v>763.20104589040284</c:v>
                </c:pt>
                <c:pt idx="145">
                  <c:v>763.20104589040284</c:v>
                </c:pt>
                <c:pt idx="146">
                  <c:v>763.20104589040284</c:v>
                </c:pt>
                <c:pt idx="147">
                  <c:v>763.20104589040284</c:v>
                </c:pt>
                <c:pt idx="148">
                  <c:v>763.20104589040284</c:v>
                </c:pt>
                <c:pt idx="149">
                  <c:v>763.20104589040284</c:v>
                </c:pt>
                <c:pt idx="150">
                  <c:v>763.20104589040284</c:v>
                </c:pt>
                <c:pt idx="151">
                  <c:v>763.20104589040284</c:v>
                </c:pt>
                <c:pt idx="152">
                  <c:v>763.20104589040284</c:v>
                </c:pt>
                <c:pt idx="153">
                  <c:v>763.20104589040284</c:v>
                </c:pt>
                <c:pt idx="154">
                  <c:v>763.20104589040284</c:v>
                </c:pt>
                <c:pt idx="155">
                  <c:v>763.20104589040284</c:v>
                </c:pt>
                <c:pt idx="156">
                  <c:v>763.20104589040284</c:v>
                </c:pt>
                <c:pt idx="157">
                  <c:v>763.20104589040284</c:v>
                </c:pt>
                <c:pt idx="158">
                  <c:v>763.20104589040284</c:v>
                </c:pt>
                <c:pt idx="159">
                  <c:v>763.20104589040284</c:v>
                </c:pt>
                <c:pt idx="160">
                  <c:v>763.20104589040284</c:v>
                </c:pt>
                <c:pt idx="161">
                  <c:v>763.20104589040284</c:v>
                </c:pt>
                <c:pt idx="162">
                  <c:v>763.20104589040284</c:v>
                </c:pt>
                <c:pt idx="163">
                  <c:v>763.20104589040284</c:v>
                </c:pt>
                <c:pt idx="164">
                  <c:v>763.20104589040284</c:v>
                </c:pt>
                <c:pt idx="165">
                  <c:v>763.20104589040284</c:v>
                </c:pt>
                <c:pt idx="166">
                  <c:v>763.20104589040284</c:v>
                </c:pt>
                <c:pt idx="167">
                  <c:v>763.20104589040284</c:v>
                </c:pt>
                <c:pt idx="168">
                  <c:v>763.20104589040284</c:v>
                </c:pt>
                <c:pt idx="169">
                  <c:v>763.20104589040284</c:v>
                </c:pt>
                <c:pt idx="170">
                  <c:v>763.20104589040284</c:v>
                </c:pt>
                <c:pt idx="171">
                  <c:v>763.20104589040284</c:v>
                </c:pt>
                <c:pt idx="172">
                  <c:v>763.20104589040284</c:v>
                </c:pt>
                <c:pt idx="173">
                  <c:v>763.20104589040284</c:v>
                </c:pt>
                <c:pt idx="174">
                  <c:v>763.20104589040284</c:v>
                </c:pt>
                <c:pt idx="175">
                  <c:v>763.20104589040284</c:v>
                </c:pt>
                <c:pt idx="176">
                  <c:v>763.20104589040284</c:v>
                </c:pt>
                <c:pt idx="177">
                  <c:v>763.20104589040284</c:v>
                </c:pt>
                <c:pt idx="178">
                  <c:v>763.20104589040284</c:v>
                </c:pt>
                <c:pt idx="179">
                  <c:v>763.20104589040284</c:v>
                </c:pt>
                <c:pt idx="180">
                  <c:v>763.20104589040284</c:v>
                </c:pt>
                <c:pt idx="181">
                  <c:v>763.20104589040284</c:v>
                </c:pt>
                <c:pt idx="182">
                  <c:v>763.20104589040284</c:v>
                </c:pt>
                <c:pt idx="183">
                  <c:v>763.20104589040284</c:v>
                </c:pt>
                <c:pt idx="184">
                  <c:v>763.20104589040284</c:v>
                </c:pt>
                <c:pt idx="185">
                  <c:v>763.20104589040284</c:v>
                </c:pt>
                <c:pt idx="186">
                  <c:v>763.20104589040284</c:v>
                </c:pt>
                <c:pt idx="187">
                  <c:v>763.20104589040284</c:v>
                </c:pt>
                <c:pt idx="188">
                  <c:v>763.20104589040284</c:v>
                </c:pt>
                <c:pt idx="189">
                  <c:v>763.20104589040284</c:v>
                </c:pt>
                <c:pt idx="190">
                  <c:v>763.20104589040284</c:v>
                </c:pt>
                <c:pt idx="191">
                  <c:v>763.20104589040284</c:v>
                </c:pt>
                <c:pt idx="192">
                  <c:v>763.20104589040284</c:v>
                </c:pt>
                <c:pt idx="193">
                  <c:v>763.20104589040284</c:v>
                </c:pt>
                <c:pt idx="194">
                  <c:v>763.20104589040284</c:v>
                </c:pt>
                <c:pt idx="195">
                  <c:v>763.20104589040284</c:v>
                </c:pt>
                <c:pt idx="196">
                  <c:v>763.20104589040284</c:v>
                </c:pt>
                <c:pt idx="197">
                  <c:v>763.20104589040284</c:v>
                </c:pt>
                <c:pt idx="198">
                  <c:v>763.20104589040284</c:v>
                </c:pt>
                <c:pt idx="199">
                  <c:v>763.20104589040284</c:v>
                </c:pt>
                <c:pt idx="200">
                  <c:v>763.20104589040284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G10" sqref="G1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14.51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0.96984775343483109</v>
      </c>
      <c r="D9" s="33">
        <f t="shared" ref="D9:D18" si="0">C9*$C$5</f>
        <v>14.0724909023394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10</v>
      </c>
      <c r="C10" s="262">
        <v>3.0152246565168961E-2</v>
      </c>
      <c r="D10" s="33">
        <f t="shared" si="0"/>
        <v>0.43750909766060164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14.510000000000002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25.645949999999999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3.3205499999999999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4.4226900000000002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71.533124999999998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102.08925000000001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6.1112250000000019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202.518225</v>
      </c>
      <c r="C69" s="260"/>
      <c r="D69" s="260"/>
      <c r="E69" s="259"/>
      <c r="F69" s="259"/>
      <c r="G69" s="259"/>
      <c r="H69" s="259"/>
      <c r="I69" s="49">
        <f t="shared" si="2"/>
        <v>6.5916449999999998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</v>
      </c>
      <c r="C70" s="260"/>
      <c r="D70" s="260"/>
      <c r="E70" s="259"/>
      <c r="F70" s="259"/>
      <c r="G70" s="259"/>
      <c r="H70" s="259"/>
      <c r="I70" s="49">
        <f t="shared" si="2"/>
        <v>7.3687950000000004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280.30387500000001</v>
      </c>
      <c r="C71" s="260"/>
      <c r="D71" s="260"/>
      <c r="E71" s="259"/>
      <c r="F71" s="259"/>
      <c r="G71" s="259"/>
      <c r="H71" s="259"/>
      <c r="I71" s="49">
        <f t="shared" si="2"/>
        <v>8.1883350000000004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9.0502650000000013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="110" zoomScaleNormal="110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245.50261797113421</v>
      </c>
      <c r="AO3" s="59">
        <f>IF('Données projet'!E10&gt;30,$AM$33-$H$33,LOOKUP('Données projet'!$E$10,$A$3:$A$203,AM3:AM203)-LOOKUP('Données projet'!$E$10,$A$3:$A$203,$H$3:$H$203))</f>
        <v>204.32077840562579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245.50261797113421</v>
      </c>
      <c r="AO4" s="59">
        <f>$AO$3</f>
        <v>204.32077840562579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245.50261797113421</v>
      </c>
      <c r="AO5" s="59">
        <f t="shared" ref="AO5:AO68" si="36">$AO$3</f>
        <v>204.32077840562579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245.50261797113421</v>
      </c>
      <c r="AO6" s="59">
        <f t="shared" si="36"/>
        <v>204.32077840562579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245.50261797113421</v>
      </c>
      <c r="AO7" s="59">
        <f t="shared" si="36"/>
        <v>204.32077840562579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245.50261797113421</v>
      </c>
      <c r="AO8" s="59">
        <f t="shared" si="36"/>
        <v>204.32077840562579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245.50261797113421</v>
      </c>
      <c r="AO9" s="59">
        <f t="shared" si="36"/>
        <v>204.32077840562579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245.50261797113421</v>
      </c>
      <c r="AO10" s="59">
        <f t="shared" si="36"/>
        <v>204.32077840562579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245.50261797113421</v>
      </c>
      <c r="AO11" s="59">
        <f t="shared" si="36"/>
        <v>204.32077840562579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245.50261797113421</v>
      </c>
      <c r="AO12" s="59">
        <f t="shared" si="36"/>
        <v>204.32077840562579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245.50261797113421</v>
      </c>
      <c r="AO13" s="59">
        <f t="shared" si="36"/>
        <v>204.32077840562579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3.3205499999999999</v>
      </c>
      <c r="AI14" s="13">
        <f>IF('Données projet'!$A$62&gt;35,AI13+AH14-AQ13,IF(A14&lt;'Données projet'!$A$62,$AF$205^A14,IF(A14='Données projet'!$A$62,'Données projet'!$B$62,AI13+AH14-AQ13)))</f>
        <v>12.36375</v>
      </c>
      <c r="AJ14" s="13">
        <f>AI14*VLOOKUP('Données projet'!$B$10,Paramètres!$A$1:$I$89,3,0)*VLOOKUP('Données projet'!$B$10,Paramètres!$A$1:$I$89,5,0)</f>
        <v>13.501215</v>
      </c>
      <c r="AK14" s="13">
        <f t="shared" si="35"/>
        <v>4.5956772181406107</v>
      </c>
      <c r="AL14" s="20">
        <f t="shared" si="4"/>
        <v>31.518753946594895</v>
      </c>
      <c r="AM14" s="59">
        <f t="shared" si="5"/>
        <v>324.85208727992818</v>
      </c>
      <c r="AN14" s="59">
        <f ca="1">AVERAGE(OFFSET($AM$3,0,0,'Données projet'!$E$10+1,1))-AVERAGE(OFFSET($H$3,0,0,'Données projet'!$E$10+1,1))</f>
        <v>245.50261797113421</v>
      </c>
      <c r="AO14" s="59">
        <f t="shared" si="36"/>
        <v>204.32077840562579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3.3205499999999999</v>
      </c>
      <c r="AI15" s="13">
        <f>IF('Données projet'!$A$62&gt;35,AI14+AH15-AQ14,IF(A15&lt;'Données projet'!$A$62,$AF$205^A15,IF(A15='Données projet'!$A$62,'Données projet'!$B$62,AI14+AH15-AQ14)))</f>
        <v>15.6843</v>
      </c>
      <c r="AJ15" s="13">
        <f>AI15*VLOOKUP('Données projet'!$B$10,Paramètres!$A$1:$I$89,3,0)*VLOOKUP('Données projet'!$B$10,Paramètres!$A$1:$I$89,5,0)</f>
        <v>17.127255599999998</v>
      </c>
      <c r="AK15" s="13">
        <f t="shared" si="35"/>
        <v>5.6707249944263394</v>
      </c>
      <c r="AL15" s="20">
        <f t="shared" si="4"/>
        <v>39.706482868625876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245.50261797113421</v>
      </c>
      <c r="AO15" s="59">
        <f t="shared" si="36"/>
        <v>204.32077840562579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3.3205499999999999</v>
      </c>
      <c r="AI16" s="13">
        <f>IF('Données projet'!$A$62&gt;35,AI15+AH16-AQ15,IF(A16&lt;'Données projet'!$A$62,$AF$205^A16,IF(A16='Données projet'!$A$62,'Données projet'!$B$62,AI15+AH16-AQ15)))</f>
        <v>19.004850000000001</v>
      </c>
      <c r="AJ16" s="13">
        <f>AI16*VLOOKUP('Données projet'!$B$10,Paramètres!$A$1:$I$89,3,0)*VLOOKUP('Données projet'!$B$10,Paramètres!$A$1:$I$89,5,0)</f>
        <v>20.753296200000001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245.50261797113421</v>
      </c>
      <c r="AO16" s="59">
        <f t="shared" si="36"/>
        <v>204.32077840562579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3.3205499999999999</v>
      </c>
      <c r="AI17" s="13">
        <f>IF('Données projet'!$A$62&gt;35,AI16+AH17-AQ16,IF(A17&lt;'Données projet'!$A$62,$AF$205^A17,IF(A17='Données projet'!$A$62,'Données projet'!$B$62,AI16+AH17-AQ16)))</f>
        <v>22.325400000000002</v>
      </c>
      <c r="AJ17" s="13">
        <f>AI17*VLOOKUP('Données projet'!$B$10,Paramètres!$A$1:$I$89,3,0)*VLOOKUP('Données projet'!$B$10,Paramètres!$A$1:$I$89,5,0)</f>
        <v>24.379336800000001</v>
      </c>
      <c r="AK17" s="13">
        <f t="shared" si="35"/>
        <v>7.7468403220086044</v>
      </c>
      <c r="AL17" s="20">
        <f t="shared" si="4"/>
        <v>55.953091820831652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245.50261797113421</v>
      </c>
      <c r="AO17" s="59">
        <f t="shared" si="36"/>
        <v>204.32077840562579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25.645949999999999</v>
      </c>
      <c r="AG18" s="12">
        <f>VLOOKUP(A18,'Données projet'!$A$61:$I$81,9,0)</f>
        <v>3.3205499999999999</v>
      </c>
      <c r="AH18" s="12">
        <f t="array" ref="AH18">INDEX(AG:AG,MIN(IF(ISNUMBER(AG18:AG214),ROW(AG18:AG214),"")))</f>
        <v>3.3205499999999999</v>
      </c>
      <c r="AI18" s="13">
        <f>IF('Données projet'!$A$62&gt;35,AI17+AH18-AQ17,IF(A18&lt;'Données projet'!$A$62,$AF$205^A18,IF(A18='Données projet'!$A$62,'Données projet'!$B$62,AI17+AH18-AQ17)))</f>
        <v>25.645950000000003</v>
      </c>
      <c r="AJ18" s="13">
        <f>AI18*VLOOKUP('Données projet'!$B$10,Paramètres!$A$1:$I$89,3,0)*VLOOKUP('Données projet'!$B$10,Paramètres!$A$1:$I$89,5,0)</f>
        <v>28.005377400000004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245.50261797113421</v>
      </c>
      <c r="AO18" s="59">
        <f t="shared" si="36"/>
        <v>204.32077840562579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4.4226900000000002</v>
      </c>
      <c r="AI19" s="13">
        <f>IF('Données projet'!$A$62&gt;35,AI18+AH19-AQ18,IF(A19&lt;'Données projet'!$A$62,$AF$205^A19,IF(A19='Données projet'!$A$62,'Données projet'!$B$62,AI18+AH19-AQ18)))</f>
        <v>30.068640000000002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245.50261797113421</v>
      </c>
      <c r="AO19" s="59">
        <f t="shared" si="36"/>
        <v>204.32077840562579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4.4226900000000002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245.50261797113421</v>
      </c>
      <c r="AO20" s="59">
        <f t="shared" si="36"/>
        <v>204.32077840562579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4.4226900000000002</v>
      </c>
      <c r="AI21" s="13">
        <f>IF('Données projet'!$A$62&gt;35,AI20+AH21-AQ20,IF(A21&lt;'Données projet'!$A$62,$AF$205^A21,IF(A21='Données projet'!$A$62,'Données projet'!$B$62,AI20+AH21-AQ20)))</f>
        <v>38.914020000000008</v>
      </c>
      <c r="AJ21" s="13">
        <f>AI21*VLOOKUP('Données projet'!$B$10,Paramètres!$A$1:$I$89,3,0)*VLOOKUP('Données projet'!$B$10,Paramètres!$A$1:$I$89,5,0)</f>
        <v>42.494109840000007</v>
      </c>
      <c r="AK21" s="13">
        <f t="shared" si="35"/>
        <v>12.657365935662011</v>
      </c>
      <c r="AL21" s="20">
        <f t="shared" si="4"/>
        <v>96.055486975944675</v>
      </c>
      <c r="AM21" s="59">
        <f t="shared" si="5"/>
        <v>389.388820309278</v>
      </c>
      <c r="AN21" s="59">
        <f ca="1">AVERAGE(OFFSET($AM$3,0,0,'Données projet'!$E$10+1,1))-AVERAGE(OFFSET($H$3,0,0,'Données projet'!$E$10+1,1))</f>
        <v>245.50261797113421</v>
      </c>
      <c r="AO21" s="59">
        <f t="shared" si="36"/>
        <v>204.32077840562579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4.4226900000000002</v>
      </c>
      <c r="AI22" s="13">
        <f>IF('Données projet'!$A$62&gt;35,AI21+AH22-AQ21,IF(A22&lt;'Données projet'!$A$62,$AF$205^A22,IF(A22='Données projet'!$A$62,'Données projet'!$B$62,AI21+AH22-AQ21)))</f>
        <v>43.336710000000011</v>
      </c>
      <c r="AJ22" s="13">
        <f>AI22*VLOOKUP('Données projet'!$B$10,Paramètres!$A$1:$I$89,3,0)*VLOOKUP('Données projet'!$B$10,Paramètres!$A$1:$I$89,5,0)</f>
        <v>47.323687320000012</v>
      </c>
      <c r="AK22" s="13">
        <f t="shared" si="35"/>
        <v>13.92039294765514</v>
      </c>
      <c r="AL22" s="20">
        <f t="shared" si="4"/>
        <v>106.66677313283272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245.50261797113421</v>
      </c>
      <c r="AO22" s="59">
        <f t="shared" si="36"/>
        <v>204.32077840562579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4.4226900000000002</v>
      </c>
      <c r="AH23" s="12">
        <f t="array" ref="AH23">INDEX(AG:AG,MIN(IF(ISNUMBER(AG23:AG219),ROW(AG23:AG219),"")))</f>
        <v>4.4226900000000002</v>
      </c>
      <c r="AI23" s="13">
        <f>IF('Données projet'!$A$62&gt;35,AI22+AH23-AQ22,IF(A23&lt;'Données projet'!$A$62,$AF$205^A23,IF(A23='Données projet'!$A$62,'Données projet'!$B$62,AI22+AH23-AQ22)))</f>
        <v>47.759400000000014</v>
      </c>
      <c r="AJ23" s="13">
        <f>AI23*VLOOKUP('Données projet'!$B$10,Paramètres!$A$1:$I$89,3,0)*VLOOKUP('Données projet'!$B$10,Paramètres!$A$1:$I$89,5,0)</f>
        <v>52.153264800000017</v>
      </c>
      <c r="AK23" s="13">
        <f t="shared" si="35"/>
        <v>15.168477744924433</v>
      </c>
      <c r="AL23" s="20">
        <f t="shared" si="4"/>
        <v>117.25203493241008</v>
      </c>
      <c r="AM23" s="59">
        <f t="shared" si="5"/>
        <v>410.5853682657434</v>
      </c>
      <c r="AN23" s="59">
        <f ca="1">AVERAGE(OFFSET($AM$3,0,0,'Données projet'!$E$10+1,1))-AVERAGE(OFFSET($H$3,0,0,'Données projet'!$E$10+1,1))</f>
        <v>245.50261797113421</v>
      </c>
      <c r="AO23" s="59">
        <f t="shared" si="36"/>
        <v>204.32077840562579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4.7547449999999998</v>
      </c>
      <c r="AI24" s="13">
        <f>IF('Données projet'!$A$62&gt;35,AI23+AH24-AQ23,IF(A24&lt;'Données projet'!$A$62,$AF$205^A24,IF(A24='Données projet'!$A$62,'Données projet'!$B$62,AI23+AH24-AQ23)))</f>
        <v>52.514145000000013</v>
      </c>
      <c r="AJ24" s="13">
        <f>AI24*VLOOKUP('Données projet'!$B$10,Paramètres!$A$1:$I$89,3,0)*VLOOKUP('Données projet'!$B$10,Paramètres!$A$1:$I$89,5,0)</f>
        <v>57.345446340000009</v>
      </c>
      <c r="AK24" s="13">
        <f t="shared" si="35"/>
        <v>16.495357255855662</v>
      </c>
      <c r="AL24" s="20">
        <f t="shared" si="4"/>
        <v>128.60606626278198</v>
      </c>
      <c r="AM24" s="59">
        <f t="shared" si="5"/>
        <v>421.93939959611532</v>
      </c>
      <c r="AN24" s="59">
        <f ca="1">AVERAGE(OFFSET($AM$3,0,0,'Données projet'!$E$10+1,1))-AVERAGE(OFFSET($H$3,0,0,'Données projet'!$E$10+1,1))</f>
        <v>245.50261797113421</v>
      </c>
      <c r="AO24" s="59">
        <f t="shared" si="36"/>
        <v>204.32077840562579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4.7547449999999998</v>
      </c>
      <c r="AI25" s="13">
        <f>IF('Données projet'!$A$62&gt;35,AI24+AH25-AQ24,IF(A25&lt;'Données projet'!$A$62,$AF$205^A25,IF(A25='Données projet'!$A$62,'Données projet'!$B$62,AI24+AH25-AQ24)))</f>
        <v>57.268890000000013</v>
      </c>
      <c r="AJ25" s="13">
        <f>AI25*VLOOKUP('Données projet'!$B$10,Paramètres!$A$1:$I$89,3,0)*VLOOKUP('Données projet'!$B$10,Paramètres!$A$1:$I$89,5,0)</f>
        <v>62.537627880000009</v>
      </c>
      <c r="AK25" s="13">
        <f t="shared" si="35"/>
        <v>17.808305994826863</v>
      </c>
      <c r="AL25" s="20">
        <f t="shared" si="4"/>
        <v>139.93583483199015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245.50261797113421</v>
      </c>
      <c r="AO25" s="59">
        <f t="shared" si="36"/>
        <v>204.32077840562579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4.7547449999999998</v>
      </c>
      <c r="AI26" s="13">
        <f>IF('Données projet'!$A$62&gt;35,AI25+AH26-AQ25,IF(A26&lt;'Données projet'!$A$62,$AF$205^A26,IF(A26='Données projet'!$A$62,'Données projet'!$B$62,AI25+AH26-AQ25)))</f>
        <v>62.023635000000013</v>
      </c>
      <c r="AJ26" s="13">
        <f>AI26*VLOOKUP('Données projet'!$B$10,Paramètres!$A$1:$I$89,3,0)*VLOOKUP('Données projet'!$B$10,Paramètres!$A$1:$I$89,5,0)</f>
        <v>67.729809420000009</v>
      </c>
      <c r="AK26" s="13">
        <f t="shared" si="35"/>
        <v>19.108612057864093</v>
      </c>
      <c r="AL26" s="20">
        <f t="shared" si="4"/>
        <v>151.24358407394666</v>
      </c>
      <c r="AM26" s="59">
        <f t="shared" si="5"/>
        <v>444.57691740728001</v>
      </c>
      <c r="AN26" s="59">
        <f ca="1">AVERAGE(OFFSET($AM$3,0,0,'Données projet'!$E$10+1,1))-AVERAGE(OFFSET($H$3,0,0,'Données projet'!$E$10+1,1))</f>
        <v>245.50261797113421</v>
      </c>
      <c r="AO26" s="59">
        <f t="shared" si="36"/>
        <v>204.32077840562579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4.7547449999999998</v>
      </c>
      <c r="AI27" s="13">
        <f>IF('Données projet'!$A$62&gt;35,AI26+AH27-AQ26,IF(A27&lt;'Données projet'!$A$62,$AF$205^A27,IF(A27='Données projet'!$A$62,'Données projet'!$B$62,AI26+AH27-AQ26)))</f>
        <v>66.778380000000013</v>
      </c>
      <c r="AJ27" s="13">
        <f>AI27*VLOOKUP('Données projet'!$B$10,Paramètres!$A$1:$I$89,3,0)*VLOOKUP('Données projet'!$B$10,Paramètres!$A$1:$I$89,5,0)</f>
        <v>72.921990960000016</v>
      </c>
      <c r="AK27" s="13">
        <f t="shared" si="35"/>
        <v>20.397354832304693</v>
      </c>
      <c r="AL27" s="20">
        <f t="shared" si="4"/>
        <v>162.53119392159738</v>
      </c>
      <c r="AM27" s="59">
        <f t="shared" si="5"/>
        <v>455.86452725493069</v>
      </c>
      <c r="AN27" s="59">
        <f ca="1">AVERAGE(OFFSET($AM$3,0,0,'Données projet'!$E$10+1,1))-AVERAGE(OFFSET($H$3,0,0,'Données projet'!$E$10+1,1))</f>
        <v>245.50261797113421</v>
      </c>
      <c r="AO27" s="59">
        <f t="shared" si="36"/>
        <v>204.32077840562579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71.533124999999998</v>
      </c>
      <c r="AG28" s="12">
        <f>VLOOKUP(A28,'Données projet'!$A$61:$I$81,9,0)</f>
        <v>4.7547449999999998</v>
      </c>
      <c r="AH28" s="12">
        <f t="array" ref="AH28">INDEX(AG:AG,MIN(IF(ISNUMBER(AG28:AG224),ROW(AG28:AG224),"")))</f>
        <v>4.7547449999999998</v>
      </c>
      <c r="AI28" s="13">
        <f>IF('Données projet'!$A$62&gt;35,AI27+AH28-AQ27,IF(A28&lt;'Données projet'!$A$62,$AF$205^A28,IF(A28='Données projet'!$A$62,'Données projet'!$B$62,AI27+AH28-AQ27)))</f>
        <v>71.533125000000013</v>
      </c>
      <c r="AJ28" s="13">
        <f>AI28*VLOOKUP('Données projet'!$B$10,Paramètres!$A$1:$I$89,3,0)*VLOOKUP('Données projet'!$B$10,Paramètres!$A$1:$I$89,5,0)</f>
        <v>78.114172500000009</v>
      </c>
      <c r="AK28" s="13">
        <f t="shared" si="35"/>
        <v>21.675451287609519</v>
      </c>
      <c r="AL28" s="20">
        <f t="shared" si="4"/>
        <v>173.80026143008658</v>
      </c>
      <c r="AM28" s="59">
        <f t="shared" si="5"/>
        <v>467.13359476341986</v>
      </c>
      <c r="AN28" s="59">
        <f ca="1">AVERAGE(OFFSET($AM$3,0,0,'Données projet'!$E$10+1,1))-AVERAGE(OFFSET($H$3,0,0,'Données projet'!$E$10+1,1))</f>
        <v>245.50261797113421</v>
      </c>
      <c r="AO28" s="59">
        <f t="shared" si="36"/>
        <v>204.32077840562579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6.1112250000000019</v>
      </c>
      <c r="AI29" s="13">
        <f>IF('Données projet'!$A$62&gt;35,AI28+AH29-AQ28,IF(A29&lt;'Données projet'!$A$62,$AF$205^A29,IF(A29='Données projet'!$A$62,'Données projet'!$B$62,AI28+AH29-AQ28)))</f>
        <v>77.644350000000017</v>
      </c>
      <c r="AJ29" s="13">
        <f>AI29*VLOOKUP('Données projet'!$B$10,Paramètres!$A$1:$I$89,3,0)*VLOOKUP('Données projet'!$B$10,Paramètres!$A$1:$I$89,5,0)</f>
        <v>84.787630200000009</v>
      </c>
      <c r="AK29" s="13">
        <f t="shared" si="35"/>
        <v>23.303795428490609</v>
      </c>
      <c r="AL29" s="20">
        <f t="shared" si="4"/>
        <v>188.25923296962114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245.50261797113421</v>
      </c>
      <c r="AO29" s="59">
        <f t="shared" si="36"/>
        <v>204.32077840562579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6.1112250000000019</v>
      </c>
      <c r="AI30" s="13">
        <f>IF('Données projet'!$A$62&gt;35,AI29+AH30-AQ29,IF(A30&lt;'Données projet'!$A$62,$AF$205^A30,IF(A30='Données projet'!$A$62,'Données projet'!$B$62,AI29+AH30-AQ29)))</f>
        <v>83.755575000000022</v>
      </c>
      <c r="AJ30" s="13">
        <f>AI30*VLOOKUP('Données projet'!$B$10,Paramètres!$A$1:$I$89,3,0)*VLOOKUP('Données projet'!$B$10,Paramètres!$A$1:$I$89,5,0)</f>
        <v>91.461087900000024</v>
      </c>
      <c r="AK30" s="13">
        <f t="shared" si="35"/>
        <v>24.917273265900466</v>
      </c>
      <c r="AL30" s="20">
        <f t="shared" si="4"/>
        <v>202.69231236394333</v>
      </c>
      <c r="AM30" s="59">
        <f t="shared" si="5"/>
        <v>496.02564569727667</v>
      </c>
      <c r="AN30" s="59">
        <f ca="1">AVERAGE(OFFSET($AM$3,0,0,'Données projet'!$E$10+1,1))-AVERAGE(OFFSET($H$3,0,0,'Données projet'!$E$10+1,1))</f>
        <v>245.50261797113421</v>
      </c>
      <c r="AO30" s="59">
        <f t="shared" si="36"/>
        <v>204.32077840562579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6.1112250000000019</v>
      </c>
      <c r="AI31" s="13">
        <f>IF('Données projet'!$A$62&gt;35,AI30+AH31-AQ30,IF(A31&lt;'Données projet'!$A$62,$AF$205^A31,IF(A31='Données projet'!$A$62,'Données projet'!$B$62,AI30+AH31-AQ30)))</f>
        <v>89.866800000000026</v>
      </c>
      <c r="AJ31" s="13">
        <f>AI31*VLOOKUP('Données projet'!$B$10,Paramètres!$A$1:$I$89,3,0)*VLOOKUP('Données projet'!$B$10,Paramètres!$A$1:$I$89,5,0)</f>
        <v>98.134545600000024</v>
      </c>
      <c r="AK31" s="13">
        <f t="shared" si="35"/>
        <v>26.517092875548233</v>
      </c>
      <c r="AL31" s="20">
        <f t="shared" si="4"/>
        <v>217.10160367824653</v>
      </c>
      <c r="AM31" s="59">
        <f t="shared" si="5"/>
        <v>510.43493701157985</v>
      </c>
      <c r="AN31" s="59">
        <f ca="1">AVERAGE(OFFSET($AM$3,0,0,'Données projet'!$E$10+1,1))-AVERAGE(OFFSET($H$3,0,0,'Données projet'!$E$10+1,1))</f>
        <v>245.50261797113421</v>
      </c>
      <c r="AO31" s="59">
        <f t="shared" si="36"/>
        <v>204.32077840562579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6.1112250000000019</v>
      </c>
      <c r="AI32" s="13">
        <f>IF('Données projet'!$A$62&gt;35,AI31+AH32-AQ31,IF(A32&lt;'Données projet'!$A$62,$AF$205^A32,IF(A32='Données projet'!$A$62,'Données projet'!$B$62,AI31+AH32-AQ31)))</f>
        <v>95.978025000000031</v>
      </c>
      <c r="AJ32" s="13">
        <f>AI32*VLOOKUP('Données projet'!$B$10,Paramètres!$A$1:$I$89,3,0)*VLOOKUP('Données projet'!$B$10,Paramètres!$A$1:$I$89,5,0)</f>
        <v>104.80800330000002</v>
      </c>
      <c r="AK32" s="13">
        <f t="shared" si="35"/>
        <v>28.104288728048029</v>
      </c>
      <c r="AL32" s="20">
        <f t="shared" si="4"/>
        <v>231.48890861551703</v>
      </c>
      <c r="AM32" s="59">
        <f t="shared" si="5"/>
        <v>524.82224194885032</v>
      </c>
      <c r="AN32" s="59">
        <f ca="1">AVERAGE(OFFSET($AM$3,0,0,'Données projet'!$E$10+1,1))-AVERAGE(OFFSET($H$3,0,0,'Données projet'!$E$10+1,1))</f>
        <v>245.50261797113421</v>
      </c>
      <c r="AO32" s="59">
        <f t="shared" si="36"/>
        <v>204.32077840562579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102.08925000000001</v>
      </c>
      <c r="AG33" s="12">
        <f>VLOOKUP(A33,'Données projet'!$A$61:$I$81,9,0)</f>
        <v>6.1112250000000019</v>
      </c>
      <c r="AH33" s="12">
        <f t="array" ref="AH33">INDEX(AG:AG,MIN(IF(ISNUMBER(AG33:AG229),ROW(AG33:AG229),"")))</f>
        <v>6.1112250000000019</v>
      </c>
      <c r="AI33" s="13">
        <f>IF('Données projet'!$A$62&gt;35,AI32+AH33-AQ32,IF(A33&lt;'Données projet'!$A$62,$AF$205^A33,IF(A33='Données projet'!$A$62,'Données projet'!$B$62,AI32+AH33-AQ32)))</f>
        <v>102.08925000000004</v>
      </c>
      <c r="AJ33" s="13">
        <f>AI33*VLOOKUP('Données projet'!$B$10,Paramètres!$A$1:$I$89,3,0)*VLOOKUP('Données projet'!$B$10,Paramètres!$A$1:$I$89,5,0)</f>
        <v>111.48146100000004</v>
      </c>
      <c r="AK33" s="13">
        <f t="shared" si="35"/>
        <v>29.679756110505551</v>
      </c>
      <c r="AL33" s="20">
        <f t="shared" si="4"/>
        <v>245.85578646746387</v>
      </c>
      <c r="AM33" s="59">
        <f t="shared" si="5"/>
        <v>539.18911980079724</v>
      </c>
      <c r="AN33" s="59">
        <f ca="1">AVERAGE(OFFSET($AM$3,0,0,'Données projet'!$E$10+1,1))-AVERAGE(OFFSET($H$3,0,0,'Données projet'!$E$10+1,1))</f>
        <v>245.50261797113421</v>
      </c>
      <c r="AO33" s="59">
        <f t="shared" si="36"/>
        <v>204.32077840562579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4.7618099999999997</v>
      </c>
      <c r="AI34" s="13">
        <f>IF('Données projet'!$A$62&gt;35,AI33+AH34-AQ33,IF(A34&lt;'Données projet'!$A$62,$AF$205^A34,IF(A34='Données projet'!$A$62,'Données projet'!$B$62,AI33+AH34-AQ33)))</f>
        <v>106.85106000000003</v>
      </c>
      <c r="AJ34" s="13">
        <f>AI34*VLOOKUP('Données projet'!$B$10,Paramètres!$A$1:$I$89,3,0)*VLOOKUP('Données projet'!$B$10,Paramètres!$A$1:$I$89,5,0)</f>
        <v>116.68135752000003</v>
      </c>
      <c r="AK34" s="13">
        <f t="shared" si="35"/>
        <v>30.89972160621473</v>
      </c>
      <c r="AL34" s="20">
        <f t="shared" si="4"/>
        <v>257.03704614482405</v>
      </c>
      <c r="AM34" s="59">
        <f t="shared" si="5"/>
        <v>550.37037947815736</v>
      </c>
      <c r="AN34" s="59">
        <f ca="1">AVERAGE(OFFSET($AM$3,0,0,'Données projet'!$E$10+1,1))-AVERAGE(OFFSET($H$3,0,0,'Données projet'!$E$10+1,1))</f>
        <v>245.50261797113421</v>
      </c>
      <c r="AO34" s="59">
        <f t="shared" si="36"/>
        <v>204.32077840562579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4.7618099999999997</v>
      </c>
      <c r="AI35" s="13">
        <f>IF('Données projet'!$A$62&gt;35,AI34+AH35-AQ34,IF(A35&lt;'Données projet'!$A$62,$AF$205^A35,IF(A35='Données projet'!$A$62,'Données projet'!$B$62,AI34+AH35-AQ34)))</f>
        <v>111.61287000000003</v>
      </c>
      <c r="AJ35" s="13">
        <f>AI35*VLOOKUP('Données projet'!$B$10,Paramètres!$A$1:$I$89,3,0)*VLOOKUP('Données projet'!$B$10,Paramètres!$A$1:$I$89,5,0)</f>
        <v>121.88125404000002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245.50261797113421</v>
      </c>
      <c r="AO35" s="59">
        <f t="shared" si="36"/>
        <v>204.32077840562579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4.7618099999999997</v>
      </c>
      <c r="AI36" s="13">
        <f>IF('Données projet'!$A$62&gt;35,AI35+AH36-AQ35,IF(A36&lt;'Données projet'!$A$62,$AF$205^A36,IF(A36='Données projet'!$A$62,'Données projet'!$B$62,AI35+AH36-AQ35)))</f>
        <v>116.37468000000003</v>
      </c>
      <c r="AJ36" s="13">
        <f>AI36*VLOOKUP('Données projet'!$B$10,Paramètres!$A$1:$I$89,3,0)*VLOOKUP('Données projet'!$B$10,Paramètres!$A$1:$I$89,5,0)</f>
        <v>127.08115056000003</v>
      </c>
      <c r="AK36" s="13">
        <f t="shared" si="35"/>
        <v>33.321010124817377</v>
      </c>
      <c r="AL36" s="20">
        <f t="shared" si="4"/>
        <v>279.36709652605697</v>
      </c>
      <c r="AM36" s="59">
        <f t="shared" si="5"/>
        <v>572.70042985939028</v>
      </c>
      <c r="AN36" s="59">
        <f ca="1">AVERAGE(OFFSET($AM$3,0,0,'Données projet'!$E$10+1,1))-AVERAGE(OFFSET($H$3,0,0,'Données projet'!$E$10+1,1))</f>
        <v>245.50261797113421</v>
      </c>
      <c r="AO36" s="59">
        <f t="shared" si="36"/>
        <v>204.32077840562579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4.7618099999999997</v>
      </c>
      <c r="AI37" s="13">
        <f>IF('Données projet'!$A$62&gt;35,AI36+AH37-AQ36,IF(A37&lt;'Données projet'!$A$62,$AF$205^A37,IF(A37='Données projet'!$A$62,'Données projet'!$B$62,AI36+AH37-AQ36)))</f>
        <v>121.13649000000002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245.50261797113421</v>
      </c>
      <c r="AO37" s="59">
        <f t="shared" si="36"/>
        <v>204.32077840562579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4.7618099999999997</v>
      </c>
      <c r="AH38" s="12">
        <f t="array" ref="AH38">INDEX(AG:AG,MIN(IF(ISNUMBER(AG38:AG234),ROW(AG38:AG234),"")))</f>
        <v>4.7618099999999997</v>
      </c>
      <c r="AI38" s="13">
        <f>IF('Données projet'!$A$62&gt;35,AI37+AH38-AQ37,IF(A38&lt;'Données projet'!$A$62,$AF$205^A38,IF(A38='Données projet'!$A$62,'Données projet'!$B$62,AI37+AH38-AQ37)))</f>
        <v>125.89830000000002</v>
      </c>
      <c r="AJ38" s="13">
        <f>AI38*VLOOKUP('Données projet'!$B$10,Paramètres!$A$1:$I$89,3,0)*VLOOKUP('Données projet'!$B$10,Paramètres!$A$1:$I$89,5,0)</f>
        <v>137.48094360000002</v>
      </c>
      <c r="AK38" s="13">
        <f t="shared" si="35"/>
        <v>35.719316638970895</v>
      </c>
      <c r="AL38" s="20">
        <f t="shared" si="4"/>
        <v>301.65711991620765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245.50261797113421</v>
      </c>
      <c r="AO38" s="59">
        <f t="shared" si="36"/>
        <v>204.32077840562579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134.63064000000003</v>
      </c>
      <c r="AJ39" s="13">
        <f>AI39*VLOOKUP('Données projet'!$B$10,Paramètres!$A$1:$I$89,3,0)*VLOOKUP('Données projet'!$B$10,Paramètres!$A$1:$I$89,5,0)</f>
        <v>147.01665888000002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245.50261797113421</v>
      </c>
      <c r="AO39" s="59">
        <f t="shared" si="36"/>
        <v>204.32077840562579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143.36298000000002</v>
      </c>
      <c r="AJ40" s="13">
        <f>AI40*VLOOKUP('Données projet'!$B$10,Paramètres!$A$1:$I$89,3,0)*VLOOKUP('Données projet'!$B$10,Paramètres!$A$1:$I$89,5,0)</f>
        <v>156.55237416000003</v>
      </c>
      <c r="AK40" s="13">
        <f t="shared" si="35"/>
        <v>40.063910669950303</v>
      </c>
      <c r="AL40" s="20">
        <f t="shared" si="4"/>
        <v>342.44002941216348</v>
      </c>
      <c r="AM40" s="59">
        <f t="shared" si="5"/>
        <v>635.7733627454968</v>
      </c>
      <c r="AN40" s="59">
        <f ca="1">AVERAGE(OFFSET($AM$3,0,0,'Données projet'!$E$10+1,1))-AVERAGE(OFFSET($H$3,0,0,'Données projet'!$E$10+1,1))</f>
        <v>245.50261797113421</v>
      </c>
      <c r="AO40" s="59">
        <f t="shared" si="36"/>
        <v>204.32077840562579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152.09532000000002</v>
      </c>
      <c r="AJ41" s="13">
        <f>AI41*VLOOKUP('Données projet'!$B$10,Paramètres!$A$1:$I$89,3,0)*VLOOKUP('Données projet'!$B$10,Paramètres!$A$1:$I$89,5,0)</f>
        <v>166.08808944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245.50261797113421</v>
      </c>
      <c r="AO41" s="59">
        <f t="shared" si="36"/>
        <v>204.32077840562579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160.82766000000001</v>
      </c>
      <c r="AJ42" s="13">
        <f>AI42*VLOOKUP('Données projet'!$B$10,Paramètres!$A$1:$I$89,3,0)*VLOOKUP('Données projet'!$B$10,Paramètres!$A$1:$I$89,5,0)</f>
        <v>175.62380472000001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245.50261797113421</v>
      </c>
      <c r="AO42" s="59">
        <f t="shared" si="36"/>
        <v>204.32077840562579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169.56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245.50261797113421</v>
      </c>
      <c r="AO43" s="59">
        <f t="shared" si="36"/>
        <v>204.32077840562579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6.5916449999999998</v>
      </c>
      <c r="AI44" s="13">
        <f>IF('Données projet'!$A$62&gt;35,AI43+AH44-AQ43,IF(A44&lt;'Données projet'!$A$62,$AF$205^A44,IF(A44='Données projet'!$A$62,'Données projet'!$B$62,AI43+AH44-AQ43)))</f>
        <v>176.151645</v>
      </c>
      <c r="AJ44" s="13">
        <f>AI44*VLOOKUP('Données projet'!$B$10,Paramètres!$A$1:$I$89,3,0)*VLOOKUP('Données projet'!$B$10,Paramètres!$A$1:$I$89,5,0)</f>
        <v>192.35759634000001</v>
      </c>
      <c r="AK44" s="13">
        <f t="shared" si="35"/>
        <v>48.060809238238619</v>
      </c>
      <c r="AL44" s="20">
        <f t="shared" si="4"/>
        <v>418.72872304876563</v>
      </c>
      <c r="AM44" s="59">
        <f t="shared" si="5"/>
        <v>712.06205638209894</v>
      </c>
      <c r="AN44" s="59">
        <f ca="1">AVERAGE(OFFSET($AM$3,0,0,'Données projet'!$E$10+1,1))-AVERAGE(OFFSET($H$3,0,0,'Données projet'!$E$10+1,1))</f>
        <v>245.50261797113421</v>
      </c>
      <c r="AO44" s="59">
        <f t="shared" si="36"/>
        <v>204.32077840562579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6.5916449999999998</v>
      </c>
      <c r="AI45" s="13">
        <f>IF('Données projet'!$A$62&gt;35,AI44+AH45-AQ44,IF(A45&lt;'Données projet'!$A$62,$AF$205^A45,IF(A45='Données projet'!$A$62,'Données projet'!$B$62,AI44+AH45-AQ44)))</f>
        <v>182.74329</v>
      </c>
      <c r="AJ45" s="13">
        <f>AI45*VLOOKUP('Données projet'!$B$10,Paramètres!$A$1:$I$89,3,0)*VLOOKUP('Données projet'!$B$10,Paramètres!$A$1:$I$89,5,0)</f>
        <v>199.55567267999999</v>
      </c>
      <c r="AK45" s="13">
        <f t="shared" si="35"/>
        <v>49.646505392414063</v>
      </c>
      <c r="AL45" s="20">
        <f t="shared" si="4"/>
        <v>434.0271268094545</v>
      </c>
      <c r="AM45" s="59">
        <f t="shared" si="5"/>
        <v>727.36046014278782</v>
      </c>
      <c r="AN45" s="59">
        <f ca="1">AVERAGE(OFFSET($AM$3,0,0,'Données projet'!$E$10+1,1))-AVERAGE(OFFSET($H$3,0,0,'Données projet'!$E$10+1,1))</f>
        <v>245.50261797113421</v>
      </c>
      <c r="AO45" s="59">
        <f t="shared" si="36"/>
        <v>204.32077840562579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6.5916449999999998</v>
      </c>
      <c r="AI46" s="13">
        <f>IF('Données projet'!$A$62&gt;35,AI45+AH46-AQ45,IF(A46&lt;'Données projet'!$A$62,$AF$205^A46,IF(A46='Données projet'!$A$62,'Données projet'!$B$62,AI45+AH46-AQ45)))</f>
        <v>189.334935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245.50261797113421</v>
      </c>
      <c r="AO46" s="59">
        <f t="shared" si="36"/>
        <v>204.32077840562579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6.5916449999999998</v>
      </c>
      <c r="AI47" s="13">
        <f>IF('Données projet'!$A$62&gt;35,AI46+AH47-AQ46,IF(A47&lt;'Données projet'!$A$62,$AF$205^A47,IF(A47='Données projet'!$A$62,'Données projet'!$B$62,AI46+AH47-AQ46)))</f>
        <v>195.92658</v>
      </c>
      <c r="AJ47" s="13">
        <f>AI47*VLOOKUP('Données projet'!$B$10,Paramètres!$A$1:$I$89,3,0)*VLOOKUP('Données projet'!$B$10,Paramètres!$A$1:$I$89,5,0)</f>
        <v>213.95182536000002</v>
      </c>
      <c r="AK47" s="13">
        <f t="shared" si="35"/>
        <v>52.798219721242248</v>
      </c>
      <c r="AL47" s="20">
        <f t="shared" si="4"/>
        <v>464.58966184983024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245.50261797113421</v>
      </c>
      <c r="AO47" s="59">
        <f t="shared" si="36"/>
        <v>204.32077840562579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202.518225</v>
      </c>
      <c r="AG48" s="12">
        <f>VLOOKUP(A48,'Données projet'!$A$61:$I$81,9,0)</f>
        <v>6.5916449999999998</v>
      </c>
      <c r="AH48" s="12">
        <f t="array" ref="AH48">INDEX(AG:AG,MIN(IF(ISNUMBER(AG48:AG244),ROW(AG48:AG244),"")))</f>
        <v>6.5916449999999998</v>
      </c>
      <c r="AI48" s="13">
        <f>IF('Données projet'!$A$62&gt;35,AI47+AH48-AQ47,IF(A48&lt;'Données projet'!$A$62,$AF$205^A48,IF(A48='Données projet'!$A$62,'Données projet'!$B$62,AI47+AH48-AQ47)))</f>
        <v>202.518225</v>
      </c>
      <c r="AJ48" s="13">
        <f>AI48*VLOOKUP('Données projet'!$B$10,Paramètres!$A$1:$I$89,3,0)*VLOOKUP('Données projet'!$B$10,Paramètres!$A$1:$I$89,5,0)</f>
        <v>221.14990169999999</v>
      </c>
      <c r="AK48" s="13">
        <f t="shared" si="35"/>
        <v>54.364735293482219</v>
      </c>
      <c r="AL48" s="20">
        <f t="shared" si="4"/>
        <v>479.85465943031483</v>
      </c>
      <c r="AM48" s="59">
        <f t="shared" si="5"/>
        <v>773.18799276364814</v>
      </c>
      <c r="AN48" s="59">
        <f ca="1">AVERAGE(OFFSET($AM$3,0,0,'Données projet'!$E$10+1,1))-AVERAGE(OFFSET($H$3,0,0,'Données projet'!$E$10+1,1))</f>
        <v>245.50261797113421</v>
      </c>
      <c r="AO48" s="59">
        <f t="shared" si="36"/>
        <v>204.32077840562579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7.3687950000000004</v>
      </c>
      <c r="AI49" s="13">
        <f>IF('Données projet'!$A$62&gt;35,AI48+AH49-AQ48,IF(A49&lt;'Données projet'!$A$62,$AF$205^A49,IF(A49='Données projet'!$A$62,'Données projet'!$B$62,AI48+AH49-AQ48)))</f>
        <v>209.88702000000001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245.50261797113421</v>
      </c>
      <c r="AO49" s="59">
        <f t="shared" si="36"/>
        <v>204.32077840562579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7.3687950000000004</v>
      </c>
      <c r="AI50" s="13">
        <f>IF('Données projet'!$A$62&gt;35,AI49+AH50-AQ49,IF(A50&lt;'Données projet'!$A$62,$AF$205^A50,IF(A50='Données projet'!$A$62,'Données projet'!$B$62,AI49+AH50-AQ49)))</f>
        <v>217.25581500000001</v>
      </c>
      <c r="AJ50" s="13">
        <f>AI50*VLOOKUP('Données projet'!$B$10,Paramètres!$A$1:$I$89,3,0)*VLOOKUP('Données projet'!$B$10,Paramètres!$A$1:$I$89,5,0)</f>
        <v>237.24334998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245.50261797113421</v>
      </c>
      <c r="AO50" s="59">
        <f t="shared" si="36"/>
        <v>204.32077840562579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7.3687950000000004</v>
      </c>
      <c r="AI51" s="13">
        <f>IF('Données projet'!$A$62&gt;35,AI50+AH51-AQ50,IF(A51&lt;'Données projet'!$A$62,$AF$205^A51,IF(A51='Données projet'!$A$62,'Données projet'!$B$62,AI50+AH51-AQ50)))</f>
        <v>224.62461000000002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245.50261797113421</v>
      </c>
      <c r="AO51" s="59">
        <f t="shared" si="36"/>
        <v>204.32077840562579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7.3687950000000004</v>
      </c>
      <c r="AI52" s="13">
        <f>IF('Données projet'!$A$62&gt;35,AI51+AH52-AQ51,IF(A52&lt;'Données projet'!$A$62,$AF$205^A52,IF(A52='Données projet'!$A$62,'Données projet'!$B$62,AI51+AH52-AQ51)))</f>
        <v>231.99340500000002</v>
      </c>
      <c r="AJ52" s="13">
        <f>AI52*VLOOKUP('Données projet'!$B$10,Paramètres!$A$1:$I$89,3,0)*VLOOKUP('Données projet'!$B$10,Paramètres!$A$1:$I$89,5,0)</f>
        <v>253.33679826000002</v>
      </c>
      <c r="AK52" s="13">
        <f t="shared" si="35"/>
        <v>61.29991366845536</v>
      </c>
      <c r="AL52" s="20">
        <f t="shared" si="4"/>
        <v>547.99227327539313</v>
      </c>
      <c r="AM52" s="59">
        <f t="shared" si="5"/>
        <v>841.3256066087265</v>
      </c>
      <c r="AN52" s="59">
        <f ca="1">AVERAGE(OFFSET($AM$3,0,0,'Données projet'!$E$10+1,1))-AVERAGE(OFFSET($H$3,0,0,'Données projet'!$E$10+1,1))</f>
        <v>245.50261797113421</v>
      </c>
      <c r="AO52" s="59">
        <f t="shared" si="36"/>
        <v>204.32077840562579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</v>
      </c>
      <c r="AG53" s="12">
        <f>VLOOKUP(A53,'Données projet'!$A$61:$I$81,9,0)</f>
        <v>7.3687950000000004</v>
      </c>
      <c r="AH53" s="12">
        <f t="array" ref="AH53">INDEX(AG:AG,MIN(IF(ISNUMBER(AG53:AG249),ROW(AG53:AG249),"")))</f>
        <v>7.3687950000000004</v>
      </c>
      <c r="AI53" s="13">
        <f>IF('Données projet'!$A$62&gt;35,AI52+AH53-AQ52,IF(A53&lt;'Données projet'!$A$62,$AF$205^A53,IF(A53='Données projet'!$A$62,'Données projet'!$B$62,AI52+AH53-AQ52)))</f>
        <v>239.36220000000003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245.50261797113421</v>
      </c>
      <c r="AO53" s="59">
        <f t="shared" si="36"/>
        <v>204.32077840562579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8.1883350000000004</v>
      </c>
      <c r="AI54" s="13">
        <f>IF('Données projet'!$A$62&gt;35,AI53+AH54-AQ53,IF(A54&lt;'Données projet'!$A$62,$AF$205^A54,IF(A54='Données projet'!$A$62,'Données projet'!$B$62,AI53+AH54-AQ53)))</f>
        <v>247.55053500000002</v>
      </c>
      <c r="AJ54" s="13">
        <f>AI54*VLOOKUP('Données projet'!$B$10,Paramètres!$A$1:$I$89,3,0)*VLOOKUP('Données projet'!$B$10,Paramètres!$A$1:$I$89,5,0)</f>
        <v>270.32518422000004</v>
      </c>
      <c r="AK54" s="13">
        <f t="shared" si="35"/>
        <v>64.91827675115303</v>
      </c>
      <c r="AL54" s="20">
        <f t="shared" si="4"/>
        <v>583.88236119142493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245.50261797113421</v>
      </c>
      <c r="AO54" s="59">
        <f t="shared" si="36"/>
        <v>204.32077840562579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8.1883350000000004</v>
      </c>
      <c r="AI55" s="13">
        <f>IF('Données projet'!$A$62&gt;35,AI54+AH55-AQ54,IF(A55&lt;'Données projet'!$A$62,$AF$205^A55,IF(A55='Données projet'!$A$62,'Données projet'!$B$62,AI54+AH55-AQ54)))</f>
        <v>255.73887000000002</v>
      </c>
      <c r="AJ55" s="13">
        <f>AI55*VLOOKUP('Données projet'!$B$10,Paramètres!$A$1:$I$89,3,0)*VLOOKUP('Données projet'!$B$10,Paramètres!$A$1:$I$89,5,0)</f>
        <v>279.26684604000002</v>
      </c>
      <c r="AK55" s="13">
        <f t="shared" si="35"/>
        <v>66.812048739665883</v>
      </c>
      <c r="AL55" s="20">
        <f t="shared" si="4"/>
        <v>602.75407507458476</v>
      </c>
      <c r="AM55" s="59">
        <f t="shared" si="5"/>
        <v>896.08740840791802</v>
      </c>
      <c r="AN55" s="59">
        <f ca="1">AVERAGE(OFFSET($AM$3,0,0,'Données projet'!$E$10+1,1))-AVERAGE(OFFSET($H$3,0,0,'Données projet'!$E$10+1,1))</f>
        <v>245.50261797113421</v>
      </c>
      <c r="AO55" s="59">
        <f t="shared" si="36"/>
        <v>204.32077840562579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8.1883350000000004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245.50261797113421</v>
      </c>
      <c r="AO56" s="59">
        <f t="shared" si="36"/>
        <v>204.32077840562579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8.1883350000000004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245.50261797113421</v>
      </c>
      <c r="AO57" s="59">
        <f t="shared" si="36"/>
        <v>204.32077840562579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280.30387500000001</v>
      </c>
      <c r="AG58" s="12">
        <f>VLOOKUP(A58,'Données projet'!$A$61:$I$81,9,0)</f>
        <v>8.1883350000000004</v>
      </c>
      <c r="AH58" s="12">
        <f t="array" ref="AH58">INDEX(AG:AG,MIN(IF(ISNUMBER(AG58:AG254),ROW(AG58:AG254),"")))</f>
        <v>8.1883350000000004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245.50261797113421</v>
      </c>
      <c r="AO58" s="59">
        <f t="shared" si="36"/>
        <v>204.32077840562579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9.0502650000000013</v>
      </c>
      <c r="AI59" s="13">
        <f>IF('Données projet'!$A$62&gt;35,AI58+AH59-AQ58,IF(A59&lt;'Données projet'!$A$62,$AF$205^A59,IF(A59='Données projet'!$A$62,'Données projet'!$B$62,AI58+AH59-AQ58)))</f>
        <v>289.35414000000003</v>
      </c>
      <c r="AJ59" s="13">
        <f>AI59*VLOOKUP('Données projet'!$B$10,Paramètres!$A$1:$I$89,3,0)*VLOOKUP('Données projet'!$B$10,Paramètres!$A$1:$I$89,5,0)</f>
        <v>315.97472088000001</v>
      </c>
      <c r="AK59" s="13">
        <f t="shared" si="35"/>
        <v>74.515200010288709</v>
      </c>
      <c r="AL59" s="20">
        <f t="shared" si="4"/>
        <v>680.10327888391942</v>
      </c>
      <c r="AM59" s="59">
        <f t="shared" si="5"/>
        <v>973.43661221725279</v>
      </c>
      <c r="AN59" s="59">
        <f ca="1">AVERAGE(OFFSET($AM$3,0,0,'Données projet'!$E$10+1,1))-AVERAGE(OFFSET($H$3,0,0,'Données projet'!$E$10+1,1))</f>
        <v>245.50261797113421</v>
      </c>
      <c r="AO59" s="59">
        <f t="shared" si="36"/>
        <v>204.32077840562579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9.0502650000000013</v>
      </c>
      <c r="AI60" s="13">
        <f>IF('Données projet'!$A$62&gt;35,AI59+AH60-AQ59,IF(A60&lt;'Données projet'!$A$62,$AF$205^A60,IF(A60='Données projet'!$A$62,'Données projet'!$B$62,AI59+AH60-AQ59)))</f>
        <v>298.40440500000005</v>
      </c>
      <c r="AJ60" s="13">
        <f>AI60*VLOOKUP('Données projet'!$B$10,Paramètres!$A$1:$I$89,3,0)*VLOOKUP('Données projet'!$B$10,Paramètres!$A$1:$I$89,5,0)</f>
        <v>325.85761026000006</v>
      </c>
      <c r="AK60" s="13">
        <f t="shared" si="35"/>
        <v>76.570853714097822</v>
      </c>
      <c r="AL60" s="20">
        <f t="shared" si="4"/>
        <v>700.89624142155378</v>
      </c>
      <c r="AM60" s="59">
        <f t="shared" si="5"/>
        <v>994.22957475488715</v>
      </c>
      <c r="AN60" s="59">
        <f ca="1">AVERAGE(OFFSET($AM$3,0,0,'Données projet'!$E$10+1,1))-AVERAGE(OFFSET($H$3,0,0,'Données projet'!$E$10+1,1))</f>
        <v>245.50261797113421</v>
      </c>
      <c r="AO60" s="59">
        <f t="shared" si="36"/>
        <v>204.32077840562579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9.0502650000000013</v>
      </c>
      <c r="AI61" s="13">
        <f>IF('Données projet'!$A$62&gt;35,AI60+AH61-AQ60,IF(A61&lt;'Données projet'!$A$62,$AF$205^A61,IF(A61='Données projet'!$A$62,'Données projet'!$B$62,AI60+AH61-AQ60)))</f>
        <v>307.45467000000008</v>
      </c>
      <c r="AJ61" s="13">
        <f>AI61*VLOOKUP('Données projet'!$B$10,Paramètres!$A$1:$I$89,3,0)*VLOOKUP('Données projet'!$B$10,Paramètres!$A$1:$I$89,5,0)</f>
        <v>335.74049964000011</v>
      </c>
      <c r="AK61" s="13">
        <f t="shared" si="35"/>
        <v>78.619262007527595</v>
      </c>
      <c r="AL61" s="20">
        <f t="shared" si="4"/>
        <v>721.67658486944401</v>
      </c>
      <c r="AM61" s="59">
        <f t="shared" si="5"/>
        <v>1015.0099182027773</v>
      </c>
      <c r="AN61" s="59">
        <f ca="1">AVERAGE(OFFSET($AM$3,0,0,'Données projet'!$E$10+1,1))-AVERAGE(OFFSET($H$3,0,0,'Données projet'!$E$10+1,1))</f>
        <v>245.50261797113421</v>
      </c>
      <c r="AO61" s="59">
        <f t="shared" si="36"/>
        <v>204.32077840562579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9.0502650000000013</v>
      </c>
      <c r="AI62" s="13">
        <f>IF('Données projet'!$A$62&gt;35,AI61+AH62-AQ61,IF(A62&lt;'Données projet'!$A$62,$AF$205^A62,IF(A62='Données projet'!$A$62,'Données projet'!$B$62,AI61+AH62-AQ61)))</f>
        <v>316.5049350000001</v>
      </c>
      <c r="AJ62" s="13">
        <f>AI62*VLOOKUP('Données projet'!$B$10,Paramètres!$A$1:$I$89,3,0)*VLOOKUP('Données projet'!$B$10,Paramètres!$A$1:$I$89,5,0)</f>
        <v>345.6233890200001</v>
      </c>
      <c r="AK62" s="13">
        <f t="shared" si="35"/>
        <v>80.660662654729094</v>
      </c>
      <c r="AL62" s="20">
        <f t="shared" si="4"/>
        <v>742.44472333348676</v>
      </c>
      <c r="AM62" s="59">
        <f t="shared" si="5"/>
        <v>1035.77805666682</v>
      </c>
      <c r="AN62" s="59">
        <f ca="1">AVERAGE(OFFSET($AM$3,0,0,'Données projet'!$E$10+1,1))-AVERAGE(OFFSET($H$3,0,0,'Données projet'!$E$10+1,1))</f>
        <v>245.50261797113421</v>
      </c>
      <c r="AO62" s="59">
        <f t="shared" si="36"/>
        <v>204.32077840562579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9.0502650000000013</v>
      </c>
      <c r="AH63" s="12">
        <f t="array" ref="AH63">INDEX(AG:AG,MIN(IF(ISNUMBER(AG63:AG259),ROW(AG63:AG259),"")))</f>
        <v>9.0502650000000013</v>
      </c>
      <c r="AI63" s="13">
        <f>IF('Données projet'!$A$62&gt;35,AI62+AH63-AQ62,IF(A63&lt;'Données projet'!$A$62,$AF$205^A63,IF(A63='Données projet'!$A$62,'Données projet'!$B$62,AI62+AH63-AQ62)))</f>
        <v>325.55520000000013</v>
      </c>
      <c r="AJ63" s="13">
        <f>AI63*VLOOKUP('Données projet'!$B$10,Paramètres!$A$1:$I$89,3,0)*VLOOKUP('Données projet'!$B$10,Paramètres!$A$1:$I$89,5,0)</f>
        <v>355.5062784000001</v>
      </c>
      <c r="AK63" s="13">
        <f t="shared" si="35"/>
        <v>82.695279049035065</v>
      </c>
      <c r="AL63" s="20">
        <f t="shared" si="4"/>
        <v>763.20104589040284</v>
      </c>
      <c r="AM63" s="59">
        <f t="shared" si="5"/>
        <v>1056.5343792237361</v>
      </c>
      <c r="AN63" s="59">
        <f ca="1">AVERAGE(OFFSET($AM$3,0,0,'Données projet'!$E$10+1,1))-AVERAGE(OFFSET($H$3,0,0,'Données projet'!$E$10+1,1))</f>
        <v>245.50261797113421</v>
      </c>
      <c r="AO63" s="59">
        <f t="shared" si="36"/>
        <v>204.32077840562579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325.55520000000013</v>
      </c>
      <c r="AJ64" s="13">
        <f>AI64*VLOOKUP('Données projet'!$B$10,Paramètres!$A$1:$I$89,3,0)*VLOOKUP('Données projet'!$B$10,Paramètres!$A$1:$I$89,5,0)</f>
        <v>355.5062784000001</v>
      </c>
      <c r="AK64" s="13">
        <f t="shared" si="35"/>
        <v>82.695279049035065</v>
      </c>
      <c r="AL64" s="20">
        <f t="shared" si="4"/>
        <v>763.20104589040284</v>
      </c>
      <c r="AM64" s="59">
        <f t="shared" si="5"/>
        <v>1056.5343792237361</v>
      </c>
      <c r="AN64" s="59">
        <f ca="1">AVERAGE(OFFSET($AM$3,0,0,'Données projet'!$E$10+1,1))-AVERAGE(OFFSET($H$3,0,0,'Données projet'!$E$10+1,1))</f>
        <v>245.50261797113421</v>
      </c>
      <c r="AO64" s="59">
        <f t="shared" si="36"/>
        <v>204.32077840562579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325.55520000000013</v>
      </c>
      <c r="AJ65" s="13">
        <f>AI65*VLOOKUP('Données projet'!$B$10,Paramètres!$A$1:$I$89,3,0)*VLOOKUP('Données projet'!$B$10,Paramètres!$A$1:$I$89,5,0)</f>
        <v>355.5062784000001</v>
      </c>
      <c r="AK65" s="13">
        <f t="shared" si="35"/>
        <v>82.695279049035065</v>
      </c>
      <c r="AL65" s="20">
        <f t="shared" si="4"/>
        <v>763.20104589040284</v>
      </c>
      <c r="AM65" s="59">
        <f t="shared" si="5"/>
        <v>1056.5343792237361</v>
      </c>
      <c r="AN65" s="59">
        <f ca="1">AVERAGE(OFFSET($AM$3,0,0,'Données projet'!$E$10+1,1))-AVERAGE(OFFSET($H$3,0,0,'Données projet'!$E$10+1,1))</f>
        <v>245.50261797113421</v>
      </c>
      <c r="AO65" s="59">
        <f t="shared" si="36"/>
        <v>204.32077840562579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325.55520000000013</v>
      </c>
      <c r="AJ66" s="13">
        <f>AI66*VLOOKUP('Données projet'!$B$10,Paramètres!$A$1:$I$89,3,0)*VLOOKUP('Données projet'!$B$10,Paramètres!$A$1:$I$89,5,0)</f>
        <v>355.5062784000001</v>
      </c>
      <c r="AK66" s="13">
        <f t="shared" si="35"/>
        <v>82.695279049035065</v>
      </c>
      <c r="AL66" s="20">
        <f t="shared" si="4"/>
        <v>763.20104589040284</v>
      </c>
      <c r="AM66" s="59">
        <f t="shared" si="5"/>
        <v>1056.5343792237361</v>
      </c>
      <c r="AN66" s="59">
        <f ca="1">AVERAGE(OFFSET($AM$3,0,0,'Données projet'!$E$10+1,1))-AVERAGE(OFFSET($H$3,0,0,'Données projet'!$E$10+1,1))</f>
        <v>245.50261797113421</v>
      </c>
      <c r="AO66" s="59">
        <f t="shared" si="36"/>
        <v>204.32077840562579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325.55520000000013</v>
      </c>
      <c r="AJ67" s="13">
        <f>AI67*VLOOKUP('Données projet'!$B$10,Paramètres!$A$1:$I$89,3,0)*VLOOKUP('Données projet'!$B$10,Paramètres!$A$1:$I$89,5,0)</f>
        <v>355.5062784000001</v>
      </c>
      <c r="AK67" s="13">
        <f t="shared" si="35"/>
        <v>82.695279049035065</v>
      </c>
      <c r="AL67" s="20">
        <f t="shared" si="4"/>
        <v>763.20104589040284</v>
      </c>
      <c r="AM67" s="59">
        <f t="shared" si="5"/>
        <v>1056.5343792237361</v>
      </c>
      <c r="AN67" s="59">
        <f ca="1">AVERAGE(OFFSET($AM$3,0,0,'Données projet'!$E$10+1,1))-AVERAGE(OFFSET($H$3,0,0,'Données projet'!$E$10+1,1))</f>
        <v>245.50261797113421</v>
      </c>
      <c r="AO67" s="59">
        <f t="shared" si="36"/>
        <v>204.32077840562579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325.55520000000013</v>
      </c>
      <c r="AJ68" s="13">
        <f>AI68*VLOOKUP('Données projet'!$B$10,Paramètres!$A$1:$I$89,3,0)*VLOOKUP('Données projet'!$B$10,Paramètres!$A$1:$I$89,5,0)</f>
        <v>355.5062784000001</v>
      </c>
      <c r="AK68" s="13">
        <f t="shared" si="35"/>
        <v>82.695279049035065</v>
      </c>
      <c r="AL68" s="20">
        <f t="shared" ref="AL68:AL131" si="58">(AJ68+AK68)*0.475*44/12</f>
        <v>763.20104589040284</v>
      </c>
      <c r="AM68" s="59">
        <f t="shared" ref="AM68:AM131" si="59">AL68+(AD68+AE68)*44/12</f>
        <v>1056.5343792237361</v>
      </c>
      <c r="AN68" s="59">
        <f ca="1">AVERAGE(OFFSET($AM$3,0,0,'Données projet'!$E$10+1,1))-AVERAGE(OFFSET($H$3,0,0,'Données projet'!$E$10+1,1))</f>
        <v>245.50261797113421</v>
      </c>
      <c r="AO68" s="59">
        <f t="shared" si="36"/>
        <v>204.32077840562579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325.55520000000013</v>
      </c>
      <c r="AJ69" s="13">
        <f>AI69*VLOOKUP('Données projet'!$B$10,Paramètres!$A$1:$I$89,3,0)*VLOOKUP('Données projet'!$B$10,Paramètres!$A$1:$I$89,5,0)</f>
        <v>355.5062784000001</v>
      </c>
      <c r="AK69" s="13">
        <f t="shared" ref="AK69:AK132" si="89">EXP(-1.0587+0.8836*LN(AJ69)+0.284)</f>
        <v>82.695279049035065</v>
      </c>
      <c r="AL69" s="20">
        <f t="shared" si="58"/>
        <v>763.20104589040284</v>
      </c>
      <c r="AM69" s="59">
        <f t="shared" si="59"/>
        <v>1056.5343792237361</v>
      </c>
      <c r="AN69" s="59">
        <f ca="1">AVERAGE(OFFSET($AM$3,0,0,'Données projet'!$E$10+1,1))-AVERAGE(OFFSET($H$3,0,0,'Données projet'!$E$10+1,1))</f>
        <v>245.50261797113421</v>
      </c>
      <c r="AO69" s="59">
        <f t="shared" ref="AO69:AO132" si="90">$AO$3</f>
        <v>204.32077840562579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325.55520000000013</v>
      </c>
      <c r="AJ70" s="13">
        <f>AI70*VLOOKUP('Données projet'!$B$10,Paramètres!$A$1:$I$89,3,0)*VLOOKUP('Données projet'!$B$10,Paramètres!$A$1:$I$89,5,0)</f>
        <v>355.5062784000001</v>
      </c>
      <c r="AK70" s="13">
        <f t="shared" si="89"/>
        <v>82.695279049035065</v>
      </c>
      <c r="AL70" s="20">
        <f t="shared" si="58"/>
        <v>763.20104589040284</v>
      </c>
      <c r="AM70" s="59">
        <f t="shared" si="59"/>
        <v>1056.5343792237361</v>
      </c>
      <c r="AN70" s="59">
        <f ca="1">AVERAGE(OFFSET($AM$3,0,0,'Données projet'!$E$10+1,1))-AVERAGE(OFFSET($H$3,0,0,'Données projet'!$E$10+1,1))</f>
        <v>245.50261797113421</v>
      </c>
      <c r="AO70" s="59">
        <f t="shared" si="90"/>
        <v>204.32077840562579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325.55520000000013</v>
      </c>
      <c r="AJ71" s="13">
        <f>AI71*VLOOKUP('Données projet'!$B$10,Paramètres!$A$1:$I$89,3,0)*VLOOKUP('Données projet'!$B$10,Paramètres!$A$1:$I$89,5,0)</f>
        <v>355.5062784000001</v>
      </c>
      <c r="AK71" s="13">
        <f t="shared" si="89"/>
        <v>82.695279049035065</v>
      </c>
      <c r="AL71" s="20">
        <f t="shared" si="58"/>
        <v>763.20104589040284</v>
      </c>
      <c r="AM71" s="59">
        <f t="shared" si="59"/>
        <v>1056.5343792237361</v>
      </c>
      <c r="AN71" s="59">
        <f ca="1">AVERAGE(OFFSET($AM$3,0,0,'Données projet'!$E$10+1,1))-AVERAGE(OFFSET($H$3,0,0,'Données projet'!$E$10+1,1))</f>
        <v>245.50261797113421</v>
      </c>
      <c r="AO71" s="59">
        <f t="shared" si="90"/>
        <v>204.32077840562579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325.55520000000013</v>
      </c>
      <c r="AJ72" s="13">
        <f>AI72*VLOOKUP('Données projet'!$B$10,Paramètres!$A$1:$I$89,3,0)*VLOOKUP('Données projet'!$B$10,Paramètres!$A$1:$I$89,5,0)</f>
        <v>355.5062784000001</v>
      </c>
      <c r="AK72" s="13">
        <f t="shared" si="89"/>
        <v>82.695279049035065</v>
      </c>
      <c r="AL72" s="20">
        <f t="shared" si="58"/>
        <v>763.20104589040284</v>
      </c>
      <c r="AM72" s="59">
        <f t="shared" si="59"/>
        <v>1056.5343792237361</v>
      </c>
      <c r="AN72" s="59">
        <f ca="1">AVERAGE(OFFSET($AM$3,0,0,'Données projet'!$E$10+1,1))-AVERAGE(OFFSET($H$3,0,0,'Données projet'!$E$10+1,1))</f>
        <v>245.50261797113421</v>
      </c>
      <c r="AO72" s="59">
        <f t="shared" si="90"/>
        <v>204.32077840562579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325.55520000000013</v>
      </c>
      <c r="AJ73" s="13">
        <f>AI73*VLOOKUP('Données projet'!$B$10,Paramètres!$A$1:$I$89,3,0)*VLOOKUP('Données projet'!$B$10,Paramètres!$A$1:$I$89,5,0)</f>
        <v>355.5062784000001</v>
      </c>
      <c r="AK73" s="13">
        <f t="shared" si="89"/>
        <v>82.695279049035065</v>
      </c>
      <c r="AL73" s="20">
        <f t="shared" si="58"/>
        <v>763.20104589040284</v>
      </c>
      <c r="AM73" s="59">
        <f t="shared" si="59"/>
        <v>1056.5343792237361</v>
      </c>
      <c r="AN73" s="59">
        <f ca="1">AVERAGE(OFFSET($AM$3,0,0,'Données projet'!$E$10+1,1))-AVERAGE(OFFSET($H$3,0,0,'Données projet'!$E$10+1,1))</f>
        <v>245.50261797113421</v>
      </c>
      <c r="AO73" s="59">
        <f t="shared" si="90"/>
        <v>204.32077840562579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325.55520000000013</v>
      </c>
      <c r="AJ74" s="13">
        <f>AI74*VLOOKUP('Données projet'!$B$10,Paramètres!$A$1:$I$89,3,0)*VLOOKUP('Données projet'!$B$10,Paramètres!$A$1:$I$89,5,0)</f>
        <v>355.5062784000001</v>
      </c>
      <c r="AK74" s="13">
        <f t="shared" si="89"/>
        <v>82.695279049035065</v>
      </c>
      <c r="AL74" s="20">
        <f t="shared" si="58"/>
        <v>763.20104589040284</v>
      </c>
      <c r="AM74" s="59">
        <f t="shared" si="59"/>
        <v>1056.5343792237361</v>
      </c>
      <c r="AN74" s="59">
        <f ca="1">AVERAGE(OFFSET($AM$3,0,0,'Données projet'!$E$10+1,1))-AVERAGE(OFFSET($H$3,0,0,'Données projet'!$E$10+1,1))</f>
        <v>245.50261797113421</v>
      </c>
      <c r="AO74" s="59">
        <f t="shared" si="90"/>
        <v>204.32077840562579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325.55520000000013</v>
      </c>
      <c r="AJ75" s="13">
        <f>AI75*VLOOKUP('Données projet'!$B$10,Paramètres!$A$1:$I$89,3,0)*VLOOKUP('Données projet'!$B$10,Paramètres!$A$1:$I$89,5,0)</f>
        <v>355.5062784000001</v>
      </c>
      <c r="AK75" s="13">
        <f t="shared" si="89"/>
        <v>82.695279049035065</v>
      </c>
      <c r="AL75" s="20">
        <f t="shared" si="58"/>
        <v>763.20104589040284</v>
      </c>
      <c r="AM75" s="59">
        <f t="shared" si="59"/>
        <v>1056.5343792237361</v>
      </c>
      <c r="AN75" s="59">
        <f ca="1">AVERAGE(OFFSET($AM$3,0,0,'Données projet'!$E$10+1,1))-AVERAGE(OFFSET($H$3,0,0,'Données projet'!$E$10+1,1))</f>
        <v>245.50261797113421</v>
      </c>
      <c r="AO75" s="59">
        <f t="shared" si="90"/>
        <v>204.32077840562579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325.55520000000013</v>
      </c>
      <c r="AJ76" s="13">
        <f>AI76*VLOOKUP('Données projet'!$B$10,Paramètres!$A$1:$I$89,3,0)*VLOOKUP('Données projet'!$B$10,Paramètres!$A$1:$I$89,5,0)</f>
        <v>355.5062784000001</v>
      </c>
      <c r="AK76" s="13">
        <f t="shared" si="89"/>
        <v>82.695279049035065</v>
      </c>
      <c r="AL76" s="20">
        <f t="shared" si="58"/>
        <v>763.20104589040284</v>
      </c>
      <c r="AM76" s="59">
        <f t="shared" si="59"/>
        <v>1056.5343792237361</v>
      </c>
      <c r="AN76" s="59">
        <f ca="1">AVERAGE(OFFSET($AM$3,0,0,'Données projet'!$E$10+1,1))-AVERAGE(OFFSET($H$3,0,0,'Données projet'!$E$10+1,1))</f>
        <v>245.50261797113421</v>
      </c>
      <c r="AO76" s="59">
        <f t="shared" si="90"/>
        <v>204.32077840562579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325.55520000000013</v>
      </c>
      <c r="AJ77" s="13">
        <f>AI77*VLOOKUP('Données projet'!$B$10,Paramètres!$A$1:$I$89,3,0)*VLOOKUP('Données projet'!$B$10,Paramètres!$A$1:$I$89,5,0)</f>
        <v>355.5062784000001</v>
      </c>
      <c r="AK77" s="13">
        <f t="shared" si="89"/>
        <v>82.695279049035065</v>
      </c>
      <c r="AL77" s="20">
        <f t="shared" si="58"/>
        <v>763.20104589040284</v>
      </c>
      <c r="AM77" s="59">
        <f t="shared" si="59"/>
        <v>1056.5343792237361</v>
      </c>
      <c r="AN77" s="59">
        <f ca="1">AVERAGE(OFFSET($AM$3,0,0,'Données projet'!$E$10+1,1))-AVERAGE(OFFSET($H$3,0,0,'Données projet'!$E$10+1,1))</f>
        <v>245.50261797113421</v>
      </c>
      <c r="AO77" s="59">
        <f t="shared" si="90"/>
        <v>204.32077840562579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325.55520000000013</v>
      </c>
      <c r="AJ78" s="13">
        <f>AI78*VLOOKUP('Données projet'!$B$10,Paramètres!$A$1:$I$89,3,0)*VLOOKUP('Données projet'!$B$10,Paramètres!$A$1:$I$89,5,0)</f>
        <v>355.5062784000001</v>
      </c>
      <c r="AK78" s="13">
        <f t="shared" si="89"/>
        <v>82.695279049035065</v>
      </c>
      <c r="AL78" s="20">
        <f t="shared" si="58"/>
        <v>763.20104589040284</v>
      </c>
      <c r="AM78" s="59">
        <f t="shared" si="59"/>
        <v>1056.5343792237361</v>
      </c>
      <c r="AN78" s="59">
        <f ca="1">AVERAGE(OFFSET($AM$3,0,0,'Données projet'!$E$10+1,1))-AVERAGE(OFFSET($H$3,0,0,'Données projet'!$E$10+1,1))</f>
        <v>245.50261797113421</v>
      </c>
      <c r="AO78" s="59">
        <f t="shared" si="90"/>
        <v>204.32077840562579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325.55520000000013</v>
      </c>
      <c r="AJ79" s="13">
        <f>AI79*VLOOKUP('Données projet'!$B$10,Paramètres!$A$1:$I$89,3,0)*VLOOKUP('Données projet'!$B$10,Paramètres!$A$1:$I$89,5,0)</f>
        <v>355.5062784000001</v>
      </c>
      <c r="AK79" s="13">
        <f t="shared" si="89"/>
        <v>82.695279049035065</v>
      </c>
      <c r="AL79" s="20">
        <f t="shared" si="58"/>
        <v>763.20104589040284</v>
      </c>
      <c r="AM79" s="59">
        <f t="shared" si="59"/>
        <v>1056.5343792237361</v>
      </c>
      <c r="AN79" s="59">
        <f ca="1">AVERAGE(OFFSET($AM$3,0,0,'Données projet'!$E$10+1,1))-AVERAGE(OFFSET($H$3,0,0,'Données projet'!$E$10+1,1))</f>
        <v>245.50261797113421</v>
      </c>
      <c r="AO79" s="59">
        <f t="shared" si="90"/>
        <v>204.32077840562579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325.55520000000013</v>
      </c>
      <c r="AJ80" s="13">
        <f>AI80*VLOOKUP('Données projet'!$B$10,Paramètres!$A$1:$I$89,3,0)*VLOOKUP('Données projet'!$B$10,Paramètres!$A$1:$I$89,5,0)</f>
        <v>355.5062784000001</v>
      </c>
      <c r="AK80" s="13">
        <f t="shared" si="89"/>
        <v>82.695279049035065</v>
      </c>
      <c r="AL80" s="20">
        <f t="shared" si="58"/>
        <v>763.20104589040284</v>
      </c>
      <c r="AM80" s="59">
        <f t="shared" si="59"/>
        <v>1056.5343792237361</v>
      </c>
      <c r="AN80" s="59">
        <f ca="1">AVERAGE(OFFSET($AM$3,0,0,'Données projet'!$E$10+1,1))-AVERAGE(OFFSET($H$3,0,0,'Données projet'!$E$10+1,1))</f>
        <v>245.50261797113421</v>
      </c>
      <c r="AO80" s="59">
        <f t="shared" si="90"/>
        <v>204.32077840562579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325.55520000000013</v>
      </c>
      <c r="AJ81" s="13">
        <f>AI81*VLOOKUP('Données projet'!$B$10,Paramètres!$A$1:$I$89,3,0)*VLOOKUP('Données projet'!$B$10,Paramètres!$A$1:$I$89,5,0)</f>
        <v>355.5062784000001</v>
      </c>
      <c r="AK81" s="13">
        <f t="shared" si="89"/>
        <v>82.695279049035065</v>
      </c>
      <c r="AL81" s="20">
        <f t="shared" si="58"/>
        <v>763.20104589040284</v>
      </c>
      <c r="AM81" s="59">
        <f t="shared" si="59"/>
        <v>1056.5343792237361</v>
      </c>
      <c r="AN81" s="59">
        <f ca="1">AVERAGE(OFFSET($AM$3,0,0,'Données projet'!$E$10+1,1))-AVERAGE(OFFSET($H$3,0,0,'Données projet'!$E$10+1,1))</f>
        <v>245.50261797113421</v>
      </c>
      <c r="AO81" s="59">
        <f t="shared" si="90"/>
        <v>204.32077840562579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325.55520000000013</v>
      </c>
      <c r="AJ82" s="13">
        <f>AI82*VLOOKUP('Données projet'!$B$10,Paramètres!$A$1:$I$89,3,0)*VLOOKUP('Données projet'!$B$10,Paramètres!$A$1:$I$89,5,0)</f>
        <v>355.5062784000001</v>
      </c>
      <c r="AK82" s="13">
        <f t="shared" si="89"/>
        <v>82.695279049035065</v>
      </c>
      <c r="AL82" s="20">
        <f t="shared" si="58"/>
        <v>763.20104589040284</v>
      </c>
      <c r="AM82" s="59">
        <f t="shared" si="59"/>
        <v>1056.5343792237361</v>
      </c>
      <c r="AN82" s="59">
        <f ca="1">AVERAGE(OFFSET($AM$3,0,0,'Données projet'!$E$10+1,1))-AVERAGE(OFFSET($H$3,0,0,'Données projet'!$E$10+1,1))</f>
        <v>245.50261797113421</v>
      </c>
      <c r="AO82" s="59">
        <f t="shared" si="90"/>
        <v>204.32077840562579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325.55520000000013</v>
      </c>
      <c r="AJ83" s="13">
        <f>AI83*VLOOKUP('Données projet'!$B$10,Paramètres!$A$1:$I$89,3,0)*VLOOKUP('Données projet'!$B$10,Paramètres!$A$1:$I$89,5,0)</f>
        <v>355.5062784000001</v>
      </c>
      <c r="AK83" s="13">
        <f t="shared" si="89"/>
        <v>82.695279049035065</v>
      </c>
      <c r="AL83" s="20">
        <f t="shared" si="58"/>
        <v>763.20104589040284</v>
      </c>
      <c r="AM83" s="59">
        <f t="shared" si="59"/>
        <v>1056.5343792237361</v>
      </c>
      <c r="AN83" s="59">
        <f ca="1">AVERAGE(OFFSET($AM$3,0,0,'Données projet'!$E$10+1,1))-AVERAGE(OFFSET($H$3,0,0,'Données projet'!$E$10+1,1))</f>
        <v>245.50261797113421</v>
      </c>
      <c r="AO83" s="59">
        <f t="shared" si="90"/>
        <v>204.32077840562579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325.55520000000013</v>
      </c>
      <c r="AJ84" s="13">
        <f>AI84*VLOOKUP('Données projet'!$B$10,Paramètres!$A$1:$I$89,3,0)*VLOOKUP('Données projet'!$B$10,Paramètres!$A$1:$I$89,5,0)</f>
        <v>355.5062784000001</v>
      </c>
      <c r="AK84" s="13">
        <f t="shared" si="89"/>
        <v>82.695279049035065</v>
      </c>
      <c r="AL84" s="20">
        <f t="shared" si="58"/>
        <v>763.20104589040284</v>
      </c>
      <c r="AM84" s="59">
        <f t="shared" si="59"/>
        <v>1056.5343792237361</v>
      </c>
      <c r="AN84" s="59">
        <f ca="1">AVERAGE(OFFSET($AM$3,0,0,'Données projet'!$E$10+1,1))-AVERAGE(OFFSET($H$3,0,0,'Données projet'!$E$10+1,1))</f>
        <v>245.50261797113421</v>
      </c>
      <c r="AO84" s="59">
        <f t="shared" si="90"/>
        <v>204.32077840562579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325.55520000000013</v>
      </c>
      <c r="AJ85" s="13">
        <f>AI85*VLOOKUP('Données projet'!$B$10,Paramètres!$A$1:$I$89,3,0)*VLOOKUP('Données projet'!$B$10,Paramètres!$A$1:$I$89,5,0)</f>
        <v>355.5062784000001</v>
      </c>
      <c r="AK85" s="13">
        <f t="shared" si="89"/>
        <v>82.695279049035065</v>
      </c>
      <c r="AL85" s="20">
        <f t="shared" si="58"/>
        <v>763.20104589040284</v>
      </c>
      <c r="AM85" s="59">
        <f t="shared" si="59"/>
        <v>1056.5343792237361</v>
      </c>
      <c r="AN85" s="59">
        <f ca="1">AVERAGE(OFFSET($AM$3,0,0,'Données projet'!$E$10+1,1))-AVERAGE(OFFSET($H$3,0,0,'Données projet'!$E$10+1,1))</f>
        <v>245.50261797113421</v>
      </c>
      <c r="AO85" s="59">
        <f t="shared" si="90"/>
        <v>204.32077840562579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325.55520000000013</v>
      </c>
      <c r="AJ86" s="13">
        <f>AI86*VLOOKUP('Données projet'!$B$10,Paramètres!$A$1:$I$89,3,0)*VLOOKUP('Données projet'!$B$10,Paramètres!$A$1:$I$89,5,0)</f>
        <v>355.5062784000001</v>
      </c>
      <c r="AK86" s="13">
        <f t="shared" si="89"/>
        <v>82.695279049035065</v>
      </c>
      <c r="AL86" s="20">
        <f t="shared" si="58"/>
        <v>763.20104589040284</v>
      </c>
      <c r="AM86" s="59">
        <f t="shared" si="59"/>
        <v>1056.5343792237361</v>
      </c>
      <c r="AN86" s="59">
        <f ca="1">AVERAGE(OFFSET($AM$3,0,0,'Données projet'!$E$10+1,1))-AVERAGE(OFFSET($H$3,0,0,'Données projet'!$E$10+1,1))</f>
        <v>245.50261797113421</v>
      </c>
      <c r="AO86" s="59">
        <f t="shared" si="90"/>
        <v>204.32077840562579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325.55520000000013</v>
      </c>
      <c r="AJ87" s="13">
        <f>AI87*VLOOKUP('Données projet'!$B$10,Paramètres!$A$1:$I$89,3,0)*VLOOKUP('Données projet'!$B$10,Paramètres!$A$1:$I$89,5,0)</f>
        <v>355.5062784000001</v>
      </c>
      <c r="AK87" s="13">
        <f t="shared" si="89"/>
        <v>82.695279049035065</v>
      </c>
      <c r="AL87" s="20">
        <f t="shared" si="58"/>
        <v>763.20104589040284</v>
      </c>
      <c r="AM87" s="59">
        <f t="shared" si="59"/>
        <v>1056.5343792237361</v>
      </c>
      <c r="AN87" s="59">
        <f ca="1">AVERAGE(OFFSET($AM$3,0,0,'Données projet'!$E$10+1,1))-AVERAGE(OFFSET($H$3,0,0,'Données projet'!$E$10+1,1))</f>
        <v>245.50261797113421</v>
      </c>
      <c r="AO87" s="59">
        <f t="shared" si="90"/>
        <v>204.32077840562579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325.55520000000013</v>
      </c>
      <c r="AJ88" s="13">
        <f>AI88*VLOOKUP('Données projet'!$B$10,Paramètres!$A$1:$I$89,3,0)*VLOOKUP('Données projet'!$B$10,Paramètres!$A$1:$I$89,5,0)</f>
        <v>355.5062784000001</v>
      </c>
      <c r="AK88" s="13">
        <f t="shared" si="89"/>
        <v>82.695279049035065</v>
      </c>
      <c r="AL88" s="20">
        <f t="shared" si="58"/>
        <v>763.20104589040284</v>
      </c>
      <c r="AM88" s="59">
        <f t="shared" si="59"/>
        <v>1056.5343792237361</v>
      </c>
      <c r="AN88" s="59">
        <f ca="1">AVERAGE(OFFSET($AM$3,0,0,'Données projet'!$E$10+1,1))-AVERAGE(OFFSET($H$3,0,0,'Données projet'!$E$10+1,1))</f>
        <v>245.50261797113421</v>
      </c>
      <c r="AO88" s="59">
        <f t="shared" si="90"/>
        <v>204.32077840562579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325.55520000000013</v>
      </c>
      <c r="AJ89" s="13">
        <f>AI89*VLOOKUP('Données projet'!$B$10,Paramètres!$A$1:$I$89,3,0)*VLOOKUP('Données projet'!$B$10,Paramètres!$A$1:$I$89,5,0)</f>
        <v>355.5062784000001</v>
      </c>
      <c r="AK89" s="13">
        <f t="shared" si="89"/>
        <v>82.695279049035065</v>
      </c>
      <c r="AL89" s="20">
        <f t="shared" si="58"/>
        <v>763.20104589040284</v>
      </c>
      <c r="AM89" s="59">
        <f t="shared" si="59"/>
        <v>1056.5343792237361</v>
      </c>
      <c r="AN89" s="59">
        <f ca="1">AVERAGE(OFFSET($AM$3,0,0,'Données projet'!$E$10+1,1))-AVERAGE(OFFSET($H$3,0,0,'Données projet'!$E$10+1,1))</f>
        <v>245.50261797113421</v>
      </c>
      <c r="AO89" s="59">
        <f t="shared" si="90"/>
        <v>204.32077840562579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325.55520000000013</v>
      </c>
      <c r="AJ90" s="13">
        <f>AI90*VLOOKUP('Données projet'!$B$10,Paramètres!$A$1:$I$89,3,0)*VLOOKUP('Données projet'!$B$10,Paramètres!$A$1:$I$89,5,0)</f>
        <v>355.5062784000001</v>
      </c>
      <c r="AK90" s="13">
        <f t="shared" si="89"/>
        <v>82.695279049035065</v>
      </c>
      <c r="AL90" s="20">
        <f t="shared" si="58"/>
        <v>763.20104589040284</v>
      </c>
      <c r="AM90" s="59">
        <f t="shared" si="59"/>
        <v>1056.5343792237361</v>
      </c>
      <c r="AN90" s="59">
        <f ca="1">AVERAGE(OFFSET($AM$3,0,0,'Données projet'!$E$10+1,1))-AVERAGE(OFFSET($H$3,0,0,'Données projet'!$E$10+1,1))</f>
        <v>245.50261797113421</v>
      </c>
      <c r="AO90" s="59">
        <f t="shared" si="90"/>
        <v>204.32077840562579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325.55520000000013</v>
      </c>
      <c r="AJ91" s="13">
        <f>AI91*VLOOKUP('Données projet'!$B$10,Paramètres!$A$1:$I$89,3,0)*VLOOKUP('Données projet'!$B$10,Paramètres!$A$1:$I$89,5,0)</f>
        <v>355.5062784000001</v>
      </c>
      <c r="AK91" s="13">
        <f t="shared" si="89"/>
        <v>82.695279049035065</v>
      </c>
      <c r="AL91" s="20">
        <f t="shared" si="58"/>
        <v>763.20104589040284</v>
      </c>
      <c r="AM91" s="59">
        <f t="shared" si="59"/>
        <v>1056.5343792237361</v>
      </c>
      <c r="AN91" s="59">
        <f ca="1">AVERAGE(OFFSET($AM$3,0,0,'Données projet'!$E$10+1,1))-AVERAGE(OFFSET($H$3,0,0,'Données projet'!$E$10+1,1))</f>
        <v>245.50261797113421</v>
      </c>
      <c r="AO91" s="59">
        <f t="shared" si="90"/>
        <v>204.32077840562579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325.55520000000013</v>
      </c>
      <c r="AJ92" s="13">
        <f>AI92*VLOOKUP('Données projet'!$B$10,Paramètres!$A$1:$I$89,3,0)*VLOOKUP('Données projet'!$B$10,Paramètres!$A$1:$I$89,5,0)</f>
        <v>355.5062784000001</v>
      </c>
      <c r="AK92" s="13">
        <f t="shared" si="89"/>
        <v>82.695279049035065</v>
      </c>
      <c r="AL92" s="20">
        <f t="shared" si="58"/>
        <v>763.20104589040284</v>
      </c>
      <c r="AM92" s="59">
        <f t="shared" si="59"/>
        <v>1056.5343792237361</v>
      </c>
      <c r="AN92" s="59">
        <f ca="1">AVERAGE(OFFSET($AM$3,0,0,'Données projet'!$E$10+1,1))-AVERAGE(OFFSET($H$3,0,0,'Données projet'!$E$10+1,1))</f>
        <v>245.50261797113421</v>
      </c>
      <c r="AO92" s="59">
        <f t="shared" si="90"/>
        <v>204.32077840562579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325.55520000000013</v>
      </c>
      <c r="AJ93" s="13">
        <f>AI93*VLOOKUP('Données projet'!$B$10,Paramètres!$A$1:$I$89,3,0)*VLOOKUP('Données projet'!$B$10,Paramètres!$A$1:$I$89,5,0)</f>
        <v>355.5062784000001</v>
      </c>
      <c r="AK93" s="13">
        <f t="shared" si="89"/>
        <v>82.695279049035065</v>
      </c>
      <c r="AL93" s="20">
        <f t="shared" si="58"/>
        <v>763.20104589040284</v>
      </c>
      <c r="AM93" s="59">
        <f t="shared" si="59"/>
        <v>1056.5343792237361</v>
      </c>
      <c r="AN93" s="59">
        <f ca="1">AVERAGE(OFFSET($AM$3,0,0,'Données projet'!$E$10+1,1))-AVERAGE(OFFSET($H$3,0,0,'Données projet'!$E$10+1,1))</f>
        <v>245.50261797113421</v>
      </c>
      <c r="AO93" s="59">
        <f t="shared" si="90"/>
        <v>204.32077840562579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325.55520000000013</v>
      </c>
      <c r="AJ94" s="13">
        <f>AI94*VLOOKUP('Données projet'!$B$10,Paramètres!$A$1:$I$89,3,0)*VLOOKUP('Données projet'!$B$10,Paramètres!$A$1:$I$89,5,0)</f>
        <v>355.5062784000001</v>
      </c>
      <c r="AK94" s="13">
        <f t="shared" si="89"/>
        <v>82.695279049035065</v>
      </c>
      <c r="AL94" s="20">
        <f t="shared" si="58"/>
        <v>763.20104589040284</v>
      </c>
      <c r="AM94" s="59">
        <f t="shared" si="59"/>
        <v>1056.5343792237361</v>
      </c>
      <c r="AN94" s="59">
        <f ca="1">AVERAGE(OFFSET($AM$3,0,0,'Données projet'!$E$10+1,1))-AVERAGE(OFFSET($H$3,0,0,'Données projet'!$E$10+1,1))</f>
        <v>245.50261797113421</v>
      </c>
      <c r="AO94" s="59">
        <f t="shared" si="90"/>
        <v>204.32077840562579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325.55520000000013</v>
      </c>
      <c r="AJ95" s="13">
        <f>AI95*VLOOKUP('Données projet'!$B$10,Paramètres!$A$1:$I$89,3,0)*VLOOKUP('Données projet'!$B$10,Paramètres!$A$1:$I$89,5,0)</f>
        <v>355.5062784000001</v>
      </c>
      <c r="AK95" s="13">
        <f t="shared" si="89"/>
        <v>82.695279049035065</v>
      </c>
      <c r="AL95" s="20">
        <f t="shared" si="58"/>
        <v>763.20104589040284</v>
      </c>
      <c r="AM95" s="59">
        <f t="shared" si="59"/>
        <v>1056.5343792237361</v>
      </c>
      <c r="AN95" s="59">
        <f ca="1">AVERAGE(OFFSET($AM$3,0,0,'Données projet'!$E$10+1,1))-AVERAGE(OFFSET($H$3,0,0,'Données projet'!$E$10+1,1))</f>
        <v>245.50261797113421</v>
      </c>
      <c r="AO95" s="59">
        <f t="shared" si="90"/>
        <v>204.32077840562579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325.55520000000013</v>
      </c>
      <c r="AJ96" s="13">
        <f>AI96*VLOOKUP('Données projet'!$B$10,Paramètres!$A$1:$I$89,3,0)*VLOOKUP('Données projet'!$B$10,Paramètres!$A$1:$I$89,5,0)</f>
        <v>355.5062784000001</v>
      </c>
      <c r="AK96" s="13">
        <f t="shared" si="89"/>
        <v>82.695279049035065</v>
      </c>
      <c r="AL96" s="20">
        <f t="shared" si="58"/>
        <v>763.20104589040284</v>
      </c>
      <c r="AM96" s="59">
        <f t="shared" si="59"/>
        <v>1056.5343792237361</v>
      </c>
      <c r="AN96" s="59">
        <f ca="1">AVERAGE(OFFSET($AM$3,0,0,'Données projet'!$E$10+1,1))-AVERAGE(OFFSET($H$3,0,0,'Données projet'!$E$10+1,1))</f>
        <v>245.50261797113421</v>
      </c>
      <c r="AO96" s="59">
        <f t="shared" si="90"/>
        <v>204.32077840562579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325.55520000000013</v>
      </c>
      <c r="AJ97" s="13">
        <f>AI97*VLOOKUP('Données projet'!$B$10,Paramètres!$A$1:$I$89,3,0)*VLOOKUP('Données projet'!$B$10,Paramètres!$A$1:$I$89,5,0)</f>
        <v>355.5062784000001</v>
      </c>
      <c r="AK97" s="13">
        <f t="shared" si="89"/>
        <v>82.695279049035065</v>
      </c>
      <c r="AL97" s="20">
        <f t="shared" si="58"/>
        <v>763.20104589040284</v>
      </c>
      <c r="AM97" s="59">
        <f t="shared" si="59"/>
        <v>1056.5343792237361</v>
      </c>
      <c r="AN97" s="59">
        <f ca="1">AVERAGE(OFFSET($AM$3,0,0,'Données projet'!$E$10+1,1))-AVERAGE(OFFSET($H$3,0,0,'Données projet'!$E$10+1,1))</f>
        <v>245.50261797113421</v>
      </c>
      <c r="AO97" s="59">
        <f t="shared" si="90"/>
        <v>204.32077840562579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325.55520000000013</v>
      </c>
      <c r="AJ98" s="13">
        <f>AI98*VLOOKUP('Données projet'!$B$10,Paramètres!$A$1:$I$89,3,0)*VLOOKUP('Données projet'!$B$10,Paramètres!$A$1:$I$89,5,0)</f>
        <v>355.5062784000001</v>
      </c>
      <c r="AK98" s="13">
        <f t="shared" si="89"/>
        <v>82.695279049035065</v>
      </c>
      <c r="AL98" s="20">
        <f t="shared" si="58"/>
        <v>763.20104589040284</v>
      </c>
      <c r="AM98" s="59">
        <f t="shared" si="59"/>
        <v>1056.5343792237361</v>
      </c>
      <c r="AN98" s="59">
        <f ca="1">AVERAGE(OFFSET($AM$3,0,0,'Données projet'!$E$10+1,1))-AVERAGE(OFFSET($H$3,0,0,'Données projet'!$E$10+1,1))</f>
        <v>245.50261797113421</v>
      </c>
      <c r="AO98" s="59">
        <f t="shared" si="90"/>
        <v>204.32077840562579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325.55520000000013</v>
      </c>
      <c r="AJ99" s="13">
        <f>AI99*VLOOKUP('Données projet'!$B$10,Paramètres!$A$1:$I$89,3,0)*VLOOKUP('Données projet'!$B$10,Paramètres!$A$1:$I$89,5,0)</f>
        <v>355.5062784000001</v>
      </c>
      <c r="AK99" s="13">
        <f t="shared" si="89"/>
        <v>82.695279049035065</v>
      </c>
      <c r="AL99" s="20">
        <f t="shared" si="58"/>
        <v>763.20104589040284</v>
      </c>
      <c r="AM99" s="59">
        <f t="shared" si="59"/>
        <v>1056.5343792237361</v>
      </c>
      <c r="AN99" s="59">
        <f ca="1">AVERAGE(OFFSET($AM$3,0,0,'Données projet'!$E$10+1,1))-AVERAGE(OFFSET($H$3,0,0,'Données projet'!$E$10+1,1))</f>
        <v>245.50261797113421</v>
      </c>
      <c r="AO99" s="59">
        <f t="shared" si="90"/>
        <v>204.32077840562579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325.55520000000013</v>
      </c>
      <c r="AJ100" s="13">
        <f>AI100*VLOOKUP('Données projet'!$B$10,Paramètres!$A$1:$I$89,3,0)*VLOOKUP('Données projet'!$B$10,Paramètres!$A$1:$I$89,5,0)</f>
        <v>355.5062784000001</v>
      </c>
      <c r="AK100" s="13">
        <f t="shared" si="89"/>
        <v>82.695279049035065</v>
      </c>
      <c r="AL100" s="20">
        <f t="shared" si="58"/>
        <v>763.20104589040284</v>
      </c>
      <c r="AM100" s="59">
        <f t="shared" si="59"/>
        <v>1056.5343792237361</v>
      </c>
      <c r="AN100" s="59">
        <f ca="1">AVERAGE(OFFSET($AM$3,0,0,'Données projet'!$E$10+1,1))-AVERAGE(OFFSET($H$3,0,0,'Données projet'!$E$10+1,1))</f>
        <v>245.50261797113421</v>
      </c>
      <c r="AO100" s="59">
        <f t="shared" si="90"/>
        <v>204.32077840562579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325.55520000000013</v>
      </c>
      <c r="AJ101" s="13">
        <f>AI101*VLOOKUP('Données projet'!$B$10,Paramètres!$A$1:$I$89,3,0)*VLOOKUP('Données projet'!$B$10,Paramètres!$A$1:$I$89,5,0)</f>
        <v>355.5062784000001</v>
      </c>
      <c r="AK101" s="13">
        <f t="shared" si="89"/>
        <v>82.695279049035065</v>
      </c>
      <c r="AL101" s="20">
        <f t="shared" si="58"/>
        <v>763.20104589040284</v>
      </c>
      <c r="AM101" s="59">
        <f t="shared" si="59"/>
        <v>1056.5343792237361</v>
      </c>
      <c r="AN101" s="59">
        <f ca="1">AVERAGE(OFFSET($AM$3,0,0,'Données projet'!$E$10+1,1))-AVERAGE(OFFSET($H$3,0,0,'Données projet'!$E$10+1,1))</f>
        <v>245.50261797113421</v>
      </c>
      <c r="AO101" s="59">
        <f t="shared" si="90"/>
        <v>204.32077840562579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325.55520000000013</v>
      </c>
      <c r="AJ102" s="13">
        <f>AI102*VLOOKUP('Données projet'!$B$10,Paramètres!$A$1:$I$89,3,0)*VLOOKUP('Données projet'!$B$10,Paramètres!$A$1:$I$89,5,0)</f>
        <v>355.5062784000001</v>
      </c>
      <c r="AK102" s="13">
        <f t="shared" si="89"/>
        <v>82.695279049035065</v>
      </c>
      <c r="AL102" s="20">
        <f t="shared" si="58"/>
        <v>763.20104589040284</v>
      </c>
      <c r="AM102" s="59">
        <f t="shared" si="59"/>
        <v>1056.5343792237361</v>
      </c>
      <c r="AN102" s="59">
        <f ca="1">AVERAGE(OFFSET($AM$3,0,0,'Données projet'!$E$10+1,1))-AVERAGE(OFFSET($H$3,0,0,'Données projet'!$E$10+1,1))</f>
        <v>245.50261797113421</v>
      </c>
      <c r="AO102" s="59">
        <f t="shared" si="90"/>
        <v>204.32077840562579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325.55520000000013</v>
      </c>
      <c r="AJ103" s="13">
        <f>AI103*VLOOKUP('Données projet'!$B$10,Paramètres!$A$1:$I$89,3,0)*VLOOKUP('Données projet'!$B$10,Paramètres!$A$1:$I$89,5,0)</f>
        <v>355.5062784000001</v>
      </c>
      <c r="AK103" s="13">
        <f t="shared" si="89"/>
        <v>82.695279049035065</v>
      </c>
      <c r="AL103" s="20">
        <f t="shared" si="58"/>
        <v>763.20104589040284</v>
      </c>
      <c r="AM103" s="59">
        <f t="shared" si="59"/>
        <v>1056.5343792237361</v>
      </c>
      <c r="AN103" s="59">
        <f ca="1">AVERAGE(OFFSET($AM$3,0,0,'Données projet'!$E$10+1,1))-AVERAGE(OFFSET($H$3,0,0,'Données projet'!$E$10+1,1))</f>
        <v>245.50261797113421</v>
      </c>
      <c r="AO103" s="59">
        <f t="shared" si="90"/>
        <v>204.32077840562579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325.55520000000013</v>
      </c>
      <c r="AJ104" s="13">
        <f>AI104*VLOOKUP('Données projet'!$B$10,Paramètres!$A$1:$I$89,3,0)*VLOOKUP('Données projet'!$B$10,Paramètres!$A$1:$I$89,5,0)</f>
        <v>355.5062784000001</v>
      </c>
      <c r="AK104" s="13">
        <f t="shared" si="89"/>
        <v>82.695279049035065</v>
      </c>
      <c r="AL104" s="20">
        <f t="shared" si="58"/>
        <v>763.20104589040284</v>
      </c>
      <c r="AM104" s="59">
        <f t="shared" si="59"/>
        <v>1056.5343792237361</v>
      </c>
      <c r="AN104" s="59">
        <f ca="1">AVERAGE(OFFSET($AM$3,0,0,'Données projet'!$E$10+1,1))-AVERAGE(OFFSET($H$3,0,0,'Données projet'!$E$10+1,1))</f>
        <v>245.50261797113421</v>
      </c>
      <c r="AO104" s="59">
        <f t="shared" si="90"/>
        <v>204.32077840562579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325.55520000000013</v>
      </c>
      <c r="AJ105" s="13">
        <f>AI105*VLOOKUP('Données projet'!$B$10,Paramètres!$A$1:$I$89,3,0)*VLOOKUP('Données projet'!$B$10,Paramètres!$A$1:$I$89,5,0)</f>
        <v>355.5062784000001</v>
      </c>
      <c r="AK105" s="13">
        <f t="shared" si="89"/>
        <v>82.695279049035065</v>
      </c>
      <c r="AL105" s="20">
        <f t="shared" si="58"/>
        <v>763.20104589040284</v>
      </c>
      <c r="AM105" s="59">
        <f t="shared" si="59"/>
        <v>1056.5343792237361</v>
      </c>
      <c r="AN105" s="59">
        <f ca="1">AVERAGE(OFFSET($AM$3,0,0,'Données projet'!$E$10+1,1))-AVERAGE(OFFSET($H$3,0,0,'Données projet'!$E$10+1,1))</f>
        <v>245.50261797113421</v>
      </c>
      <c r="AO105" s="59">
        <f t="shared" si="90"/>
        <v>204.32077840562579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325.55520000000013</v>
      </c>
      <c r="AJ106" s="13">
        <f>AI106*VLOOKUP('Données projet'!$B$10,Paramètres!$A$1:$I$89,3,0)*VLOOKUP('Données projet'!$B$10,Paramètres!$A$1:$I$89,5,0)</f>
        <v>355.5062784000001</v>
      </c>
      <c r="AK106" s="13">
        <f t="shared" si="89"/>
        <v>82.695279049035065</v>
      </c>
      <c r="AL106" s="20">
        <f t="shared" si="58"/>
        <v>763.20104589040284</v>
      </c>
      <c r="AM106" s="59">
        <f t="shared" si="59"/>
        <v>1056.5343792237361</v>
      </c>
      <c r="AN106" s="59">
        <f ca="1">AVERAGE(OFFSET($AM$3,0,0,'Données projet'!$E$10+1,1))-AVERAGE(OFFSET($H$3,0,0,'Données projet'!$E$10+1,1))</f>
        <v>245.50261797113421</v>
      </c>
      <c r="AO106" s="59">
        <f t="shared" si="90"/>
        <v>204.32077840562579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325.55520000000013</v>
      </c>
      <c r="AJ107" s="13">
        <f>AI107*VLOOKUP('Données projet'!$B$10,Paramètres!$A$1:$I$89,3,0)*VLOOKUP('Données projet'!$B$10,Paramètres!$A$1:$I$89,5,0)</f>
        <v>355.5062784000001</v>
      </c>
      <c r="AK107" s="13">
        <f t="shared" si="89"/>
        <v>82.695279049035065</v>
      </c>
      <c r="AL107" s="20">
        <f t="shared" si="58"/>
        <v>763.20104589040284</v>
      </c>
      <c r="AM107" s="59">
        <f t="shared" si="59"/>
        <v>1056.5343792237361</v>
      </c>
      <c r="AN107" s="59">
        <f ca="1">AVERAGE(OFFSET($AM$3,0,0,'Données projet'!$E$10+1,1))-AVERAGE(OFFSET($H$3,0,0,'Données projet'!$E$10+1,1))</f>
        <v>245.50261797113421</v>
      </c>
      <c r="AO107" s="59">
        <f t="shared" si="90"/>
        <v>204.32077840562579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325.55520000000013</v>
      </c>
      <c r="AJ108" s="13">
        <f>AI108*VLOOKUP('Données projet'!$B$10,Paramètres!$A$1:$I$89,3,0)*VLOOKUP('Données projet'!$B$10,Paramètres!$A$1:$I$89,5,0)</f>
        <v>355.5062784000001</v>
      </c>
      <c r="AK108" s="13">
        <f t="shared" si="89"/>
        <v>82.695279049035065</v>
      </c>
      <c r="AL108" s="20">
        <f t="shared" si="58"/>
        <v>763.20104589040284</v>
      </c>
      <c r="AM108" s="59">
        <f t="shared" si="59"/>
        <v>1056.5343792237361</v>
      </c>
      <c r="AN108" s="59">
        <f ca="1">AVERAGE(OFFSET($AM$3,0,0,'Données projet'!$E$10+1,1))-AVERAGE(OFFSET($H$3,0,0,'Données projet'!$E$10+1,1))</f>
        <v>245.50261797113421</v>
      </c>
      <c r="AO108" s="59">
        <f t="shared" si="90"/>
        <v>204.32077840562579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325.55520000000013</v>
      </c>
      <c r="AJ109" s="13">
        <f>AI109*VLOOKUP('Données projet'!$B$10,Paramètres!$A$1:$I$89,3,0)*VLOOKUP('Données projet'!$B$10,Paramètres!$A$1:$I$89,5,0)</f>
        <v>355.5062784000001</v>
      </c>
      <c r="AK109" s="13">
        <f t="shared" si="89"/>
        <v>82.695279049035065</v>
      </c>
      <c r="AL109" s="20">
        <f t="shared" si="58"/>
        <v>763.20104589040284</v>
      </c>
      <c r="AM109" s="59">
        <f t="shared" si="59"/>
        <v>1056.5343792237361</v>
      </c>
      <c r="AN109" s="59">
        <f ca="1">AVERAGE(OFFSET($AM$3,0,0,'Données projet'!$E$10+1,1))-AVERAGE(OFFSET($H$3,0,0,'Données projet'!$E$10+1,1))</f>
        <v>245.50261797113421</v>
      </c>
      <c r="AO109" s="59">
        <f t="shared" si="90"/>
        <v>204.32077840562579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325.55520000000013</v>
      </c>
      <c r="AJ110" s="13">
        <f>AI110*VLOOKUP('Données projet'!$B$10,Paramètres!$A$1:$I$89,3,0)*VLOOKUP('Données projet'!$B$10,Paramètres!$A$1:$I$89,5,0)</f>
        <v>355.5062784000001</v>
      </c>
      <c r="AK110" s="13">
        <f t="shared" si="89"/>
        <v>82.695279049035065</v>
      </c>
      <c r="AL110" s="20">
        <f t="shared" si="58"/>
        <v>763.20104589040284</v>
      </c>
      <c r="AM110" s="59">
        <f t="shared" si="59"/>
        <v>1056.5343792237361</v>
      </c>
      <c r="AN110" s="59">
        <f ca="1">AVERAGE(OFFSET($AM$3,0,0,'Données projet'!$E$10+1,1))-AVERAGE(OFFSET($H$3,0,0,'Données projet'!$E$10+1,1))</f>
        <v>245.50261797113421</v>
      </c>
      <c r="AO110" s="59">
        <f t="shared" si="90"/>
        <v>204.32077840562579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325.55520000000013</v>
      </c>
      <c r="AJ111" s="13">
        <f>AI111*VLOOKUP('Données projet'!$B$10,Paramètres!$A$1:$I$89,3,0)*VLOOKUP('Données projet'!$B$10,Paramètres!$A$1:$I$89,5,0)</f>
        <v>355.5062784000001</v>
      </c>
      <c r="AK111" s="13">
        <f t="shared" si="89"/>
        <v>82.695279049035065</v>
      </c>
      <c r="AL111" s="20">
        <f t="shared" si="58"/>
        <v>763.20104589040284</v>
      </c>
      <c r="AM111" s="59">
        <f t="shared" si="59"/>
        <v>1056.5343792237361</v>
      </c>
      <c r="AN111" s="59">
        <f ca="1">AVERAGE(OFFSET($AM$3,0,0,'Données projet'!$E$10+1,1))-AVERAGE(OFFSET($H$3,0,0,'Données projet'!$E$10+1,1))</f>
        <v>245.50261797113421</v>
      </c>
      <c r="AO111" s="59">
        <f t="shared" si="90"/>
        <v>204.32077840562579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325.55520000000013</v>
      </c>
      <c r="AJ112" s="13">
        <f>AI112*VLOOKUP('Données projet'!$B$10,Paramètres!$A$1:$I$89,3,0)*VLOOKUP('Données projet'!$B$10,Paramètres!$A$1:$I$89,5,0)</f>
        <v>355.5062784000001</v>
      </c>
      <c r="AK112" s="13">
        <f t="shared" si="89"/>
        <v>82.695279049035065</v>
      </c>
      <c r="AL112" s="20">
        <f t="shared" si="58"/>
        <v>763.20104589040284</v>
      </c>
      <c r="AM112" s="59">
        <f t="shared" si="59"/>
        <v>1056.5343792237361</v>
      </c>
      <c r="AN112" s="59">
        <f ca="1">AVERAGE(OFFSET($AM$3,0,0,'Données projet'!$E$10+1,1))-AVERAGE(OFFSET($H$3,0,0,'Données projet'!$E$10+1,1))</f>
        <v>245.50261797113421</v>
      </c>
      <c r="AO112" s="59">
        <f t="shared" si="90"/>
        <v>204.32077840562579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325.55520000000013</v>
      </c>
      <c r="AJ113" s="13">
        <f>AI113*VLOOKUP('Données projet'!$B$10,Paramètres!$A$1:$I$89,3,0)*VLOOKUP('Données projet'!$B$10,Paramètres!$A$1:$I$89,5,0)</f>
        <v>355.5062784000001</v>
      </c>
      <c r="AK113" s="13">
        <f t="shared" si="89"/>
        <v>82.695279049035065</v>
      </c>
      <c r="AL113" s="20">
        <f t="shared" si="58"/>
        <v>763.20104589040284</v>
      </c>
      <c r="AM113" s="59">
        <f t="shared" si="59"/>
        <v>1056.5343792237361</v>
      </c>
      <c r="AN113" s="59">
        <f ca="1">AVERAGE(OFFSET($AM$3,0,0,'Données projet'!$E$10+1,1))-AVERAGE(OFFSET($H$3,0,0,'Données projet'!$E$10+1,1))</f>
        <v>245.50261797113421</v>
      </c>
      <c r="AO113" s="59">
        <f t="shared" si="90"/>
        <v>204.32077840562579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325.55520000000013</v>
      </c>
      <c r="AJ114" s="13">
        <f>AI114*VLOOKUP('Données projet'!$B$10,Paramètres!$A$1:$I$89,3,0)*VLOOKUP('Données projet'!$B$10,Paramètres!$A$1:$I$89,5,0)</f>
        <v>355.5062784000001</v>
      </c>
      <c r="AK114" s="13">
        <f t="shared" si="89"/>
        <v>82.695279049035065</v>
      </c>
      <c r="AL114" s="20">
        <f t="shared" si="58"/>
        <v>763.20104589040284</v>
      </c>
      <c r="AM114" s="59">
        <f t="shared" si="59"/>
        <v>1056.5343792237361</v>
      </c>
      <c r="AN114" s="59">
        <f ca="1">AVERAGE(OFFSET($AM$3,0,0,'Données projet'!$E$10+1,1))-AVERAGE(OFFSET($H$3,0,0,'Données projet'!$E$10+1,1))</f>
        <v>245.50261797113421</v>
      </c>
      <c r="AO114" s="59">
        <f t="shared" si="90"/>
        <v>204.32077840562579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325.55520000000013</v>
      </c>
      <c r="AJ115" s="13">
        <f>AI115*VLOOKUP('Données projet'!$B$10,Paramètres!$A$1:$I$89,3,0)*VLOOKUP('Données projet'!$B$10,Paramètres!$A$1:$I$89,5,0)</f>
        <v>355.5062784000001</v>
      </c>
      <c r="AK115" s="13">
        <f t="shared" si="89"/>
        <v>82.695279049035065</v>
      </c>
      <c r="AL115" s="20">
        <f t="shared" si="58"/>
        <v>763.20104589040284</v>
      </c>
      <c r="AM115" s="59">
        <f t="shared" si="59"/>
        <v>1056.5343792237361</v>
      </c>
      <c r="AN115" s="59">
        <f ca="1">AVERAGE(OFFSET($AM$3,0,0,'Données projet'!$E$10+1,1))-AVERAGE(OFFSET($H$3,0,0,'Données projet'!$E$10+1,1))</f>
        <v>245.50261797113421</v>
      </c>
      <c r="AO115" s="59">
        <f t="shared" si="90"/>
        <v>204.32077840562579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325.55520000000013</v>
      </c>
      <c r="AJ116" s="13">
        <f>AI116*VLOOKUP('Données projet'!$B$10,Paramètres!$A$1:$I$89,3,0)*VLOOKUP('Données projet'!$B$10,Paramètres!$A$1:$I$89,5,0)</f>
        <v>355.5062784000001</v>
      </c>
      <c r="AK116" s="13">
        <f t="shared" si="89"/>
        <v>82.695279049035065</v>
      </c>
      <c r="AL116" s="20">
        <f t="shared" si="58"/>
        <v>763.20104589040284</v>
      </c>
      <c r="AM116" s="59">
        <f t="shared" si="59"/>
        <v>1056.5343792237361</v>
      </c>
      <c r="AN116" s="59">
        <f ca="1">AVERAGE(OFFSET($AM$3,0,0,'Données projet'!$E$10+1,1))-AVERAGE(OFFSET($H$3,0,0,'Données projet'!$E$10+1,1))</f>
        <v>245.50261797113421</v>
      </c>
      <c r="AO116" s="59">
        <f t="shared" si="90"/>
        <v>204.32077840562579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325.55520000000013</v>
      </c>
      <c r="AJ117" s="13">
        <f>AI117*VLOOKUP('Données projet'!$B$10,Paramètres!$A$1:$I$89,3,0)*VLOOKUP('Données projet'!$B$10,Paramètres!$A$1:$I$89,5,0)</f>
        <v>355.5062784000001</v>
      </c>
      <c r="AK117" s="13">
        <f t="shared" si="89"/>
        <v>82.695279049035065</v>
      </c>
      <c r="AL117" s="20">
        <f t="shared" si="58"/>
        <v>763.20104589040284</v>
      </c>
      <c r="AM117" s="59">
        <f t="shared" si="59"/>
        <v>1056.5343792237361</v>
      </c>
      <c r="AN117" s="59">
        <f ca="1">AVERAGE(OFFSET($AM$3,0,0,'Données projet'!$E$10+1,1))-AVERAGE(OFFSET($H$3,0,0,'Données projet'!$E$10+1,1))</f>
        <v>245.50261797113421</v>
      </c>
      <c r="AO117" s="59">
        <f t="shared" si="90"/>
        <v>204.32077840562579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325.55520000000013</v>
      </c>
      <c r="AJ118" s="13">
        <f>AI118*VLOOKUP('Données projet'!$B$10,Paramètres!$A$1:$I$89,3,0)*VLOOKUP('Données projet'!$B$10,Paramètres!$A$1:$I$89,5,0)</f>
        <v>355.5062784000001</v>
      </c>
      <c r="AK118" s="13">
        <f t="shared" si="89"/>
        <v>82.695279049035065</v>
      </c>
      <c r="AL118" s="20">
        <f t="shared" si="58"/>
        <v>763.20104589040284</v>
      </c>
      <c r="AM118" s="59">
        <f t="shared" si="59"/>
        <v>1056.5343792237361</v>
      </c>
      <c r="AN118" s="59">
        <f ca="1">AVERAGE(OFFSET($AM$3,0,0,'Données projet'!$E$10+1,1))-AVERAGE(OFFSET($H$3,0,0,'Données projet'!$E$10+1,1))</f>
        <v>245.50261797113421</v>
      </c>
      <c r="AO118" s="59">
        <f t="shared" si="90"/>
        <v>204.32077840562579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325.55520000000013</v>
      </c>
      <c r="AJ119" s="13">
        <f>AI119*VLOOKUP('Données projet'!$B$10,Paramètres!$A$1:$I$89,3,0)*VLOOKUP('Données projet'!$B$10,Paramètres!$A$1:$I$89,5,0)</f>
        <v>355.5062784000001</v>
      </c>
      <c r="AK119" s="13">
        <f t="shared" si="89"/>
        <v>82.695279049035065</v>
      </c>
      <c r="AL119" s="20">
        <f t="shared" si="58"/>
        <v>763.20104589040284</v>
      </c>
      <c r="AM119" s="59">
        <f t="shared" si="59"/>
        <v>1056.5343792237361</v>
      </c>
      <c r="AN119" s="59">
        <f ca="1">AVERAGE(OFFSET($AM$3,0,0,'Données projet'!$E$10+1,1))-AVERAGE(OFFSET($H$3,0,0,'Données projet'!$E$10+1,1))</f>
        <v>245.50261797113421</v>
      </c>
      <c r="AO119" s="59">
        <f t="shared" si="90"/>
        <v>204.32077840562579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325.55520000000013</v>
      </c>
      <c r="AJ120" s="13">
        <f>AI120*VLOOKUP('Données projet'!$B$10,Paramètres!$A$1:$I$89,3,0)*VLOOKUP('Données projet'!$B$10,Paramètres!$A$1:$I$89,5,0)</f>
        <v>355.5062784000001</v>
      </c>
      <c r="AK120" s="13">
        <f t="shared" si="89"/>
        <v>82.695279049035065</v>
      </c>
      <c r="AL120" s="20">
        <f t="shared" si="58"/>
        <v>763.20104589040284</v>
      </c>
      <c r="AM120" s="59">
        <f t="shared" si="59"/>
        <v>1056.5343792237361</v>
      </c>
      <c r="AN120" s="59">
        <f ca="1">AVERAGE(OFFSET($AM$3,0,0,'Données projet'!$E$10+1,1))-AVERAGE(OFFSET($H$3,0,0,'Données projet'!$E$10+1,1))</f>
        <v>245.50261797113421</v>
      </c>
      <c r="AO120" s="59">
        <f t="shared" si="90"/>
        <v>204.32077840562579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325.55520000000013</v>
      </c>
      <c r="AJ121" s="13">
        <f>AI121*VLOOKUP('Données projet'!$B$10,Paramètres!$A$1:$I$89,3,0)*VLOOKUP('Données projet'!$B$10,Paramètres!$A$1:$I$89,5,0)</f>
        <v>355.5062784000001</v>
      </c>
      <c r="AK121" s="13">
        <f t="shared" si="89"/>
        <v>82.695279049035065</v>
      </c>
      <c r="AL121" s="20">
        <f t="shared" si="58"/>
        <v>763.20104589040284</v>
      </c>
      <c r="AM121" s="59">
        <f t="shared" si="59"/>
        <v>1056.5343792237361</v>
      </c>
      <c r="AN121" s="59">
        <f ca="1">AVERAGE(OFFSET($AM$3,0,0,'Données projet'!$E$10+1,1))-AVERAGE(OFFSET($H$3,0,0,'Données projet'!$E$10+1,1))</f>
        <v>245.50261797113421</v>
      </c>
      <c r="AO121" s="59">
        <f t="shared" si="90"/>
        <v>204.32077840562579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325.55520000000013</v>
      </c>
      <c r="AJ122" s="13">
        <f>AI122*VLOOKUP('Données projet'!$B$10,Paramètres!$A$1:$I$89,3,0)*VLOOKUP('Données projet'!$B$10,Paramètres!$A$1:$I$89,5,0)</f>
        <v>355.5062784000001</v>
      </c>
      <c r="AK122" s="13">
        <f t="shared" si="89"/>
        <v>82.695279049035065</v>
      </c>
      <c r="AL122" s="20">
        <f t="shared" si="58"/>
        <v>763.20104589040284</v>
      </c>
      <c r="AM122" s="59">
        <f t="shared" si="59"/>
        <v>1056.5343792237361</v>
      </c>
      <c r="AN122" s="59">
        <f ca="1">AVERAGE(OFFSET($AM$3,0,0,'Données projet'!$E$10+1,1))-AVERAGE(OFFSET($H$3,0,0,'Données projet'!$E$10+1,1))</f>
        <v>245.50261797113421</v>
      </c>
      <c r="AO122" s="59">
        <f t="shared" si="90"/>
        <v>204.32077840562579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325.55520000000013</v>
      </c>
      <c r="AJ123" s="13">
        <f>AI123*VLOOKUP('Données projet'!$B$10,Paramètres!$A$1:$I$89,3,0)*VLOOKUP('Données projet'!$B$10,Paramètres!$A$1:$I$89,5,0)</f>
        <v>355.5062784000001</v>
      </c>
      <c r="AK123" s="13">
        <f t="shared" si="89"/>
        <v>82.695279049035065</v>
      </c>
      <c r="AL123" s="20">
        <f t="shared" si="58"/>
        <v>763.20104589040284</v>
      </c>
      <c r="AM123" s="59">
        <f t="shared" si="59"/>
        <v>1056.5343792237361</v>
      </c>
      <c r="AN123" s="59">
        <f ca="1">AVERAGE(OFFSET($AM$3,0,0,'Données projet'!$E$10+1,1))-AVERAGE(OFFSET($H$3,0,0,'Données projet'!$E$10+1,1))</f>
        <v>245.50261797113421</v>
      </c>
      <c r="AO123" s="59">
        <f t="shared" si="90"/>
        <v>204.32077840562579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325.55520000000013</v>
      </c>
      <c r="AJ124" s="13">
        <f>AI124*VLOOKUP('Données projet'!$B$10,Paramètres!$A$1:$I$89,3,0)*VLOOKUP('Données projet'!$B$10,Paramètres!$A$1:$I$89,5,0)</f>
        <v>355.5062784000001</v>
      </c>
      <c r="AK124" s="13">
        <f t="shared" si="89"/>
        <v>82.695279049035065</v>
      </c>
      <c r="AL124" s="20">
        <f t="shared" si="58"/>
        <v>763.20104589040284</v>
      </c>
      <c r="AM124" s="59">
        <f t="shared" si="59"/>
        <v>1056.5343792237361</v>
      </c>
      <c r="AN124" s="59">
        <f ca="1">AVERAGE(OFFSET($AM$3,0,0,'Données projet'!$E$10+1,1))-AVERAGE(OFFSET($H$3,0,0,'Données projet'!$E$10+1,1))</f>
        <v>245.50261797113421</v>
      </c>
      <c r="AO124" s="59">
        <f t="shared" si="90"/>
        <v>204.32077840562579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325.55520000000013</v>
      </c>
      <c r="AJ125" s="13">
        <f>AI125*VLOOKUP('Données projet'!$B$10,Paramètres!$A$1:$I$89,3,0)*VLOOKUP('Données projet'!$B$10,Paramètres!$A$1:$I$89,5,0)</f>
        <v>355.5062784000001</v>
      </c>
      <c r="AK125" s="13">
        <f t="shared" si="89"/>
        <v>82.695279049035065</v>
      </c>
      <c r="AL125" s="20">
        <f t="shared" si="58"/>
        <v>763.20104589040284</v>
      </c>
      <c r="AM125" s="59">
        <f t="shared" si="59"/>
        <v>1056.5343792237361</v>
      </c>
      <c r="AN125" s="59">
        <f ca="1">AVERAGE(OFFSET($AM$3,0,0,'Données projet'!$E$10+1,1))-AVERAGE(OFFSET($H$3,0,0,'Données projet'!$E$10+1,1))</f>
        <v>245.50261797113421</v>
      </c>
      <c r="AO125" s="59">
        <f t="shared" si="90"/>
        <v>204.32077840562579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325.55520000000013</v>
      </c>
      <c r="AJ126" s="13">
        <f>AI126*VLOOKUP('Données projet'!$B$10,Paramètres!$A$1:$I$89,3,0)*VLOOKUP('Données projet'!$B$10,Paramètres!$A$1:$I$89,5,0)</f>
        <v>355.5062784000001</v>
      </c>
      <c r="AK126" s="13">
        <f t="shared" si="89"/>
        <v>82.695279049035065</v>
      </c>
      <c r="AL126" s="20">
        <f t="shared" si="58"/>
        <v>763.20104589040284</v>
      </c>
      <c r="AM126" s="59">
        <f t="shared" si="59"/>
        <v>1056.5343792237361</v>
      </c>
      <c r="AN126" s="59">
        <f ca="1">AVERAGE(OFFSET($AM$3,0,0,'Données projet'!$E$10+1,1))-AVERAGE(OFFSET($H$3,0,0,'Données projet'!$E$10+1,1))</f>
        <v>245.50261797113421</v>
      </c>
      <c r="AO126" s="59">
        <f t="shared" si="90"/>
        <v>204.32077840562579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325.55520000000013</v>
      </c>
      <c r="AJ127" s="13">
        <f>AI127*VLOOKUP('Données projet'!$B$10,Paramètres!$A$1:$I$89,3,0)*VLOOKUP('Données projet'!$B$10,Paramètres!$A$1:$I$89,5,0)</f>
        <v>355.5062784000001</v>
      </c>
      <c r="AK127" s="13">
        <f t="shared" si="89"/>
        <v>82.695279049035065</v>
      </c>
      <c r="AL127" s="20">
        <f t="shared" si="58"/>
        <v>763.20104589040284</v>
      </c>
      <c r="AM127" s="59">
        <f t="shared" si="59"/>
        <v>1056.5343792237361</v>
      </c>
      <c r="AN127" s="59">
        <f ca="1">AVERAGE(OFFSET($AM$3,0,0,'Données projet'!$E$10+1,1))-AVERAGE(OFFSET($H$3,0,0,'Données projet'!$E$10+1,1))</f>
        <v>245.50261797113421</v>
      </c>
      <c r="AO127" s="59">
        <f t="shared" si="90"/>
        <v>204.32077840562579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325.55520000000013</v>
      </c>
      <c r="AJ128" s="13">
        <f>AI128*VLOOKUP('Données projet'!$B$10,Paramètres!$A$1:$I$89,3,0)*VLOOKUP('Données projet'!$B$10,Paramètres!$A$1:$I$89,5,0)</f>
        <v>355.5062784000001</v>
      </c>
      <c r="AK128" s="13">
        <f t="shared" si="89"/>
        <v>82.695279049035065</v>
      </c>
      <c r="AL128" s="20">
        <f t="shared" si="58"/>
        <v>763.20104589040284</v>
      </c>
      <c r="AM128" s="59">
        <f t="shared" si="59"/>
        <v>1056.5343792237361</v>
      </c>
      <c r="AN128" s="59">
        <f ca="1">AVERAGE(OFFSET($AM$3,0,0,'Données projet'!$E$10+1,1))-AVERAGE(OFFSET($H$3,0,0,'Données projet'!$E$10+1,1))</f>
        <v>245.50261797113421</v>
      </c>
      <c r="AO128" s="59">
        <f t="shared" si="90"/>
        <v>204.32077840562579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325.55520000000013</v>
      </c>
      <c r="AJ129" s="13">
        <f>AI129*VLOOKUP('Données projet'!$B$10,Paramètres!$A$1:$I$89,3,0)*VLOOKUP('Données projet'!$B$10,Paramètres!$A$1:$I$89,5,0)</f>
        <v>355.5062784000001</v>
      </c>
      <c r="AK129" s="13">
        <f t="shared" si="89"/>
        <v>82.695279049035065</v>
      </c>
      <c r="AL129" s="20">
        <f t="shared" si="58"/>
        <v>763.20104589040284</v>
      </c>
      <c r="AM129" s="59">
        <f t="shared" si="59"/>
        <v>1056.5343792237361</v>
      </c>
      <c r="AN129" s="59">
        <f ca="1">AVERAGE(OFFSET($AM$3,0,0,'Données projet'!$E$10+1,1))-AVERAGE(OFFSET($H$3,0,0,'Données projet'!$E$10+1,1))</f>
        <v>245.50261797113421</v>
      </c>
      <c r="AO129" s="59">
        <f t="shared" si="90"/>
        <v>204.32077840562579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325.55520000000013</v>
      </c>
      <c r="AJ130" s="13">
        <f>AI130*VLOOKUP('Données projet'!$B$10,Paramètres!$A$1:$I$89,3,0)*VLOOKUP('Données projet'!$B$10,Paramètres!$A$1:$I$89,5,0)</f>
        <v>355.5062784000001</v>
      </c>
      <c r="AK130" s="13">
        <f t="shared" si="89"/>
        <v>82.695279049035065</v>
      </c>
      <c r="AL130" s="20">
        <f t="shared" si="58"/>
        <v>763.20104589040284</v>
      </c>
      <c r="AM130" s="59">
        <f t="shared" si="59"/>
        <v>1056.5343792237361</v>
      </c>
      <c r="AN130" s="59">
        <f ca="1">AVERAGE(OFFSET($AM$3,0,0,'Données projet'!$E$10+1,1))-AVERAGE(OFFSET($H$3,0,0,'Données projet'!$E$10+1,1))</f>
        <v>245.50261797113421</v>
      </c>
      <c r="AO130" s="59">
        <f t="shared" si="90"/>
        <v>204.32077840562579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325.55520000000013</v>
      </c>
      <c r="AJ131" s="13">
        <f>AI131*VLOOKUP('Données projet'!$B$10,Paramètres!$A$1:$I$89,3,0)*VLOOKUP('Données projet'!$B$10,Paramètres!$A$1:$I$89,5,0)</f>
        <v>355.5062784000001</v>
      </c>
      <c r="AK131" s="13">
        <f t="shared" si="89"/>
        <v>82.695279049035065</v>
      </c>
      <c r="AL131" s="20">
        <f t="shared" si="58"/>
        <v>763.20104589040284</v>
      </c>
      <c r="AM131" s="59">
        <f t="shared" si="59"/>
        <v>1056.5343792237361</v>
      </c>
      <c r="AN131" s="59">
        <f ca="1">AVERAGE(OFFSET($AM$3,0,0,'Données projet'!$E$10+1,1))-AVERAGE(OFFSET($H$3,0,0,'Données projet'!$E$10+1,1))</f>
        <v>245.50261797113421</v>
      </c>
      <c r="AO131" s="59">
        <f t="shared" si="90"/>
        <v>204.32077840562579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325.55520000000013</v>
      </c>
      <c r="AJ132" s="13">
        <f>AI132*VLOOKUP('Données projet'!$B$10,Paramètres!$A$1:$I$89,3,0)*VLOOKUP('Données projet'!$B$10,Paramètres!$A$1:$I$89,5,0)</f>
        <v>355.5062784000001</v>
      </c>
      <c r="AK132" s="13">
        <f t="shared" si="89"/>
        <v>82.695279049035065</v>
      </c>
      <c r="AL132" s="20">
        <f t="shared" ref="AL132:AL153" si="112">(AJ132+AK132)*0.475*44/12</f>
        <v>763.20104589040284</v>
      </c>
      <c r="AM132" s="59">
        <f t="shared" ref="AM132:AM195" si="113">AL132+(AD132+AE132)*44/12</f>
        <v>1056.5343792237361</v>
      </c>
      <c r="AN132" s="59">
        <f ca="1">AVERAGE(OFFSET($AM$3,0,0,'Données projet'!$E$10+1,1))-AVERAGE(OFFSET($H$3,0,0,'Données projet'!$E$10+1,1))</f>
        <v>245.50261797113421</v>
      </c>
      <c r="AO132" s="59">
        <f t="shared" si="90"/>
        <v>204.32077840562579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325.55520000000013</v>
      </c>
      <c r="AJ133" s="13">
        <f>AI133*VLOOKUP('Données projet'!$B$10,Paramètres!$A$1:$I$89,3,0)*VLOOKUP('Données projet'!$B$10,Paramètres!$A$1:$I$89,5,0)</f>
        <v>355.5062784000001</v>
      </c>
      <c r="AK133" s="13">
        <f t="shared" ref="AK133:AK153" si="143">EXP(-1.0587+0.8836*LN(AJ133)+0.284)</f>
        <v>82.695279049035065</v>
      </c>
      <c r="AL133" s="20">
        <f t="shared" si="112"/>
        <v>763.20104589040284</v>
      </c>
      <c r="AM133" s="59">
        <f t="shared" si="113"/>
        <v>1056.5343792237361</v>
      </c>
      <c r="AN133" s="59">
        <f ca="1">AVERAGE(OFFSET($AM$3,0,0,'Données projet'!$E$10+1,1))-AVERAGE(OFFSET($H$3,0,0,'Données projet'!$E$10+1,1))</f>
        <v>245.50261797113421</v>
      </c>
      <c r="AO133" s="59">
        <f t="shared" ref="AO133:AO196" si="144">$AO$3</f>
        <v>204.32077840562579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325.55520000000013</v>
      </c>
      <c r="AJ134" s="13">
        <f>AI134*VLOOKUP('Données projet'!$B$10,Paramètres!$A$1:$I$89,3,0)*VLOOKUP('Données projet'!$B$10,Paramètres!$A$1:$I$89,5,0)</f>
        <v>355.5062784000001</v>
      </c>
      <c r="AK134" s="13">
        <f t="shared" si="143"/>
        <v>82.695279049035065</v>
      </c>
      <c r="AL134" s="20">
        <f t="shared" si="112"/>
        <v>763.20104589040284</v>
      </c>
      <c r="AM134" s="59">
        <f t="shared" si="113"/>
        <v>1056.5343792237361</v>
      </c>
      <c r="AN134" s="59">
        <f ca="1">AVERAGE(OFFSET($AM$3,0,0,'Données projet'!$E$10+1,1))-AVERAGE(OFFSET($H$3,0,0,'Données projet'!$E$10+1,1))</f>
        <v>245.50261797113421</v>
      </c>
      <c r="AO134" s="59">
        <f t="shared" si="144"/>
        <v>204.32077840562579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325.55520000000013</v>
      </c>
      <c r="AJ135" s="13">
        <f>AI135*VLOOKUP('Données projet'!$B$10,Paramètres!$A$1:$I$89,3,0)*VLOOKUP('Données projet'!$B$10,Paramètres!$A$1:$I$89,5,0)</f>
        <v>355.5062784000001</v>
      </c>
      <c r="AK135" s="13">
        <f t="shared" si="143"/>
        <v>82.695279049035065</v>
      </c>
      <c r="AL135" s="20">
        <f t="shared" si="112"/>
        <v>763.20104589040284</v>
      </c>
      <c r="AM135" s="59">
        <f t="shared" si="113"/>
        <v>1056.5343792237361</v>
      </c>
      <c r="AN135" s="59">
        <f ca="1">AVERAGE(OFFSET($AM$3,0,0,'Données projet'!$E$10+1,1))-AVERAGE(OFFSET($H$3,0,0,'Données projet'!$E$10+1,1))</f>
        <v>245.50261797113421</v>
      </c>
      <c r="AO135" s="59">
        <f t="shared" si="144"/>
        <v>204.32077840562579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325.55520000000013</v>
      </c>
      <c r="AJ136" s="13">
        <f>AI136*VLOOKUP('Données projet'!$B$10,Paramètres!$A$1:$I$89,3,0)*VLOOKUP('Données projet'!$B$10,Paramètres!$A$1:$I$89,5,0)</f>
        <v>355.5062784000001</v>
      </c>
      <c r="AK136" s="13">
        <f t="shared" si="143"/>
        <v>82.695279049035065</v>
      </c>
      <c r="AL136" s="20">
        <f t="shared" si="112"/>
        <v>763.20104589040284</v>
      </c>
      <c r="AM136" s="59">
        <f t="shared" si="113"/>
        <v>1056.5343792237361</v>
      </c>
      <c r="AN136" s="59">
        <f ca="1">AVERAGE(OFFSET($AM$3,0,0,'Données projet'!$E$10+1,1))-AVERAGE(OFFSET($H$3,0,0,'Données projet'!$E$10+1,1))</f>
        <v>245.50261797113421</v>
      </c>
      <c r="AO136" s="59">
        <f t="shared" si="144"/>
        <v>204.32077840562579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325.55520000000013</v>
      </c>
      <c r="AJ137" s="13">
        <f>AI137*VLOOKUP('Données projet'!$B$10,Paramètres!$A$1:$I$89,3,0)*VLOOKUP('Données projet'!$B$10,Paramètres!$A$1:$I$89,5,0)</f>
        <v>355.5062784000001</v>
      </c>
      <c r="AK137" s="13">
        <f t="shared" si="143"/>
        <v>82.695279049035065</v>
      </c>
      <c r="AL137" s="20">
        <f t="shared" si="112"/>
        <v>763.20104589040284</v>
      </c>
      <c r="AM137" s="59">
        <f t="shared" si="113"/>
        <v>1056.5343792237361</v>
      </c>
      <c r="AN137" s="59">
        <f ca="1">AVERAGE(OFFSET($AM$3,0,0,'Données projet'!$E$10+1,1))-AVERAGE(OFFSET($H$3,0,0,'Données projet'!$E$10+1,1))</f>
        <v>245.50261797113421</v>
      </c>
      <c r="AO137" s="59">
        <f t="shared" si="144"/>
        <v>204.32077840562579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325.55520000000013</v>
      </c>
      <c r="AJ138" s="13">
        <f>AI138*VLOOKUP('Données projet'!$B$10,Paramètres!$A$1:$I$89,3,0)*VLOOKUP('Données projet'!$B$10,Paramètres!$A$1:$I$89,5,0)</f>
        <v>355.5062784000001</v>
      </c>
      <c r="AK138" s="13">
        <f t="shared" si="143"/>
        <v>82.695279049035065</v>
      </c>
      <c r="AL138" s="20">
        <f t="shared" si="112"/>
        <v>763.20104589040284</v>
      </c>
      <c r="AM138" s="59">
        <f t="shared" si="113"/>
        <v>1056.5343792237361</v>
      </c>
      <c r="AN138" s="59">
        <f ca="1">AVERAGE(OFFSET($AM$3,0,0,'Données projet'!$E$10+1,1))-AVERAGE(OFFSET($H$3,0,0,'Données projet'!$E$10+1,1))</f>
        <v>245.50261797113421</v>
      </c>
      <c r="AO138" s="59">
        <f t="shared" si="144"/>
        <v>204.32077840562579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325.55520000000013</v>
      </c>
      <c r="AJ139" s="13">
        <f>AI139*VLOOKUP('Données projet'!$B$10,Paramètres!$A$1:$I$89,3,0)*VLOOKUP('Données projet'!$B$10,Paramètres!$A$1:$I$89,5,0)</f>
        <v>355.5062784000001</v>
      </c>
      <c r="AK139" s="13">
        <f t="shared" si="143"/>
        <v>82.695279049035065</v>
      </c>
      <c r="AL139" s="20">
        <f t="shared" si="112"/>
        <v>763.20104589040284</v>
      </c>
      <c r="AM139" s="59">
        <f t="shared" si="113"/>
        <v>1056.5343792237361</v>
      </c>
      <c r="AN139" s="59">
        <f ca="1">AVERAGE(OFFSET($AM$3,0,0,'Données projet'!$E$10+1,1))-AVERAGE(OFFSET($H$3,0,0,'Données projet'!$E$10+1,1))</f>
        <v>245.50261797113421</v>
      </c>
      <c r="AO139" s="59">
        <f t="shared" si="144"/>
        <v>204.32077840562579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325.55520000000013</v>
      </c>
      <c r="AJ140" s="13">
        <f>AI140*VLOOKUP('Données projet'!$B$10,Paramètres!$A$1:$I$89,3,0)*VLOOKUP('Données projet'!$B$10,Paramètres!$A$1:$I$89,5,0)</f>
        <v>355.5062784000001</v>
      </c>
      <c r="AK140" s="13">
        <f t="shared" si="143"/>
        <v>82.695279049035065</v>
      </c>
      <c r="AL140" s="20">
        <f t="shared" si="112"/>
        <v>763.20104589040284</v>
      </c>
      <c r="AM140" s="59">
        <f t="shared" si="113"/>
        <v>1056.5343792237361</v>
      </c>
      <c r="AN140" s="59">
        <f ca="1">AVERAGE(OFFSET($AM$3,0,0,'Données projet'!$E$10+1,1))-AVERAGE(OFFSET($H$3,0,0,'Données projet'!$E$10+1,1))</f>
        <v>245.50261797113421</v>
      </c>
      <c r="AO140" s="59">
        <f t="shared" si="144"/>
        <v>204.32077840562579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325.55520000000013</v>
      </c>
      <c r="AJ141" s="13">
        <f>AI141*VLOOKUP('Données projet'!$B$10,Paramètres!$A$1:$I$89,3,0)*VLOOKUP('Données projet'!$B$10,Paramètres!$A$1:$I$89,5,0)</f>
        <v>355.5062784000001</v>
      </c>
      <c r="AK141" s="13">
        <f t="shared" si="143"/>
        <v>82.695279049035065</v>
      </c>
      <c r="AL141" s="20">
        <f t="shared" si="112"/>
        <v>763.20104589040284</v>
      </c>
      <c r="AM141" s="59">
        <f t="shared" si="113"/>
        <v>1056.5343792237361</v>
      </c>
      <c r="AN141" s="59">
        <f ca="1">AVERAGE(OFFSET($AM$3,0,0,'Données projet'!$E$10+1,1))-AVERAGE(OFFSET($H$3,0,0,'Données projet'!$E$10+1,1))</f>
        <v>245.50261797113421</v>
      </c>
      <c r="AO141" s="59">
        <f t="shared" si="144"/>
        <v>204.32077840562579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325.55520000000013</v>
      </c>
      <c r="AJ142" s="13">
        <f>AI142*VLOOKUP('Données projet'!$B$10,Paramètres!$A$1:$I$89,3,0)*VLOOKUP('Données projet'!$B$10,Paramètres!$A$1:$I$89,5,0)</f>
        <v>355.5062784000001</v>
      </c>
      <c r="AK142" s="13">
        <f t="shared" si="143"/>
        <v>82.695279049035065</v>
      </c>
      <c r="AL142" s="20">
        <f t="shared" si="112"/>
        <v>763.20104589040284</v>
      </c>
      <c r="AM142" s="59">
        <f t="shared" si="113"/>
        <v>1056.5343792237361</v>
      </c>
      <c r="AN142" s="59">
        <f ca="1">AVERAGE(OFFSET($AM$3,0,0,'Données projet'!$E$10+1,1))-AVERAGE(OFFSET($H$3,0,0,'Données projet'!$E$10+1,1))</f>
        <v>245.50261797113421</v>
      </c>
      <c r="AO142" s="59">
        <f t="shared" si="144"/>
        <v>204.32077840562579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325.55520000000013</v>
      </c>
      <c r="AJ143" s="13">
        <f>AI143*VLOOKUP('Données projet'!$B$10,Paramètres!$A$1:$I$89,3,0)*VLOOKUP('Données projet'!$B$10,Paramètres!$A$1:$I$89,5,0)</f>
        <v>355.5062784000001</v>
      </c>
      <c r="AK143" s="13">
        <f t="shared" si="143"/>
        <v>82.695279049035065</v>
      </c>
      <c r="AL143" s="20">
        <f t="shared" si="112"/>
        <v>763.20104589040284</v>
      </c>
      <c r="AM143" s="59">
        <f t="shared" si="113"/>
        <v>1056.5343792237361</v>
      </c>
      <c r="AN143" s="59">
        <f ca="1">AVERAGE(OFFSET($AM$3,0,0,'Données projet'!$E$10+1,1))-AVERAGE(OFFSET($H$3,0,0,'Données projet'!$E$10+1,1))</f>
        <v>245.50261797113421</v>
      </c>
      <c r="AO143" s="59">
        <f t="shared" si="144"/>
        <v>204.32077840562579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325.55520000000013</v>
      </c>
      <c r="AJ144" s="13">
        <f>AI144*VLOOKUP('Données projet'!$B$10,Paramètres!$A$1:$I$89,3,0)*VLOOKUP('Données projet'!$B$10,Paramètres!$A$1:$I$89,5,0)</f>
        <v>355.5062784000001</v>
      </c>
      <c r="AK144" s="13">
        <f t="shared" si="143"/>
        <v>82.695279049035065</v>
      </c>
      <c r="AL144" s="20">
        <f t="shared" si="112"/>
        <v>763.20104589040284</v>
      </c>
      <c r="AM144" s="59">
        <f t="shared" si="113"/>
        <v>1056.5343792237361</v>
      </c>
      <c r="AN144" s="59">
        <f ca="1">AVERAGE(OFFSET($AM$3,0,0,'Données projet'!$E$10+1,1))-AVERAGE(OFFSET($H$3,0,0,'Données projet'!$E$10+1,1))</f>
        <v>245.50261797113421</v>
      </c>
      <c r="AO144" s="59">
        <f t="shared" si="144"/>
        <v>204.32077840562579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325.55520000000013</v>
      </c>
      <c r="AJ145" s="13">
        <f>AI145*VLOOKUP('Données projet'!$B$10,Paramètres!$A$1:$I$89,3,0)*VLOOKUP('Données projet'!$B$10,Paramètres!$A$1:$I$89,5,0)</f>
        <v>355.5062784000001</v>
      </c>
      <c r="AK145" s="13">
        <f t="shared" si="143"/>
        <v>82.695279049035065</v>
      </c>
      <c r="AL145" s="20">
        <f t="shared" si="112"/>
        <v>763.20104589040284</v>
      </c>
      <c r="AM145" s="59">
        <f t="shared" si="113"/>
        <v>1056.5343792237361</v>
      </c>
      <c r="AN145" s="59">
        <f ca="1">AVERAGE(OFFSET($AM$3,0,0,'Données projet'!$E$10+1,1))-AVERAGE(OFFSET($H$3,0,0,'Données projet'!$E$10+1,1))</f>
        <v>245.50261797113421</v>
      </c>
      <c r="AO145" s="59">
        <f t="shared" si="144"/>
        <v>204.32077840562579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325.55520000000013</v>
      </c>
      <c r="AJ146" s="13">
        <f>AI146*VLOOKUP('Données projet'!$B$10,Paramètres!$A$1:$I$89,3,0)*VLOOKUP('Données projet'!$B$10,Paramètres!$A$1:$I$89,5,0)</f>
        <v>355.5062784000001</v>
      </c>
      <c r="AK146" s="13">
        <f t="shared" si="143"/>
        <v>82.695279049035065</v>
      </c>
      <c r="AL146" s="20">
        <f t="shared" si="112"/>
        <v>763.20104589040284</v>
      </c>
      <c r="AM146" s="59">
        <f t="shared" si="113"/>
        <v>1056.5343792237361</v>
      </c>
      <c r="AN146" s="59">
        <f ca="1">AVERAGE(OFFSET($AM$3,0,0,'Données projet'!$E$10+1,1))-AVERAGE(OFFSET($H$3,0,0,'Données projet'!$E$10+1,1))</f>
        <v>245.50261797113421</v>
      </c>
      <c r="AO146" s="59">
        <f t="shared" si="144"/>
        <v>204.32077840562579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325.55520000000013</v>
      </c>
      <c r="AJ147" s="13">
        <f>AI147*VLOOKUP('Données projet'!$B$10,Paramètres!$A$1:$I$89,3,0)*VLOOKUP('Données projet'!$B$10,Paramètres!$A$1:$I$89,5,0)</f>
        <v>355.5062784000001</v>
      </c>
      <c r="AK147" s="13">
        <f t="shared" si="143"/>
        <v>82.695279049035065</v>
      </c>
      <c r="AL147" s="20">
        <f t="shared" si="112"/>
        <v>763.20104589040284</v>
      </c>
      <c r="AM147" s="59">
        <f t="shared" si="113"/>
        <v>1056.5343792237361</v>
      </c>
      <c r="AN147" s="59">
        <f ca="1">AVERAGE(OFFSET($AM$3,0,0,'Données projet'!$E$10+1,1))-AVERAGE(OFFSET($H$3,0,0,'Données projet'!$E$10+1,1))</f>
        <v>245.50261797113421</v>
      </c>
      <c r="AO147" s="59">
        <f t="shared" si="144"/>
        <v>204.32077840562579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325.55520000000013</v>
      </c>
      <c r="AJ148" s="13">
        <f>AI148*VLOOKUP('Données projet'!$B$10,Paramètres!$A$1:$I$89,3,0)*VLOOKUP('Données projet'!$B$10,Paramètres!$A$1:$I$89,5,0)</f>
        <v>355.5062784000001</v>
      </c>
      <c r="AK148" s="13">
        <f t="shared" si="143"/>
        <v>82.695279049035065</v>
      </c>
      <c r="AL148" s="20">
        <f t="shared" si="112"/>
        <v>763.20104589040284</v>
      </c>
      <c r="AM148" s="59">
        <f t="shared" si="113"/>
        <v>1056.5343792237361</v>
      </c>
      <c r="AN148" s="59">
        <f ca="1">AVERAGE(OFFSET($AM$3,0,0,'Données projet'!$E$10+1,1))-AVERAGE(OFFSET($H$3,0,0,'Données projet'!$E$10+1,1))</f>
        <v>245.50261797113421</v>
      </c>
      <c r="AO148" s="59">
        <f t="shared" si="144"/>
        <v>204.32077840562579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325.55520000000013</v>
      </c>
      <c r="AJ149" s="13">
        <f>AI149*VLOOKUP('Données projet'!$B$10,Paramètres!$A$1:$I$89,3,0)*VLOOKUP('Données projet'!$B$10,Paramètres!$A$1:$I$89,5,0)</f>
        <v>355.5062784000001</v>
      </c>
      <c r="AK149" s="13">
        <f t="shared" si="143"/>
        <v>82.695279049035065</v>
      </c>
      <c r="AL149" s="20">
        <f t="shared" si="112"/>
        <v>763.20104589040284</v>
      </c>
      <c r="AM149" s="59">
        <f t="shared" si="113"/>
        <v>1056.5343792237361</v>
      </c>
      <c r="AN149" s="59">
        <f ca="1">AVERAGE(OFFSET($AM$3,0,0,'Données projet'!$E$10+1,1))-AVERAGE(OFFSET($H$3,0,0,'Données projet'!$E$10+1,1))</f>
        <v>245.50261797113421</v>
      </c>
      <c r="AO149" s="59">
        <f t="shared" si="144"/>
        <v>204.32077840562579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325.55520000000013</v>
      </c>
      <c r="AJ150" s="13">
        <f>AI150*VLOOKUP('Données projet'!$B$10,Paramètres!$A$1:$I$89,3,0)*VLOOKUP('Données projet'!$B$10,Paramètres!$A$1:$I$89,5,0)</f>
        <v>355.5062784000001</v>
      </c>
      <c r="AK150" s="13">
        <f t="shared" si="143"/>
        <v>82.695279049035065</v>
      </c>
      <c r="AL150" s="20">
        <f t="shared" si="112"/>
        <v>763.20104589040284</v>
      </c>
      <c r="AM150" s="59">
        <f t="shared" si="113"/>
        <v>1056.5343792237361</v>
      </c>
      <c r="AN150" s="59">
        <f ca="1">AVERAGE(OFFSET($AM$3,0,0,'Données projet'!$E$10+1,1))-AVERAGE(OFFSET($H$3,0,0,'Données projet'!$E$10+1,1))</f>
        <v>245.50261797113421</v>
      </c>
      <c r="AO150" s="59">
        <f t="shared" si="144"/>
        <v>204.32077840562579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325.55520000000013</v>
      </c>
      <c r="AJ151" s="13">
        <f>AI151*VLOOKUP('Données projet'!$B$10,Paramètres!$A$1:$I$89,3,0)*VLOOKUP('Données projet'!$B$10,Paramètres!$A$1:$I$89,5,0)</f>
        <v>355.5062784000001</v>
      </c>
      <c r="AK151" s="13">
        <f t="shared" si="143"/>
        <v>82.695279049035065</v>
      </c>
      <c r="AL151" s="20">
        <f t="shared" si="112"/>
        <v>763.20104589040284</v>
      </c>
      <c r="AM151" s="59">
        <f t="shared" si="113"/>
        <v>1056.5343792237361</v>
      </c>
      <c r="AN151" s="59">
        <f ca="1">AVERAGE(OFFSET($AM$3,0,0,'Données projet'!$E$10+1,1))-AVERAGE(OFFSET($H$3,0,0,'Données projet'!$E$10+1,1))</f>
        <v>245.50261797113421</v>
      </c>
      <c r="AO151" s="59">
        <f t="shared" si="144"/>
        <v>204.32077840562579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325.55520000000013</v>
      </c>
      <c r="AJ152" s="13">
        <f>AI152*VLOOKUP('Données projet'!$B$10,Paramètres!$A$1:$I$89,3,0)*VLOOKUP('Données projet'!$B$10,Paramètres!$A$1:$I$89,5,0)</f>
        <v>355.5062784000001</v>
      </c>
      <c r="AK152" s="13">
        <f t="shared" si="143"/>
        <v>82.695279049035065</v>
      </c>
      <c r="AL152" s="20">
        <f t="shared" si="112"/>
        <v>763.20104589040284</v>
      </c>
      <c r="AM152" s="59">
        <f t="shared" si="113"/>
        <v>1056.5343792237361</v>
      </c>
      <c r="AN152" s="59">
        <f ca="1">AVERAGE(OFFSET($AM$3,0,0,'Données projet'!$E$10+1,1))-AVERAGE(OFFSET($H$3,0,0,'Données projet'!$E$10+1,1))</f>
        <v>245.50261797113421</v>
      </c>
      <c r="AO152" s="59">
        <f t="shared" si="144"/>
        <v>204.32077840562579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325.55520000000013</v>
      </c>
      <c r="AJ153" s="13">
        <f>AI153*VLOOKUP('Données projet'!$B$10,Paramètres!$A$1:$I$89,3,0)*VLOOKUP('Données projet'!$B$10,Paramètres!$A$1:$I$89,5,0)</f>
        <v>355.5062784000001</v>
      </c>
      <c r="AK153" s="13">
        <f t="shared" si="143"/>
        <v>82.695279049035065</v>
      </c>
      <c r="AL153" s="20">
        <f t="shared" si="112"/>
        <v>763.20104589040284</v>
      </c>
      <c r="AM153" s="59">
        <f t="shared" si="113"/>
        <v>1056.5343792237361</v>
      </c>
      <c r="AN153" s="59">
        <f ca="1">AVERAGE(OFFSET($AM$3,0,0,'Données projet'!$E$10+1,1))-AVERAGE(OFFSET($H$3,0,0,'Données projet'!$E$10+1,1))</f>
        <v>245.50261797113421</v>
      </c>
      <c r="AO153" s="59">
        <f t="shared" si="144"/>
        <v>204.32077840562579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325.55520000000013</v>
      </c>
      <c r="AJ154" s="13">
        <f>AI154*VLOOKUP('Données projet'!$B$10,Paramètres!$A$1:$I$89,3,0)*VLOOKUP('Données projet'!$B$10,Paramètres!$A$1:$I$89,5,0)</f>
        <v>355.5062784000001</v>
      </c>
      <c r="AK154" s="13">
        <f t="shared" ref="AK154:AK203" si="164">EXP(-1.0587+0.8836*LN(AJ154)+0.284)</f>
        <v>82.695279049035065</v>
      </c>
      <c r="AL154" s="20">
        <f t="shared" ref="AL154:AL203" si="165">(AJ154+AK154)*0.475*44/12</f>
        <v>763.20104589040284</v>
      </c>
      <c r="AM154" s="59">
        <f t="shared" si="113"/>
        <v>1056.5343792237361</v>
      </c>
      <c r="AN154" s="59">
        <f ca="1">AVERAGE(OFFSET($AM$3,0,0,'Données projet'!$E$10+1,1))-AVERAGE(OFFSET($H$3,0,0,'Données projet'!$E$10+1,1))</f>
        <v>245.50261797113421</v>
      </c>
      <c r="AO154" s="59">
        <f t="shared" si="144"/>
        <v>204.32077840562579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325.55520000000013</v>
      </c>
      <c r="AJ155" s="13">
        <f>AI155*VLOOKUP('Données projet'!$B$10,Paramètres!$A$1:$I$89,3,0)*VLOOKUP('Données projet'!$B$10,Paramètres!$A$1:$I$89,5,0)</f>
        <v>355.5062784000001</v>
      </c>
      <c r="AK155" s="13">
        <f t="shared" si="164"/>
        <v>82.695279049035065</v>
      </c>
      <c r="AL155" s="20">
        <f t="shared" si="165"/>
        <v>763.20104589040284</v>
      </c>
      <c r="AM155" s="59">
        <f t="shared" si="113"/>
        <v>1056.5343792237361</v>
      </c>
      <c r="AN155" s="59">
        <f ca="1">AVERAGE(OFFSET($AM$3,0,0,'Données projet'!$E$10+1,1))-AVERAGE(OFFSET($H$3,0,0,'Données projet'!$E$10+1,1))</f>
        <v>245.50261797113421</v>
      </c>
      <c r="AO155" s="59">
        <f t="shared" si="144"/>
        <v>204.32077840562579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325.55520000000013</v>
      </c>
      <c r="AJ156" s="13">
        <f>AI156*VLOOKUP('Données projet'!$B$10,Paramètres!$A$1:$I$89,3,0)*VLOOKUP('Données projet'!$B$10,Paramètres!$A$1:$I$89,5,0)</f>
        <v>355.5062784000001</v>
      </c>
      <c r="AK156" s="13">
        <f t="shared" si="164"/>
        <v>82.695279049035065</v>
      </c>
      <c r="AL156" s="20">
        <f t="shared" si="165"/>
        <v>763.20104589040284</v>
      </c>
      <c r="AM156" s="59">
        <f t="shared" si="113"/>
        <v>1056.5343792237361</v>
      </c>
      <c r="AN156" s="59">
        <f ca="1">AVERAGE(OFFSET($AM$3,0,0,'Données projet'!$E$10+1,1))-AVERAGE(OFFSET($H$3,0,0,'Données projet'!$E$10+1,1))</f>
        <v>245.50261797113421</v>
      </c>
      <c r="AO156" s="59">
        <f t="shared" si="144"/>
        <v>204.32077840562579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325.55520000000013</v>
      </c>
      <c r="AJ157" s="13">
        <f>AI157*VLOOKUP('Données projet'!$B$10,Paramètres!$A$1:$I$89,3,0)*VLOOKUP('Données projet'!$B$10,Paramètres!$A$1:$I$89,5,0)</f>
        <v>355.5062784000001</v>
      </c>
      <c r="AK157" s="13">
        <f t="shared" si="164"/>
        <v>82.695279049035065</v>
      </c>
      <c r="AL157" s="20">
        <f t="shared" si="165"/>
        <v>763.20104589040284</v>
      </c>
      <c r="AM157" s="59">
        <f t="shared" si="113"/>
        <v>1056.5343792237361</v>
      </c>
      <c r="AN157" s="59">
        <f ca="1">AVERAGE(OFFSET($AM$3,0,0,'Données projet'!$E$10+1,1))-AVERAGE(OFFSET($H$3,0,0,'Données projet'!$E$10+1,1))</f>
        <v>245.50261797113421</v>
      </c>
      <c r="AO157" s="59">
        <f t="shared" si="144"/>
        <v>204.32077840562579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325.55520000000013</v>
      </c>
      <c r="AJ158" s="13">
        <f>AI158*VLOOKUP('Données projet'!$B$10,Paramètres!$A$1:$I$89,3,0)*VLOOKUP('Données projet'!$B$10,Paramètres!$A$1:$I$89,5,0)</f>
        <v>355.5062784000001</v>
      </c>
      <c r="AK158" s="13">
        <f t="shared" si="164"/>
        <v>82.695279049035065</v>
      </c>
      <c r="AL158" s="20">
        <f t="shared" si="165"/>
        <v>763.20104589040284</v>
      </c>
      <c r="AM158" s="59">
        <f t="shared" si="113"/>
        <v>1056.5343792237361</v>
      </c>
      <c r="AN158" s="59">
        <f ca="1">AVERAGE(OFFSET($AM$3,0,0,'Données projet'!$E$10+1,1))-AVERAGE(OFFSET($H$3,0,0,'Données projet'!$E$10+1,1))</f>
        <v>245.50261797113421</v>
      </c>
      <c r="AO158" s="59">
        <f t="shared" si="144"/>
        <v>204.32077840562579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325.55520000000013</v>
      </c>
      <c r="AJ159" s="13">
        <f>AI159*VLOOKUP('Données projet'!$B$10,Paramètres!$A$1:$I$89,3,0)*VLOOKUP('Données projet'!$B$10,Paramètres!$A$1:$I$89,5,0)</f>
        <v>355.5062784000001</v>
      </c>
      <c r="AK159" s="13">
        <f t="shared" si="164"/>
        <v>82.695279049035065</v>
      </c>
      <c r="AL159" s="20">
        <f t="shared" si="165"/>
        <v>763.20104589040284</v>
      </c>
      <c r="AM159" s="59">
        <f t="shared" si="113"/>
        <v>1056.5343792237361</v>
      </c>
      <c r="AN159" s="59">
        <f ca="1">AVERAGE(OFFSET($AM$3,0,0,'Données projet'!$E$10+1,1))-AVERAGE(OFFSET($H$3,0,0,'Données projet'!$E$10+1,1))</f>
        <v>245.50261797113421</v>
      </c>
      <c r="AO159" s="59">
        <f t="shared" si="144"/>
        <v>204.32077840562579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325.55520000000013</v>
      </c>
      <c r="AJ160" s="13">
        <f>AI160*VLOOKUP('Données projet'!$B$10,Paramètres!$A$1:$I$89,3,0)*VLOOKUP('Données projet'!$B$10,Paramètres!$A$1:$I$89,5,0)</f>
        <v>355.5062784000001</v>
      </c>
      <c r="AK160" s="13">
        <f t="shared" si="164"/>
        <v>82.695279049035065</v>
      </c>
      <c r="AL160" s="20">
        <f t="shared" si="165"/>
        <v>763.20104589040284</v>
      </c>
      <c r="AM160" s="59">
        <f t="shared" si="113"/>
        <v>1056.5343792237361</v>
      </c>
      <c r="AN160" s="59">
        <f ca="1">AVERAGE(OFFSET($AM$3,0,0,'Données projet'!$E$10+1,1))-AVERAGE(OFFSET($H$3,0,0,'Données projet'!$E$10+1,1))</f>
        <v>245.50261797113421</v>
      </c>
      <c r="AO160" s="59">
        <f t="shared" si="144"/>
        <v>204.32077840562579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325.55520000000013</v>
      </c>
      <c r="AJ161" s="13">
        <f>AI161*VLOOKUP('Données projet'!$B$10,Paramètres!$A$1:$I$89,3,0)*VLOOKUP('Données projet'!$B$10,Paramètres!$A$1:$I$89,5,0)</f>
        <v>355.5062784000001</v>
      </c>
      <c r="AK161" s="13">
        <f t="shared" si="164"/>
        <v>82.695279049035065</v>
      </c>
      <c r="AL161" s="20">
        <f t="shared" si="165"/>
        <v>763.20104589040284</v>
      </c>
      <c r="AM161" s="59">
        <f t="shared" si="113"/>
        <v>1056.5343792237361</v>
      </c>
      <c r="AN161" s="59">
        <f ca="1">AVERAGE(OFFSET($AM$3,0,0,'Données projet'!$E$10+1,1))-AVERAGE(OFFSET($H$3,0,0,'Données projet'!$E$10+1,1))</f>
        <v>245.50261797113421</v>
      </c>
      <c r="AO161" s="59">
        <f t="shared" si="144"/>
        <v>204.32077840562579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325.55520000000013</v>
      </c>
      <c r="AJ162" s="13">
        <f>AI162*VLOOKUP('Données projet'!$B$10,Paramètres!$A$1:$I$89,3,0)*VLOOKUP('Données projet'!$B$10,Paramètres!$A$1:$I$89,5,0)</f>
        <v>355.5062784000001</v>
      </c>
      <c r="AK162" s="13">
        <f t="shared" si="164"/>
        <v>82.695279049035065</v>
      </c>
      <c r="AL162" s="20">
        <f t="shared" si="165"/>
        <v>763.20104589040284</v>
      </c>
      <c r="AM162" s="59">
        <f t="shared" si="113"/>
        <v>1056.5343792237361</v>
      </c>
      <c r="AN162" s="59">
        <f ca="1">AVERAGE(OFFSET($AM$3,0,0,'Données projet'!$E$10+1,1))-AVERAGE(OFFSET($H$3,0,0,'Données projet'!$E$10+1,1))</f>
        <v>245.50261797113421</v>
      </c>
      <c r="AO162" s="59">
        <f t="shared" si="144"/>
        <v>204.32077840562579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325.55520000000013</v>
      </c>
      <c r="AJ163" s="13">
        <f>AI163*VLOOKUP('Données projet'!$B$10,Paramètres!$A$1:$I$89,3,0)*VLOOKUP('Données projet'!$B$10,Paramètres!$A$1:$I$89,5,0)</f>
        <v>355.5062784000001</v>
      </c>
      <c r="AK163" s="13">
        <f t="shared" si="164"/>
        <v>82.695279049035065</v>
      </c>
      <c r="AL163" s="20">
        <f t="shared" si="165"/>
        <v>763.20104589040284</v>
      </c>
      <c r="AM163" s="59">
        <f t="shared" si="113"/>
        <v>1056.5343792237361</v>
      </c>
      <c r="AN163" s="59">
        <f ca="1">AVERAGE(OFFSET($AM$3,0,0,'Données projet'!$E$10+1,1))-AVERAGE(OFFSET($H$3,0,0,'Données projet'!$E$10+1,1))</f>
        <v>245.50261797113421</v>
      </c>
      <c r="AO163" s="59">
        <f t="shared" si="144"/>
        <v>204.32077840562579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325.55520000000013</v>
      </c>
      <c r="AJ164" s="13">
        <f>AI164*VLOOKUP('Données projet'!$B$10,Paramètres!$A$1:$I$89,3,0)*VLOOKUP('Données projet'!$B$10,Paramètres!$A$1:$I$89,5,0)</f>
        <v>355.5062784000001</v>
      </c>
      <c r="AK164" s="13">
        <f t="shared" si="164"/>
        <v>82.695279049035065</v>
      </c>
      <c r="AL164" s="20">
        <f t="shared" si="165"/>
        <v>763.20104589040284</v>
      </c>
      <c r="AM164" s="59">
        <f t="shared" si="113"/>
        <v>1056.5343792237361</v>
      </c>
      <c r="AN164" s="59">
        <f ca="1">AVERAGE(OFFSET($AM$3,0,0,'Données projet'!$E$10+1,1))-AVERAGE(OFFSET($H$3,0,0,'Données projet'!$E$10+1,1))</f>
        <v>245.50261797113421</v>
      </c>
      <c r="AO164" s="59">
        <f t="shared" si="144"/>
        <v>204.32077840562579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325.55520000000013</v>
      </c>
      <c r="AJ165" s="13">
        <f>AI165*VLOOKUP('Données projet'!$B$10,Paramètres!$A$1:$I$89,3,0)*VLOOKUP('Données projet'!$B$10,Paramètres!$A$1:$I$89,5,0)</f>
        <v>355.5062784000001</v>
      </c>
      <c r="AK165" s="13">
        <f t="shared" si="164"/>
        <v>82.695279049035065</v>
      </c>
      <c r="AL165" s="20">
        <f t="shared" si="165"/>
        <v>763.20104589040284</v>
      </c>
      <c r="AM165" s="59">
        <f t="shared" si="113"/>
        <v>1056.5343792237361</v>
      </c>
      <c r="AN165" s="59">
        <f ca="1">AVERAGE(OFFSET($AM$3,0,0,'Données projet'!$E$10+1,1))-AVERAGE(OFFSET($H$3,0,0,'Données projet'!$E$10+1,1))</f>
        <v>245.50261797113421</v>
      </c>
      <c r="AO165" s="59">
        <f t="shared" si="144"/>
        <v>204.32077840562579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325.55520000000013</v>
      </c>
      <c r="AJ166" s="13">
        <f>AI166*VLOOKUP('Données projet'!$B$10,Paramètres!$A$1:$I$89,3,0)*VLOOKUP('Données projet'!$B$10,Paramètres!$A$1:$I$89,5,0)</f>
        <v>355.5062784000001</v>
      </c>
      <c r="AK166" s="13">
        <f t="shared" si="164"/>
        <v>82.695279049035065</v>
      </c>
      <c r="AL166" s="20">
        <f t="shared" si="165"/>
        <v>763.20104589040284</v>
      </c>
      <c r="AM166" s="59">
        <f t="shared" si="113"/>
        <v>1056.5343792237361</v>
      </c>
      <c r="AN166" s="59">
        <f ca="1">AVERAGE(OFFSET($AM$3,0,0,'Données projet'!$E$10+1,1))-AVERAGE(OFFSET($H$3,0,0,'Données projet'!$E$10+1,1))</f>
        <v>245.50261797113421</v>
      </c>
      <c r="AO166" s="59">
        <f t="shared" si="144"/>
        <v>204.32077840562579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325.55520000000013</v>
      </c>
      <c r="AJ167" s="13">
        <f>AI167*VLOOKUP('Données projet'!$B$10,Paramètres!$A$1:$I$89,3,0)*VLOOKUP('Données projet'!$B$10,Paramètres!$A$1:$I$89,5,0)</f>
        <v>355.5062784000001</v>
      </c>
      <c r="AK167" s="13">
        <f t="shared" si="164"/>
        <v>82.695279049035065</v>
      </c>
      <c r="AL167" s="20">
        <f t="shared" si="165"/>
        <v>763.20104589040284</v>
      </c>
      <c r="AM167" s="59">
        <f t="shared" si="113"/>
        <v>1056.5343792237361</v>
      </c>
      <c r="AN167" s="59">
        <f ca="1">AVERAGE(OFFSET($AM$3,0,0,'Données projet'!$E$10+1,1))-AVERAGE(OFFSET($H$3,0,0,'Données projet'!$E$10+1,1))</f>
        <v>245.50261797113421</v>
      </c>
      <c r="AO167" s="59">
        <f t="shared" si="144"/>
        <v>204.32077840562579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325.55520000000013</v>
      </c>
      <c r="AJ168" s="13">
        <f>AI168*VLOOKUP('Données projet'!$B$10,Paramètres!$A$1:$I$89,3,0)*VLOOKUP('Données projet'!$B$10,Paramètres!$A$1:$I$89,5,0)</f>
        <v>355.5062784000001</v>
      </c>
      <c r="AK168" s="13">
        <f t="shared" si="164"/>
        <v>82.695279049035065</v>
      </c>
      <c r="AL168" s="20">
        <f t="shared" si="165"/>
        <v>763.20104589040284</v>
      </c>
      <c r="AM168" s="59">
        <f t="shared" si="113"/>
        <v>1056.5343792237361</v>
      </c>
      <c r="AN168" s="59">
        <f ca="1">AVERAGE(OFFSET($AM$3,0,0,'Données projet'!$E$10+1,1))-AVERAGE(OFFSET($H$3,0,0,'Données projet'!$E$10+1,1))</f>
        <v>245.50261797113421</v>
      </c>
      <c r="AO168" s="59">
        <f t="shared" si="144"/>
        <v>204.32077840562579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325.55520000000013</v>
      </c>
      <c r="AJ169" s="13">
        <f>AI169*VLOOKUP('Données projet'!$B$10,Paramètres!$A$1:$I$89,3,0)*VLOOKUP('Données projet'!$B$10,Paramètres!$A$1:$I$89,5,0)</f>
        <v>355.5062784000001</v>
      </c>
      <c r="AK169" s="13">
        <f t="shared" si="164"/>
        <v>82.695279049035065</v>
      </c>
      <c r="AL169" s="20">
        <f t="shared" si="165"/>
        <v>763.20104589040284</v>
      </c>
      <c r="AM169" s="59">
        <f t="shared" si="113"/>
        <v>1056.5343792237361</v>
      </c>
      <c r="AN169" s="59">
        <f ca="1">AVERAGE(OFFSET($AM$3,0,0,'Données projet'!$E$10+1,1))-AVERAGE(OFFSET($H$3,0,0,'Données projet'!$E$10+1,1))</f>
        <v>245.50261797113421</v>
      </c>
      <c r="AO169" s="59">
        <f t="shared" si="144"/>
        <v>204.32077840562579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325.55520000000013</v>
      </c>
      <c r="AJ170" s="13">
        <f>AI170*VLOOKUP('Données projet'!$B$10,Paramètres!$A$1:$I$89,3,0)*VLOOKUP('Données projet'!$B$10,Paramètres!$A$1:$I$89,5,0)</f>
        <v>355.5062784000001</v>
      </c>
      <c r="AK170" s="13">
        <f t="shared" si="164"/>
        <v>82.695279049035065</v>
      </c>
      <c r="AL170" s="20">
        <f t="shared" si="165"/>
        <v>763.20104589040284</v>
      </c>
      <c r="AM170" s="59">
        <f t="shared" si="113"/>
        <v>1056.5343792237361</v>
      </c>
      <c r="AN170" s="59">
        <f ca="1">AVERAGE(OFFSET($AM$3,0,0,'Données projet'!$E$10+1,1))-AVERAGE(OFFSET($H$3,0,0,'Données projet'!$E$10+1,1))</f>
        <v>245.50261797113421</v>
      </c>
      <c r="AO170" s="59">
        <f t="shared" si="144"/>
        <v>204.32077840562579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325.55520000000013</v>
      </c>
      <c r="AJ171" s="13">
        <f>AI171*VLOOKUP('Données projet'!$B$10,Paramètres!$A$1:$I$89,3,0)*VLOOKUP('Données projet'!$B$10,Paramètres!$A$1:$I$89,5,0)</f>
        <v>355.5062784000001</v>
      </c>
      <c r="AK171" s="13">
        <f t="shared" si="164"/>
        <v>82.695279049035065</v>
      </c>
      <c r="AL171" s="20">
        <f t="shared" si="165"/>
        <v>763.20104589040284</v>
      </c>
      <c r="AM171" s="59">
        <f t="shared" si="113"/>
        <v>1056.5343792237361</v>
      </c>
      <c r="AN171" s="59">
        <f ca="1">AVERAGE(OFFSET($AM$3,0,0,'Données projet'!$E$10+1,1))-AVERAGE(OFFSET($H$3,0,0,'Données projet'!$E$10+1,1))</f>
        <v>245.50261797113421</v>
      </c>
      <c r="AO171" s="59">
        <f t="shared" si="144"/>
        <v>204.32077840562579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325.55520000000013</v>
      </c>
      <c r="AJ172" s="13">
        <f>AI172*VLOOKUP('Données projet'!$B$10,Paramètres!$A$1:$I$89,3,0)*VLOOKUP('Données projet'!$B$10,Paramètres!$A$1:$I$89,5,0)</f>
        <v>355.5062784000001</v>
      </c>
      <c r="AK172" s="13">
        <f t="shared" si="164"/>
        <v>82.695279049035065</v>
      </c>
      <c r="AL172" s="20">
        <f t="shared" si="165"/>
        <v>763.20104589040284</v>
      </c>
      <c r="AM172" s="59">
        <f t="shared" si="113"/>
        <v>1056.5343792237361</v>
      </c>
      <c r="AN172" s="59">
        <f ca="1">AVERAGE(OFFSET($AM$3,0,0,'Données projet'!$E$10+1,1))-AVERAGE(OFFSET($H$3,0,0,'Données projet'!$E$10+1,1))</f>
        <v>245.50261797113421</v>
      </c>
      <c r="AO172" s="59">
        <f t="shared" si="144"/>
        <v>204.32077840562579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325.55520000000013</v>
      </c>
      <c r="AJ173" s="13">
        <f>AI173*VLOOKUP('Données projet'!$B$10,Paramètres!$A$1:$I$89,3,0)*VLOOKUP('Données projet'!$B$10,Paramètres!$A$1:$I$89,5,0)</f>
        <v>355.5062784000001</v>
      </c>
      <c r="AK173" s="13">
        <f t="shared" si="164"/>
        <v>82.695279049035065</v>
      </c>
      <c r="AL173" s="20">
        <f t="shared" si="165"/>
        <v>763.20104589040284</v>
      </c>
      <c r="AM173" s="59">
        <f t="shared" si="113"/>
        <v>1056.5343792237361</v>
      </c>
      <c r="AN173" s="59">
        <f ca="1">AVERAGE(OFFSET($AM$3,0,0,'Données projet'!$E$10+1,1))-AVERAGE(OFFSET($H$3,0,0,'Données projet'!$E$10+1,1))</f>
        <v>245.50261797113421</v>
      </c>
      <c r="AO173" s="59">
        <f t="shared" si="144"/>
        <v>204.32077840562579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325.55520000000013</v>
      </c>
      <c r="AJ174" s="13">
        <f>AI174*VLOOKUP('Données projet'!$B$10,Paramètres!$A$1:$I$89,3,0)*VLOOKUP('Données projet'!$B$10,Paramètres!$A$1:$I$89,5,0)</f>
        <v>355.5062784000001</v>
      </c>
      <c r="AK174" s="13">
        <f t="shared" si="164"/>
        <v>82.695279049035065</v>
      </c>
      <c r="AL174" s="20">
        <f t="shared" si="165"/>
        <v>763.20104589040284</v>
      </c>
      <c r="AM174" s="59">
        <f t="shared" si="113"/>
        <v>1056.5343792237361</v>
      </c>
      <c r="AN174" s="59">
        <f ca="1">AVERAGE(OFFSET($AM$3,0,0,'Données projet'!$E$10+1,1))-AVERAGE(OFFSET($H$3,0,0,'Données projet'!$E$10+1,1))</f>
        <v>245.50261797113421</v>
      </c>
      <c r="AO174" s="59">
        <f t="shared" si="144"/>
        <v>204.32077840562579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325.55520000000013</v>
      </c>
      <c r="AJ175" s="13">
        <f>AI175*VLOOKUP('Données projet'!$B$10,Paramètres!$A$1:$I$89,3,0)*VLOOKUP('Données projet'!$B$10,Paramètres!$A$1:$I$89,5,0)</f>
        <v>355.5062784000001</v>
      </c>
      <c r="AK175" s="13">
        <f t="shared" si="164"/>
        <v>82.695279049035065</v>
      </c>
      <c r="AL175" s="20">
        <f t="shared" si="165"/>
        <v>763.20104589040284</v>
      </c>
      <c r="AM175" s="59">
        <f t="shared" si="113"/>
        <v>1056.5343792237361</v>
      </c>
      <c r="AN175" s="59">
        <f ca="1">AVERAGE(OFFSET($AM$3,0,0,'Données projet'!$E$10+1,1))-AVERAGE(OFFSET($H$3,0,0,'Données projet'!$E$10+1,1))</f>
        <v>245.50261797113421</v>
      </c>
      <c r="AO175" s="59">
        <f t="shared" si="144"/>
        <v>204.32077840562579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325.55520000000013</v>
      </c>
      <c r="AJ176" s="13">
        <f>AI176*VLOOKUP('Données projet'!$B$10,Paramètres!$A$1:$I$89,3,0)*VLOOKUP('Données projet'!$B$10,Paramètres!$A$1:$I$89,5,0)</f>
        <v>355.5062784000001</v>
      </c>
      <c r="AK176" s="13">
        <f t="shared" si="164"/>
        <v>82.695279049035065</v>
      </c>
      <c r="AL176" s="20">
        <f t="shared" si="165"/>
        <v>763.20104589040284</v>
      </c>
      <c r="AM176" s="59">
        <f t="shared" si="113"/>
        <v>1056.5343792237361</v>
      </c>
      <c r="AN176" s="59">
        <f ca="1">AVERAGE(OFFSET($AM$3,0,0,'Données projet'!$E$10+1,1))-AVERAGE(OFFSET($H$3,0,0,'Données projet'!$E$10+1,1))</f>
        <v>245.50261797113421</v>
      </c>
      <c r="AO176" s="59">
        <f t="shared" si="144"/>
        <v>204.32077840562579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325.55520000000013</v>
      </c>
      <c r="AJ177" s="13">
        <f>AI177*VLOOKUP('Données projet'!$B$10,Paramètres!$A$1:$I$89,3,0)*VLOOKUP('Données projet'!$B$10,Paramètres!$A$1:$I$89,5,0)</f>
        <v>355.5062784000001</v>
      </c>
      <c r="AK177" s="13">
        <f t="shared" si="164"/>
        <v>82.695279049035065</v>
      </c>
      <c r="AL177" s="20">
        <f t="shared" si="165"/>
        <v>763.20104589040284</v>
      </c>
      <c r="AM177" s="59">
        <f t="shared" si="113"/>
        <v>1056.5343792237361</v>
      </c>
      <c r="AN177" s="59">
        <f ca="1">AVERAGE(OFFSET($AM$3,0,0,'Données projet'!$E$10+1,1))-AVERAGE(OFFSET($H$3,0,0,'Données projet'!$E$10+1,1))</f>
        <v>245.50261797113421</v>
      </c>
      <c r="AO177" s="59">
        <f t="shared" si="144"/>
        <v>204.32077840562579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325.55520000000013</v>
      </c>
      <c r="AJ178" s="13">
        <f>AI178*VLOOKUP('Données projet'!$B$10,Paramètres!$A$1:$I$89,3,0)*VLOOKUP('Données projet'!$B$10,Paramètres!$A$1:$I$89,5,0)</f>
        <v>355.5062784000001</v>
      </c>
      <c r="AK178" s="13">
        <f t="shared" si="164"/>
        <v>82.695279049035065</v>
      </c>
      <c r="AL178" s="20">
        <f t="shared" si="165"/>
        <v>763.20104589040284</v>
      </c>
      <c r="AM178" s="59">
        <f t="shared" si="113"/>
        <v>1056.5343792237361</v>
      </c>
      <c r="AN178" s="59">
        <f ca="1">AVERAGE(OFFSET($AM$3,0,0,'Données projet'!$E$10+1,1))-AVERAGE(OFFSET($H$3,0,0,'Données projet'!$E$10+1,1))</f>
        <v>245.50261797113421</v>
      </c>
      <c r="AO178" s="59">
        <f t="shared" si="144"/>
        <v>204.32077840562579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325.55520000000013</v>
      </c>
      <c r="AJ179" s="13">
        <f>AI179*VLOOKUP('Données projet'!$B$10,Paramètres!$A$1:$I$89,3,0)*VLOOKUP('Données projet'!$B$10,Paramètres!$A$1:$I$89,5,0)</f>
        <v>355.5062784000001</v>
      </c>
      <c r="AK179" s="13">
        <f t="shared" si="164"/>
        <v>82.695279049035065</v>
      </c>
      <c r="AL179" s="20">
        <f t="shared" si="165"/>
        <v>763.20104589040284</v>
      </c>
      <c r="AM179" s="59">
        <f t="shared" si="113"/>
        <v>1056.5343792237361</v>
      </c>
      <c r="AN179" s="59">
        <f ca="1">AVERAGE(OFFSET($AM$3,0,0,'Données projet'!$E$10+1,1))-AVERAGE(OFFSET($H$3,0,0,'Données projet'!$E$10+1,1))</f>
        <v>245.50261797113421</v>
      </c>
      <c r="AO179" s="59">
        <f t="shared" si="144"/>
        <v>204.32077840562579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325.55520000000013</v>
      </c>
      <c r="AJ180" s="13">
        <f>AI180*VLOOKUP('Données projet'!$B$10,Paramètres!$A$1:$I$89,3,0)*VLOOKUP('Données projet'!$B$10,Paramètres!$A$1:$I$89,5,0)</f>
        <v>355.5062784000001</v>
      </c>
      <c r="AK180" s="13">
        <f t="shared" si="164"/>
        <v>82.695279049035065</v>
      </c>
      <c r="AL180" s="20">
        <f t="shared" si="165"/>
        <v>763.20104589040284</v>
      </c>
      <c r="AM180" s="59">
        <f t="shared" si="113"/>
        <v>1056.5343792237361</v>
      </c>
      <c r="AN180" s="59">
        <f ca="1">AVERAGE(OFFSET($AM$3,0,0,'Données projet'!$E$10+1,1))-AVERAGE(OFFSET($H$3,0,0,'Données projet'!$E$10+1,1))</f>
        <v>245.50261797113421</v>
      </c>
      <c r="AO180" s="59">
        <f t="shared" si="144"/>
        <v>204.32077840562579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325.55520000000013</v>
      </c>
      <c r="AJ181" s="13">
        <f>AI181*VLOOKUP('Données projet'!$B$10,Paramètres!$A$1:$I$89,3,0)*VLOOKUP('Données projet'!$B$10,Paramètres!$A$1:$I$89,5,0)</f>
        <v>355.5062784000001</v>
      </c>
      <c r="AK181" s="13">
        <f t="shared" si="164"/>
        <v>82.695279049035065</v>
      </c>
      <c r="AL181" s="20">
        <f t="shared" si="165"/>
        <v>763.20104589040284</v>
      </c>
      <c r="AM181" s="59">
        <f t="shared" si="113"/>
        <v>1056.5343792237361</v>
      </c>
      <c r="AN181" s="59">
        <f ca="1">AVERAGE(OFFSET($AM$3,0,0,'Données projet'!$E$10+1,1))-AVERAGE(OFFSET($H$3,0,0,'Données projet'!$E$10+1,1))</f>
        <v>245.50261797113421</v>
      </c>
      <c r="AO181" s="59">
        <f t="shared" si="144"/>
        <v>204.32077840562579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325.55520000000013</v>
      </c>
      <c r="AJ182" s="13">
        <f>AI182*VLOOKUP('Données projet'!$B$10,Paramètres!$A$1:$I$89,3,0)*VLOOKUP('Données projet'!$B$10,Paramètres!$A$1:$I$89,5,0)</f>
        <v>355.5062784000001</v>
      </c>
      <c r="AK182" s="13">
        <f t="shared" si="164"/>
        <v>82.695279049035065</v>
      </c>
      <c r="AL182" s="20">
        <f t="shared" si="165"/>
        <v>763.20104589040284</v>
      </c>
      <c r="AM182" s="59">
        <f t="shared" si="113"/>
        <v>1056.5343792237361</v>
      </c>
      <c r="AN182" s="59">
        <f ca="1">AVERAGE(OFFSET($AM$3,0,0,'Données projet'!$E$10+1,1))-AVERAGE(OFFSET($H$3,0,0,'Données projet'!$E$10+1,1))</f>
        <v>245.50261797113421</v>
      </c>
      <c r="AO182" s="59">
        <f t="shared" si="144"/>
        <v>204.32077840562579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325.55520000000013</v>
      </c>
      <c r="AJ183" s="13">
        <f>AI183*VLOOKUP('Données projet'!$B$10,Paramètres!$A$1:$I$89,3,0)*VLOOKUP('Données projet'!$B$10,Paramètres!$A$1:$I$89,5,0)</f>
        <v>355.5062784000001</v>
      </c>
      <c r="AK183" s="13">
        <f t="shared" si="164"/>
        <v>82.695279049035065</v>
      </c>
      <c r="AL183" s="20">
        <f t="shared" si="165"/>
        <v>763.20104589040284</v>
      </c>
      <c r="AM183" s="59">
        <f t="shared" si="113"/>
        <v>1056.5343792237361</v>
      </c>
      <c r="AN183" s="59">
        <f ca="1">AVERAGE(OFFSET($AM$3,0,0,'Données projet'!$E$10+1,1))-AVERAGE(OFFSET($H$3,0,0,'Données projet'!$E$10+1,1))</f>
        <v>245.50261797113421</v>
      </c>
      <c r="AO183" s="59">
        <f t="shared" si="144"/>
        <v>204.32077840562579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325.55520000000013</v>
      </c>
      <c r="AJ184" s="13">
        <f>AI184*VLOOKUP('Données projet'!$B$10,Paramètres!$A$1:$I$89,3,0)*VLOOKUP('Données projet'!$B$10,Paramètres!$A$1:$I$89,5,0)</f>
        <v>355.5062784000001</v>
      </c>
      <c r="AK184" s="13">
        <f t="shared" si="164"/>
        <v>82.695279049035065</v>
      </c>
      <c r="AL184" s="20">
        <f t="shared" si="165"/>
        <v>763.20104589040284</v>
      </c>
      <c r="AM184" s="59">
        <f t="shared" si="113"/>
        <v>1056.5343792237361</v>
      </c>
      <c r="AN184" s="59">
        <f ca="1">AVERAGE(OFFSET($AM$3,0,0,'Données projet'!$E$10+1,1))-AVERAGE(OFFSET($H$3,0,0,'Données projet'!$E$10+1,1))</f>
        <v>245.50261797113421</v>
      </c>
      <c r="AO184" s="59">
        <f t="shared" si="144"/>
        <v>204.32077840562579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325.55520000000013</v>
      </c>
      <c r="AJ185" s="13">
        <f>AI185*VLOOKUP('Données projet'!$B$10,Paramètres!$A$1:$I$89,3,0)*VLOOKUP('Données projet'!$B$10,Paramètres!$A$1:$I$89,5,0)</f>
        <v>355.5062784000001</v>
      </c>
      <c r="AK185" s="13">
        <f t="shared" si="164"/>
        <v>82.695279049035065</v>
      </c>
      <c r="AL185" s="20">
        <f t="shared" si="165"/>
        <v>763.20104589040284</v>
      </c>
      <c r="AM185" s="59">
        <f t="shared" si="113"/>
        <v>1056.5343792237361</v>
      </c>
      <c r="AN185" s="59">
        <f ca="1">AVERAGE(OFFSET($AM$3,0,0,'Données projet'!$E$10+1,1))-AVERAGE(OFFSET($H$3,0,0,'Données projet'!$E$10+1,1))</f>
        <v>245.50261797113421</v>
      </c>
      <c r="AO185" s="59">
        <f t="shared" si="144"/>
        <v>204.32077840562579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325.55520000000013</v>
      </c>
      <c r="AJ186" s="13">
        <f>AI186*VLOOKUP('Données projet'!$B$10,Paramètres!$A$1:$I$89,3,0)*VLOOKUP('Données projet'!$B$10,Paramètres!$A$1:$I$89,5,0)</f>
        <v>355.5062784000001</v>
      </c>
      <c r="AK186" s="13">
        <f t="shared" si="164"/>
        <v>82.695279049035065</v>
      </c>
      <c r="AL186" s="20">
        <f t="shared" si="165"/>
        <v>763.20104589040284</v>
      </c>
      <c r="AM186" s="59">
        <f t="shared" si="113"/>
        <v>1056.5343792237361</v>
      </c>
      <c r="AN186" s="59">
        <f ca="1">AVERAGE(OFFSET($AM$3,0,0,'Données projet'!$E$10+1,1))-AVERAGE(OFFSET($H$3,0,0,'Données projet'!$E$10+1,1))</f>
        <v>245.50261797113421</v>
      </c>
      <c r="AO186" s="59">
        <f t="shared" si="144"/>
        <v>204.32077840562579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325.55520000000013</v>
      </c>
      <c r="AJ187" s="13">
        <f>AI187*VLOOKUP('Données projet'!$B$10,Paramètres!$A$1:$I$89,3,0)*VLOOKUP('Données projet'!$B$10,Paramètres!$A$1:$I$89,5,0)</f>
        <v>355.5062784000001</v>
      </c>
      <c r="AK187" s="13">
        <f t="shared" si="164"/>
        <v>82.695279049035065</v>
      </c>
      <c r="AL187" s="20">
        <f t="shared" si="165"/>
        <v>763.20104589040284</v>
      </c>
      <c r="AM187" s="59">
        <f t="shared" si="113"/>
        <v>1056.5343792237361</v>
      </c>
      <c r="AN187" s="59">
        <f ca="1">AVERAGE(OFFSET($AM$3,0,0,'Données projet'!$E$10+1,1))-AVERAGE(OFFSET($H$3,0,0,'Données projet'!$E$10+1,1))</f>
        <v>245.50261797113421</v>
      </c>
      <c r="AO187" s="59">
        <f t="shared" si="144"/>
        <v>204.32077840562579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325.55520000000013</v>
      </c>
      <c r="AJ188" s="13">
        <f>AI188*VLOOKUP('Données projet'!$B$10,Paramètres!$A$1:$I$89,3,0)*VLOOKUP('Données projet'!$B$10,Paramètres!$A$1:$I$89,5,0)</f>
        <v>355.5062784000001</v>
      </c>
      <c r="AK188" s="13">
        <f t="shared" si="164"/>
        <v>82.695279049035065</v>
      </c>
      <c r="AL188" s="20">
        <f t="shared" si="165"/>
        <v>763.20104589040284</v>
      </c>
      <c r="AM188" s="59">
        <f t="shared" si="113"/>
        <v>1056.5343792237361</v>
      </c>
      <c r="AN188" s="59">
        <f ca="1">AVERAGE(OFFSET($AM$3,0,0,'Données projet'!$E$10+1,1))-AVERAGE(OFFSET($H$3,0,0,'Données projet'!$E$10+1,1))</f>
        <v>245.50261797113421</v>
      </c>
      <c r="AO188" s="59">
        <f t="shared" si="144"/>
        <v>204.32077840562579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325.55520000000013</v>
      </c>
      <c r="AJ189" s="13">
        <f>AI189*VLOOKUP('Données projet'!$B$10,Paramètres!$A$1:$I$89,3,0)*VLOOKUP('Données projet'!$B$10,Paramètres!$A$1:$I$89,5,0)</f>
        <v>355.5062784000001</v>
      </c>
      <c r="AK189" s="13">
        <f t="shared" si="164"/>
        <v>82.695279049035065</v>
      </c>
      <c r="AL189" s="20">
        <f t="shared" si="165"/>
        <v>763.20104589040284</v>
      </c>
      <c r="AM189" s="59">
        <f t="shared" si="113"/>
        <v>1056.5343792237361</v>
      </c>
      <c r="AN189" s="59">
        <f ca="1">AVERAGE(OFFSET($AM$3,0,0,'Données projet'!$E$10+1,1))-AVERAGE(OFFSET($H$3,0,0,'Données projet'!$E$10+1,1))</f>
        <v>245.50261797113421</v>
      </c>
      <c r="AO189" s="59">
        <f t="shared" si="144"/>
        <v>204.32077840562579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325.55520000000013</v>
      </c>
      <c r="AJ190" s="13">
        <f>AI190*VLOOKUP('Données projet'!$B$10,Paramètres!$A$1:$I$89,3,0)*VLOOKUP('Données projet'!$B$10,Paramètres!$A$1:$I$89,5,0)</f>
        <v>355.5062784000001</v>
      </c>
      <c r="AK190" s="13">
        <f t="shared" si="164"/>
        <v>82.695279049035065</v>
      </c>
      <c r="AL190" s="20">
        <f t="shared" si="165"/>
        <v>763.20104589040284</v>
      </c>
      <c r="AM190" s="59">
        <f t="shared" si="113"/>
        <v>1056.5343792237361</v>
      </c>
      <c r="AN190" s="59">
        <f ca="1">AVERAGE(OFFSET($AM$3,0,0,'Données projet'!$E$10+1,1))-AVERAGE(OFFSET($H$3,0,0,'Données projet'!$E$10+1,1))</f>
        <v>245.50261797113421</v>
      </c>
      <c r="AO190" s="59">
        <f t="shared" si="144"/>
        <v>204.32077840562579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325.55520000000013</v>
      </c>
      <c r="AJ191" s="13">
        <f>AI191*VLOOKUP('Données projet'!$B$10,Paramètres!$A$1:$I$89,3,0)*VLOOKUP('Données projet'!$B$10,Paramètres!$A$1:$I$89,5,0)</f>
        <v>355.5062784000001</v>
      </c>
      <c r="AK191" s="13">
        <f t="shared" si="164"/>
        <v>82.695279049035065</v>
      </c>
      <c r="AL191" s="20">
        <f t="shared" si="165"/>
        <v>763.20104589040284</v>
      </c>
      <c r="AM191" s="59">
        <f t="shared" si="113"/>
        <v>1056.5343792237361</v>
      </c>
      <c r="AN191" s="59">
        <f ca="1">AVERAGE(OFFSET($AM$3,0,0,'Données projet'!$E$10+1,1))-AVERAGE(OFFSET($H$3,0,0,'Données projet'!$E$10+1,1))</f>
        <v>245.50261797113421</v>
      </c>
      <c r="AO191" s="59">
        <f t="shared" si="144"/>
        <v>204.32077840562579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325.55520000000013</v>
      </c>
      <c r="AJ192" s="13">
        <f>AI192*VLOOKUP('Données projet'!$B$10,Paramètres!$A$1:$I$89,3,0)*VLOOKUP('Données projet'!$B$10,Paramètres!$A$1:$I$89,5,0)</f>
        <v>355.5062784000001</v>
      </c>
      <c r="AK192" s="13">
        <f t="shared" si="164"/>
        <v>82.695279049035065</v>
      </c>
      <c r="AL192" s="20">
        <f t="shared" si="165"/>
        <v>763.20104589040284</v>
      </c>
      <c r="AM192" s="59">
        <f t="shared" si="113"/>
        <v>1056.5343792237361</v>
      </c>
      <c r="AN192" s="59">
        <f ca="1">AVERAGE(OFFSET($AM$3,0,0,'Données projet'!$E$10+1,1))-AVERAGE(OFFSET($H$3,0,0,'Données projet'!$E$10+1,1))</f>
        <v>245.50261797113421</v>
      </c>
      <c r="AO192" s="59">
        <f t="shared" si="144"/>
        <v>204.32077840562579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325.55520000000013</v>
      </c>
      <c r="AJ193" s="13">
        <f>AI193*VLOOKUP('Données projet'!$B$10,Paramètres!$A$1:$I$89,3,0)*VLOOKUP('Données projet'!$B$10,Paramètres!$A$1:$I$89,5,0)</f>
        <v>355.5062784000001</v>
      </c>
      <c r="AK193" s="13">
        <f t="shared" si="164"/>
        <v>82.695279049035065</v>
      </c>
      <c r="AL193" s="20">
        <f t="shared" si="165"/>
        <v>763.20104589040284</v>
      </c>
      <c r="AM193" s="59">
        <f t="shared" si="113"/>
        <v>1056.5343792237361</v>
      </c>
      <c r="AN193" s="59">
        <f ca="1">AVERAGE(OFFSET($AM$3,0,0,'Données projet'!$E$10+1,1))-AVERAGE(OFFSET($H$3,0,0,'Données projet'!$E$10+1,1))</f>
        <v>245.50261797113421</v>
      </c>
      <c r="AO193" s="59">
        <f t="shared" si="144"/>
        <v>204.32077840562579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325.55520000000013</v>
      </c>
      <c r="AJ194" s="13">
        <f>AI194*VLOOKUP('Données projet'!$B$10,Paramètres!$A$1:$I$89,3,0)*VLOOKUP('Données projet'!$B$10,Paramètres!$A$1:$I$89,5,0)</f>
        <v>355.5062784000001</v>
      </c>
      <c r="AK194" s="13">
        <f t="shared" si="164"/>
        <v>82.695279049035065</v>
      </c>
      <c r="AL194" s="20">
        <f t="shared" si="165"/>
        <v>763.20104589040284</v>
      </c>
      <c r="AM194" s="59">
        <f t="shared" si="113"/>
        <v>1056.5343792237361</v>
      </c>
      <c r="AN194" s="59">
        <f ca="1">AVERAGE(OFFSET($AM$3,0,0,'Données projet'!$E$10+1,1))-AVERAGE(OFFSET($H$3,0,0,'Données projet'!$E$10+1,1))</f>
        <v>245.50261797113421</v>
      </c>
      <c r="AO194" s="59">
        <f t="shared" si="144"/>
        <v>204.32077840562579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325.55520000000013</v>
      </c>
      <c r="AJ195" s="13">
        <f>AI195*VLOOKUP('Données projet'!$B$10,Paramètres!$A$1:$I$89,3,0)*VLOOKUP('Données projet'!$B$10,Paramètres!$A$1:$I$89,5,0)</f>
        <v>355.5062784000001</v>
      </c>
      <c r="AK195" s="13">
        <f t="shared" si="164"/>
        <v>82.695279049035065</v>
      </c>
      <c r="AL195" s="20">
        <f t="shared" si="165"/>
        <v>763.20104589040284</v>
      </c>
      <c r="AM195" s="59">
        <f t="shared" si="113"/>
        <v>1056.5343792237361</v>
      </c>
      <c r="AN195" s="59">
        <f ca="1">AVERAGE(OFFSET($AM$3,0,0,'Données projet'!$E$10+1,1))-AVERAGE(OFFSET($H$3,0,0,'Données projet'!$E$10+1,1))</f>
        <v>245.50261797113421</v>
      </c>
      <c r="AO195" s="59">
        <f t="shared" si="144"/>
        <v>204.32077840562579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325.55520000000013</v>
      </c>
      <c r="AJ196" s="13">
        <f>AI196*VLOOKUP('Données projet'!$B$10,Paramètres!$A$1:$I$89,3,0)*VLOOKUP('Données projet'!$B$10,Paramètres!$A$1:$I$89,5,0)</f>
        <v>355.5062784000001</v>
      </c>
      <c r="AK196" s="13">
        <f t="shared" si="164"/>
        <v>82.695279049035065</v>
      </c>
      <c r="AL196" s="20">
        <f t="shared" si="165"/>
        <v>763.20104589040284</v>
      </c>
      <c r="AM196" s="59">
        <f t="shared" ref="AM196:AM203" si="193">AL196+(AD196+AE196)*44/12</f>
        <v>1056.5343792237361</v>
      </c>
      <c r="AN196" s="59">
        <f ca="1">AVERAGE(OFFSET($AM$3,0,0,'Données projet'!$E$10+1,1))-AVERAGE(OFFSET($H$3,0,0,'Données projet'!$E$10+1,1))</f>
        <v>245.50261797113421</v>
      </c>
      <c r="AO196" s="59">
        <f t="shared" si="144"/>
        <v>204.32077840562579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325.55520000000013</v>
      </c>
      <c r="AJ197" s="13">
        <f>AI197*VLOOKUP('Données projet'!$B$10,Paramètres!$A$1:$I$89,3,0)*VLOOKUP('Données projet'!$B$10,Paramètres!$A$1:$I$89,5,0)</f>
        <v>355.5062784000001</v>
      </c>
      <c r="AK197" s="13">
        <f t="shared" si="164"/>
        <v>82.695279049035065</v>
      </c>
      <c r="AL197" s="20">
        <f t="shared" si="165"/>
        <v>763.20104589040284</v>
      </c>
      <c r="AM197" s="59">
        <f t="shared" si="193"/>
        <v>1056.5343792237361</v>
      </c>
      <c r="AN197" s="59">
        <f ca="1">AVERAGE(OFFSET($AM$3,0,0,'Données projet'!$E$10+1,1))-AVERAGE(OFFSET($H$3,0,0,'Données projet'!$E$10+1,1))</f>
        <v>245.50261797113421</v>
      </c>
      <c r="AO197" s="59">
        <f t="shared" ref="AO197:AO203" si="205">$AO$3</f>
        <v>204.32077840562579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325.55520000000013</v>
      </c>
      <c r="AJ198" s="13">
        <f>AI198*VLOOKUP('Données projet'!$B$10,Paramètres!$A$1:$I$89,3,0)*VLOOKUP('Données projet'!$B$10,Paramètres!$A$1:$I$89,5,0)</f>
        <v>355.5062784000001</v>
      </c>
      <c r="AK198" s="13">
        <f t="shared" si="164"/>
        <v>82.695279049035065</v>
      </c>
      <c r="AL198" s="20">
        <f t="shared" si="165"/>
        <v>763.20104589040284</v>
      </c>
      <c r="AM198" s="59">
        <f t="shared" si="193"/>
        <v>1056.5343792237361</v>
      </c>
      <c r="AN198" s="59">
        <f ca="1">AVERAGE(OFFSET($AM$3,0,0,'Données projet'!$E$10+1,1))-AVERAGE(OFFSET($H$3,0,0,'Données projet'!$E$10+1,1))</f>
        <v>245.50261797113421</v>
      </c>
      <c r="AO198" s="59">
        <f t="shared" si="205"/>
        <v>204.32077840562579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325.55520000000013</v>
      </c>
      <c r="AJ199" s="13">
        <f>AI199*VLOOKUP('Données projet'!$B$10,Paramètres!$A$1:$I$89,3,0)*VLOOKUP('Données projet'!$B$10,Paramètres!$A$1:$I$89,5,0)</f>
        <v>355.5062784000001</v>
      </c>
      <c r="AK199" s="13">
        <f t="shared" si="164"/>
        <v>82.695279049035065</v>
      </c>
      <c r="AL199" s="20">
        <f t="shared" si="165"/>
        <v>763.20104589040284</v>
      </c>
      <c r="AM199" s="59">
        <f t="shared" si="193"/>
        <v>1056.5343792237361</v>
      </c>
      <c r="AN199" s="59">
        <f ca="1">AVERAGE(OFFSET($AM$3,0,0,'Données projet'!$E$10+1,1))-AVERAGE(OFFSET($H$3,0,0,'Données projet'!$E$10+1,1))</f>
        <v>245.50261797113421</v>
      </c>
      <c r="AO199" s="59">
        <f t="shared" si="205"/>
        <v>204.32077840562579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325.55520000000013</v>
      </c>
      <c r="AJ200" s="13">
        <f>AI200*VLOOKUP('Données projet'!$B$10,Paramètres!$A$1:$I$89,3,0)*VLOOKUP('Données projet'!$B$10,Paramètres!$A$1:$I$89,5,0)</f>
        <v>355.5062784000001</v>
      </c>
      <c r="AK200" s="13">
        <f t="shared" si="164"/>
        <v>82.695279049035065</v>
      </c>
      <c r="AL200" s="20">
        <f t="shared" si="165"/>
        <v>763.20104589040284</v>
      </c>
      <c r="AM200" s="59">
        <f t="shared" si="193"/>
        <v>1056.5343792237361</v>
      </c>
      <c r="AN200" s="59">
        <f ca="1">AVERAGE(OFFSET($AM$3,0,0,'Données projet'!$E$10+1,1))-AVERAGE(OFFSET($H$3,0,0,'Données projet'!$E$10+1,1))</f>
        <v>245.50261797113421</v>
      </c>
      <c r="AO200" s="59">
        <f t="shared" si="205"/>
        <v>204.32077840562579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325.55520000000013</v>
      </c>
      <c r="AJ201" s="13">
        <f>AI201*VLOOKUP('Données projet'!$B$10,Paramètres!$A$1:$I$89,3,0)*VLOOKUP('Données projet'!$B$10,Paramètres!$A$1:$I$89,5,0)</f>
        <v>355.5062784000001</v>
      </c>
      <c r="AK201" s="13">
        <f t="shared" si="164"/>
        <v>82.695279049035065</v>
      </c>
      <c r="AL201" s="20">
        <f t="shared" si="165"/>
        <v>763.20104589040284</v>
      </c>
      <c r="AM201" s="59">
        <f t="shared" si="193"/>
        <v>1056.5343792237361</v>
      </c>
      <c r="AN201" s="59">
        <f ca="1">AVERAGE(OFFSET($AM$3,0,0,'Données projet'!$E$10+1,1))-AVERAGE(OFFSET($H$3,0,0,'Données projet'!$E$10+1,1))</f>
        <v>245.50261797113421</v>
      </c>
      <c r="AO201" s="59">
        <f t="shared" si="205"/>
        <v>204.32077840562579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325.55520000000013</v>
      </c>
      <c r="AJ202" s="13">
        <f>AI202*VLOOKUP('Données projet'!$B$10,Paramètres!$A$1:$I$89,3,0)*VLOOKUP('Données projet'!$B$10,Paramètres!$A$1:$I$89,5,0)</f>
        <v>355.5062784000001</v>
      </c>
      <c r="AK202" s="13">
        <f t="shared" si="164"/>
        <v>82.695279049035065</v>
      </c>
      <c r="AL202" s="20">
        <f t="shared" si="165"/>
        <v>763.20104589040284</v>
      </c>
      <c r="AM202" s="59">
        <f t="shared" si="193"/>
        <v>1056.5343792237361</v>
      </c>
      <c r="AN202" s="59">
        <f ca="1">AVERAGE(OFFSET($AM$3,0,0,'Données projet'!$E$10+1,1))-AVERAGE(OFFSET($H$3,0,0,'Données projet'!$E$10+1,1))</f>
        <v>245.50261797113421</v>
      </c>
      <c r="AO202" s="59">
        <f t="shared" si="205"/>
        <v>204.32077840562579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325.55520000000013</v>
      </c>
      <c r="AJ203" s="13">
        <f>AI203*VLOOKUP('Données projet'!$B$10,Paramètres!$A$1:$I$89,3,0)*VLOOKUP('Données projet'!$B$10,Paramètres!$A$1:$I$89,5,0)</f>
        <v>355.5062784000001</v>
      </c>
      <c r="AK203" s="13">
        <f t="shared" si="164"/>
        <v>82.695279049035065</v>
      </c>
      <c r="AL203" s="20">
        <f t="shared" si="165"/>
        <v>763.20104589040284</v>
      </c>
      <c r="AM203" s="59">
        <f t="shared" si="193"/>
        <v>1056.5343792237361</v>
      </c>
      <c r="AN203" s="59">
        <f ca="1">AVERAGE(OFFSET($AM$3,0,0,'Données projet'!$E$10+1,1))-AVERAGE(OFFSET($H$3,0,0,'Données projet'!$E$10+1,1))</f>
        <v>245.50261797113421</v>
      </c>
      <c r="AO203" s="59">
        <f t="shared" si="205"/>
        <v>204.32077840562579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14.0724909023394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2088.3054262290057</v>
      </c>
      <c r="G6" s="145">
        <f ca="1">F6*(100%-'Données projet'!$C$24)*(100%-'Données projet'!$C$25)*(100%-'Données projet'!$C$26)*(100%-'Données projet'!$C$27)</f>
        <v>1278.0429208521516</v>
      </c>
      <c r="H6" s="146">
        <f>IF(OR('Données projet'!B9="",'Données projet'!C9="",'Données projet'!C9=0%),0,AVERAGE(Calculateur!$AC$3:$AC$33)*B6)</f>
        <v>242.98593017753598</v>
      </c>
      <c r="I6" s="147">
        <f>H6*(100%-'Données projet'!$C$24)*(100%-'Données projet'!$C$25)*(100%-'Données projet'!$C$26)*(100%-'Données projet'!$C$27)</f>
        <v>148.70738926865204</v>
      </c>
      <c r="J6" s="148">
        <f>IF(OR('Données projet'!B9="",'Données projet'!C9="",'Données projet'!C9=0%),0,SUM(Calculateur!$V$3:$V$33)*VLOOKUP('Données projet'!$B$9,Paramètres!$A$1:$I$89,9,0)*B6)</f>
        <v>3669.8241775120682</v>
      </c>
      <c r="K6" s="149">
        <f>J6*(100%-'Données projet'!$C$24)*(100%-'Données projet'!$C$25)*(100%-'Données projet'!$C$26)*(100%-'Données projet'!$C$27)</f>
        <v>2245.9323966373863</v>
      </c>
      <c r="L6" s="150">
        <f ca="1">G6+I6+K6</f>
        <v>3672.6827067581899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0.43750909766060164</v>
      </c>
      <c r="C7" s="145">
        <f ca="1">IF(OR('Données projet'!B10="",'Données projet'!C10="",'Données projet'!C10=0%),0,Calculateur!AN3)</f>
        <v>245.50261797113421</v>
      </c>
      <c r="D7" s="145">
        <f>IF(OR('Données projet'!B10="",'Données projet'!C10="",'Données projet'!C10=0%),0,Calculateur!AO3)</f>
        <v>204.32077840562579</v>
      </c>
      <c r="E7" s="145">
        <f t="shared" ref="E7:E15" ca="1" si="0">MIN(C7,D7)</f>
        <v>204.32077840562579</v>
      </c>
      <c r="F7" s="145">
        <f t="shared" ref="F7:F15" ca="1" si="1">E7*B7</f>
        <v>89.392199393557078</v>
      </c>
      <c r="G7" s="145">
        <f ca="1">F7*(100%-'Données projet'!$C$24)*(100%-'Données projet'!$C$25)*(100%-'Données projet'!$C$26)*(100%-'Données projet'!$C$27)</f>
        <v>54.708026028856928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54.708026028856928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2177.6976256225626</v>
      </c>
      <c r="G16" s="164">
        <f t="shared" ca="1" si="3"/>
        <v>1332.7509468810085</v>
      </c>
      <c r="H16" s="165">
        <f t="shared" si="3"/>
        <v>242.98593017753598</v>
      </c>
      <c r="I16" s="165">
        <f t="shared" si="3"/>
        <v>148.70738926865204</v>
      </c>
      <c r="J16" s="166">
        <f t="shared" si="3"/>
        <v>3669.8241775120682</v>
      </c>
      <c r="K16" s="166">
        <f t="shared" si="3"/>
        <v>2245.9323966373863</v>
      </c>
      <c r="L16" s="167">
        <f t="shared" ca="1" si="3"/>
        <v>3727.390732787047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14.0724909023394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0.43750909766060164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2023-12-01T11:22:21Z</dcterms:modified>
</cp:coreProperties>
</file>