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ANGLES (81) - AEP LA LANDELLE-SWC-AXA\Dossier déposé le 29 11 2023\"/>
    </mc:Choice>
  </mc:AlternateContent>
  <xr:revisionPtr revIDLastSave="0" documentId="13_ncr:1_{677957A1-3DBE-453A-AD59-AC770D0EB0A7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<sst xmlns="http://schemas.openxmlformats.org/spreadsheetml/2006/main" count="1171" uniqueCount="324">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</sst>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3" zoomScale="90" zoomScaleNormal="90" workbookViewId="0">
      <selection activeCell="F44" sqref="F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0.77</v>
      </c>
      <c r="D9" s="36">
        <f t="shared" ref="D9:D18" si="0">C9*$C$5</f>
        <v>2.4640000000000004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0.23</v>
      </c>
      <c r="D10" s="36">
        <f t="shared" si="0"/>
        <v>0.7360000000000001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3.2000000000000006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162</v>
      </c>
      <c r="C36" s="63">
        <v>1</v>
      </c>
      <c r="D36" s="63">
        <v>0</v>
      </c>
      <c r="E36" s="54">
        <v>0.1</v>
      </c>
      <c r="F36" s="54"/>
      <c r="G36" s="54">
        <v>0.9</v>
      </c>
      <c r="H36" s="54"/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335</v>
      </c>
      <c r="C37" s="63">
        <v>2</v>
      </c>
      <c r="D37" s="63">
        <v>54</v>
      </c>
      <c r="E37" s="54">
        <v>0.15</v>
      </c>
      <c r="F37" s="54"/>
      <c r="G37" s="54">
        <v>0.85</v>
      </c>
      <c r="H37" s="54"/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421</v>
      </c>
      <c r="C38" s="63">
        <v>3</v>
      </c>
      <c r="D38" s="63">
        <v>54</v>
      </c>
      <c r="E38" s="54">
        <v>0.25</v>
      </c>
      <c r="F38" s="54"/>
      <c r="G38" s="54">
        <v>0.75</v>
      </c>
      <c r="H38" s="54"/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505</v>
      </c>
      <c r="C39" s="63">
        <v>4</v>
      </c>
      <c r="D39" s="63">
        <v>69</v>
      </c>
      <c r="E39" s="54"/>
      <c r="F39" s="54"/>
      <c r="G39" s="54"/>
      <c r="H39" s="54"/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564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606</v>
      </c>
      <c r="C41" s="63">
        <v>6</v>
      </c>
      <c r="D41" s="63">
        <v>66</v>
      </c>
      <c r="E41" s="54"/>
      <c r="F41" s="54"/>
      <c r="G41" s="54"/>
      <c r="H41" s="54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629</v>
      </c>
      <c r="C42" s="63">
        <v>7</v>
      </c>
      <c r="D42" s="63">
        <v>48</v>
      </c>
      <c r="E42" s="54"/>
      <c r="F42" s="54"/>
      <c r="G42" s="54"/>
      <c r="H42" s="54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650</v>
      </c>
      <c r="C43" s="63">
        <v>8</v>
      </c>
      <c r="D43" s="63">
        <v>35</v>
      </c>
      <c r="E43" s="54"/>
      <c r="F43" s="54"/>
      <c r="G43" s="54"/>
      <c r="H43" s="54"/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666</v>
      </c>
      <c r="C44" s="63">
        <v>9</v>
      </c>
      <c r="D44" s="63">
        <v>666</v>
      </c>
      <c r="E44" s="54"/>
      <c r="F44" s="54"/>
      <c r="G44" s="54"/>
      <c r="H44" s="54"/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>
        <v>0.4</v>
      </c>
      <c r="F62" s="54">
        <v>0.45</v>
      </c>
      <c r="G62" s="54">
        <v>0.15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>
        <v>0.7</v>
      </c>
      <c r="F63" s="54">
        <v>0.15</v>
      </c>
      <c r="G63" s="54">
        <v>0.15</v>
      </c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3" sqref="C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378.17323480030268</v>
      </c>
      <c r="T3" s="62">
        <f>IF('Données projet'!E9&gt;30,$R$33-$H$33,LOOKUP('Données projet'!$E$9,$A$3:$A$203,R3:R203)-LOOKUP('Données projet'!$E$9,$A$3:$A$203,$H$3:$H$203))</f>
        <v>471.89239871617241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303.74588778012088</v>
      </c>
      <c r="AO3" s="62">
        <f>IF('Données projet'!E10&gt;30,$AM$33-$H$33,LOOKUP('Données projet'!$E$10,$A$3:$A$203,AM3:AM203)-LOOKUP('Données projet'!$E$10,$A$3:$A$203,$H$3:$H$203))</f>
        <v>219.6985760545686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378.17323480030268</v>
      </c>
      <c r="T4" s="62">
        <f>$T$3</f>
        <v>471.89239871617241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294.89641891074018</v>
      </c>
      <c r="AN4" s="62">
        <f ca="1">AVERAGE(OFFSET($AM$3,0,0,'Données projet'!$E$10+1,1))-AVERAGE(OFFSET($H$3,0,0,'Données projet'!$E$10+1,1))</f>
        <v>303.74588778012088</v>
      </c>
      <c r="AO4" s="62">
        <f>$AO$3</f>
        <v>219.6985760545686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378.17323480030268</v>
      </c>
      <c r="T5" s="62">
        <f t="shared" ref="T5:T68" si="34">$T$3</f>
        <v>471.89239871617241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295.32747390874374</v>
      </c>
      <c r="AN5" s="62">
        <f ca="1">AVERAGE(OFFSET($AM$3,0,0,'Données projet'!$E$10+1,1))-AVERAGE(OFFSET($H$3,0,0,'Données projet'!$E$10+1,1))</f>
        <v>303.74588778012088</v>
      </c>
      <c r="AO5" s="62">
        <f t="shared" ref="AO5:AO68" si="36">$AO$3</f>
        <v>219.6985760545686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378.17323480030268</v>
      </c>
      <c r="T6" s="62">
        <f t="shared" si="34"/>
        <v>471.89239871617241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295.8778838402435</v>
      </c>
      <c r="AN6" s="62">
        <f ca="1">AVERAGE(OFFSET($AM$3,0,0,'Données projet'!$E$10+1,1))-AVERAGE(OFFSET($H$3,0,0,'Données projet'!$E$10+1,1))</f>
        <v>303.74588778012088</v>
      </c>
      <c r="AO6" s="62">
        <f t="shared" si="36"/>
        <v>219.6985760545686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378.17323480030268</v>
      </c>
      <c r="T7" s="62">
        <f t="shared" si="34"/>
        <v>471.89239871617241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296.58082314457886</v>
      </c>
      <c r="AN7" s="62">
        <f ca="1">AVERAGE(OFFSET($AM$3,0,0,'Données projet'!$E$10+1,1))-AVERAGE(OFFSET($H$3,0,0,'Données projet'!$E$10+1,1))</f>
        <v>303.74588778012088</v>
      </c>
      <c r="AO7" s="62">
        <f t="shared" si="36"/>
        <v>219.6985760545686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378.17323480030268</v>
      </c>
      <c r="T8" s="62">
        <f t="shared" si="34"/>
        <v>471.89239871617241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297.47871993550461</v>
      </c>
      <c r="AN8" s="62">
        <f ca="1">AVERAGE(OFFSET($AM$3,0,0,'Données projet'!$E$10+1,1))-AVERAGE(OFFSET($H$3,0,0,'Données projet'!$E$10+1,1))</f>
        <v>303.74588778012088</v>
      </c>
      <c r="AO8" s="62">
        <f t="shared" si="36"/>
        <v>219.6985760545686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378.17323480030268</v>
      </c>
      <c r="T9" s="62">
        <f t="shared" si="34"/>
        <v>471.89239871617241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298.62584576955311</v>
      </c>
      <c r="AN9" s="62">
        <f ca="1">AVERAGE(OFFSET($AM$3,0,0,'Données projet'!$E$10+1,1))-AVERAGE(OFFSET($H$3,0,0,'Données projet'!$E$10+1,1))</f>
        <v>303.74588778012088</v>
      </c>
      <c r="AO9" s="62">
        <f t="shared" si="36"/>
        <v>219.6985760545686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378.17323480030268</v>
      </c>
      <c r="T10" s="62">
        <f t="shared" si="34"/>
        <v>471.89239871617241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300.09163240970821</v>
      </c>
      <c r="AN10" s="62">
        <f ca="1">AVERAGE(OFFSET($AM$3,0,0,'Données projet'!$E$10+1,1))-AVERAGE(OFFSET($H$3,0,0,'Données projet'!$E$10+1,1))</f>
        <v>303.74588778012088</v>
      </c>
      <c r="AO10" s="62">
        <f t="shared" si="36"/>
        <v>219.6985760545686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378.17323480030268</v>
      </c>
      <c r="T11" s="62">
        <f t="shared" si="34"/>
        <v>471.89239871617241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301.96492023616713</v>
      </c>
      <c r="AN11" s="62">
        <f ca="1">AVERAGE(OFFSET($AM$3,0,0,'Données projet'!$E$10+1,1))-AVERAGE(OFFSET($H$3,0,0,'Données projet'!$E$10+1,1))</f>
        <v>303.74588778012088</v>
      </c>
      <c r="AO11" s="62">
        <f t="shared" si="36"/>
        <v>219.6985760545686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378.17323480030268</v>
      </c>
      <c r="T12" s="62">
        <f t="shared" si="34"/>
        <v>471.89239871617241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304.35940071300303</v>
      </c>
      <c r="AN12" s="62">
        <f ca="1">AVERAGE(OFFSET($AM$3,0,0,'Données projet'!$E$10+1,1))-AVERAGE(OFFSET($H$3,0,0,'Données projet'!$E$10+1,1))</f>
        <v>303.74588778012088</v>
      </c>
      <c r="AO12" s="62">
        <f t="shared" si="36"/>
        <v>219.6985760545686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378.17323480030268</v>
      </c>
      <c r="T13" s="62">
        <f t="shared" si="34"/>
        <v>471.89239871617241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307.42058941449875</v>
      </c>
      <c r="AN13" s="62">
        <f ca="1">AVERAGE(OFFSET($AM$3,0,0,'Données projet'!$E$10+1,1))-AVERAGE(OFFSET($H$3,0,0,'Données projet'!$E$10+1,1))</f>
        <v>303.74588778012088</v>
      </c>
      <c r="AO13" s="62">
        <f t="shared" si="36"/>
        <v>219.6985760545686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378.17323480030268</v>
      </c>
      <c r="T14" s="62">
        <f t="shared" si="34"/>
        <v>471.89239871617241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311.33476117897868</v>
      </c>
      <c r="AN14" s="62">
        <f ca="1">AVERAGE(OFFSET($AM$3,0,0,'Données projet'!$E$10+1,1))-AVERAGE(OFFSET($H$3,0,0,'Données projet'!$E$10+1,1))</f>
        <v>303.74588778012088</v>
      </c>
      <c r="AO14" s="62">
        <f t="shared" si="36"/>
        <v>219.6985760545686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378.17323480030268</v>
      </c>
      <c r="T15" s="62">
        <f t="shared" si="34"/>
        <v>471.89239871617241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316.3404009375538</v>
      </c>
      <c r="AN15" s="62">
        <f ca="1">AVERAGE(OFFSET($AM$3,0,0,'Données projet'!$E$10+1,1))-AVERAGE(OFFSET($H$3,0,0,'Données projet'!$E$10+1,1))</f>
        <v>303.74588778012088</v>
      </c>
      <c r="AO15" s="62">
        <f t="shared" si="36"/>
        <v>219.6985760545686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378.17323480030268</v>
      </c>
      <c r="T16" s="62">
        <f t="shared" si="34"/>
        <v>471.89239871617241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322.74288029609767</v>
      </c>
      <c r="AN16" s="62">
        <f ca="1">AVERAGE(OFFSET($AM$3,0,0,'Données projet'!$E$10+1,1))-AVERAGE(OFFSET($H$3,0,0,'Données projet'!$E$10+1,1))</f>
        <v>303.74588778012088</v>
      </c>
      <c r="AO16" s="62">
        <f t="shared" si="36"/>
        <v>219.6985760545686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378.17323480030268</v>
      </c>
      <c r="T17" s="62">
        <f t="shared" si="34"/>
        <v>471.89239871617241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330.93327083690383</v>
      </c>
      <c r="AN17" s="62">
        <f ca="1">AVERAGE(OFFSET($AM$3,0,0,'Données projet'!$E$10+1,1))-AVERAGE(OFFSET($H$3,0,0,'Données projet'!$E$10+1,1))</f>
        <v>303.74588778012088</v>
      </c>
      <c r="AO17" s="62">
        <f t="shared" si="36"/>
        <v>219.6985760545686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378.17323480030268</v>
      </c>
      <c r="T18" s="62">
        <f t="shared" si="34"/>
        <v>471.89239871617241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341.41246294557129</v>
      </c>
      <c r="AN18" s="62">
        <f ca="1">AVERAGE(OFFSET($AM$3,0,0,'Données projet'!$E$10+1,1))-AVERAGE(OFFSET($H$3,0,0,'Données projet'!$E$10+1,1))</f>
        <v>303.74588778012088</v>
      </c>
      <c r="AO18" s="62">
        <f t="shared" si="36"/>
        <v>219.6985760545686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378.17323480030268</v>
      </c>
      <c r="T19" s="62">
        <f t="shared" si="34"/>
        <v>471.89239871617241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354.82208993415543</v>
      </c>
      <c r="AN19" s="62">
        <f ca="1">AVERAGE(OFFSET($AM$3,0,0,'Données projet'!$E$10+1,1))-AVERAGE(OFFSET($H$3,0,0,'Données projet'!$E$10+1,1))</f>
        <v>303.74588778012088</v>
      </c>
      <c r="AO19" s="62">
        <f t="shared" si="36"/>
        <v>219.6985760545686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378.17323480030268</v>
      </c>
      <c r="T20" s="62">
        <f t="shared" si="34"/>
        <v>471.89239871617241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371.98418210076898</v>
      </c>
      <c r="AN20" s="62">
        <f ca="1">AVERAGE(OFFSET($AM$3,0,0,'Données projet'!$E$10+1,1))-AVERAGE(OFFSET($H$3,0,0,'Données projet'!$E$10+1,1))</f>
        <v>303.74588778012088</v>
      </c>
      <c r="AO20" s="62">
        <f t="shared" si="36"/>
        <v>219.6985760545686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378.17323480030268</v>
      </c>
      <c r="T21" s="62">
        <f t="shared" si="34"/>
        <v>471.89239871617241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393.95202082891387</v>
      </c>
      <c r="AN21" s="62">
        <f ca="1">AVERAGE(OFFSET($AM$3,0,0,'Données projet'!$E$10+1,1))-AVERAGE(OFFSET($H$3,0,0,'Données projet'!$E$10+1,1))</f>
        <v>303.74588778012088</v>
      </c>
      <c r="AO21" s="62">
        <f t="shared" si="36"/>
        <v>219.6985760545686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378.17323480030268</v>
      </c>
      <c r="T22" s="62">
        <f t="shared" si="34"/>
        <v>471.89239871617241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5.5000000000000007E-2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0.9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422.07536317537841</v>
      </c>
      <c r="AN22" s="62">
        <f ca="1">AVERAGE(OFFSET($AM$3,0,0,'Données projet'!$E$10+1,1))-AVERAGE(OFFSET($H$3,0,0,'Données projet'!$E$10+1,1))</f>
        <v>303.74588778012088</v>
      </c>
      <c r="AO22" s="62">
        <f t="shared" si="36"/>
        <v>219.6985760545686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378.17323480030268</v>
      </c>
      <c r="T23" s="62">
        <f t="shared" si="34"/>
        <v>471.89239871617241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458.08410667645524</v>
      </c>
      <c r="AN23" s="62">
        <f ca="1">AVERAGE(OFFSET($AM$3,0,0,'Données projet'!$E$10+1,1))-AVERAGE(OFFSET($H$3,0,0,'Données projet'!$E$10+1,1))</f>
        <v>303.74588778012088</v>
      </c>
      <c r="AO23" s="62">
        <f t="shared" si="36"/>
        <v>219.6985760545686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0.22000000000000003</v>
      </c>
      <c r="AS23" s="17">
        <f>IF(ISNA(VLOOKUP(A23,'Données projet'!$A$61:$I$81,6,0)),0%,VLOOKUP(A23,'Données projet'!$A$61:$I$81,6,0)*VLOOKUP('Données projet'!$B$10,Paramètres!$A$1:$I$89,7,0))</f>
        <v>0.24750000000000003</v>
      </c>
      <c r="AT23" s="17">
        <f>IF(ISNA(VLOOKUP(A23,'Données projet'!$A$61:$I$81,7,0)),0%,VLOOKUP(A23,'Données projet'!$A$61:$I$81,7,0))</f>
        <v>0.15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378.17323480030268</v>
      </c>
      <c r="T24" s="62">
        <f t="shared" si="34"/>
        <v>471.89239871617241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467.42729018925093</v>
      </c>
      <c r="AN24" s="62">
        <f ca="1">AVERAGE(OFFSET($AM$3,0,0,'Données projet'!$E$10+1,1))-AVERAGE(OFFSET($H$3,0,0,'Données projet'!$E$10+1,1))</f>
        <v>303.74588778012088</v>
      </c>
      <c r="AO24" s="62">
        <f t="shared" si="36"/>
        <v>219.6985760545686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378.17323480030268</v>
      </c>
      <c r="T25" s="62">
        <f t="shared" si="34"/>
        <v>471.89239871617241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476.75869306268868</v>
      </c>
      <c r="AN25" s="62">
        <f ca="1">AVERAGE(OFFSET($AM$3,0,0,'Données projet'!$E$10+1,1))-AVERAGE(OFFSET($H$3,0,0,'Données projet'!$E$10+1,1))</f>
        <v>303.74588778012088</v>
      </c>
      <c r="AO25" s="62">
        <f t="shared" si="36"/>
        <v>219.6985760545686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378.17323480030268</v>
      </c>
      <c r="T26" s="62">
        <f t="shared" si="34"/>
        <v>471.89239871617241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486.07899978226311</v>
      </c>
      <c r="AN26" s="62">
        <f ca="1">AVERAGE(OFFSET($AM$3,0,0,'Données projet'!$E$10+1,1))-AVERAGE(OFFSET($H$3,0,0,'Données projet'!$E$10+1,1))</f>
        <v>303.74588778012088</v>
      </c>
      <c r="AO26" s="62">
        <f t="shared" si="36"/>
        <v>219.6985760545686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378.17323480030268</v>
      </c>
      <c r="T27" s="62">
        <f t="shared" si="34"/>
        <v>471.89239871617241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495.38882314153864</v>
      </c>
      <c r="AN27" s="62">
        <f ca="1">AVERAGE(OFFSET($AM$3,0,0,'Données projet'!$E$10+1,1))-AVERAGE(OFFSET($H$3,0,0,'Données projet'!$E$10+1,1))</f>
        <v>303.74588778012088</v>
      </c>
      <c r="AO27" s="62">
        <f t="shared" si="36"/>
        <v>219.6985760545686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378.17323480030268</v>
      </c>
      <c r="T28" s="62">
        <f t="shared" si="34"/>
        <v>471.89239871617241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8.2500000000000004E-2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0.85</v>
      </c>
      <c r="Z28" s="23">
        <f>EXP(-LN(2)/35)*Z27+(1-EXP(-LN(2)/35))/(LN(2)/35)*V28*W28*VLOOKUP('Données projet'!$B$9,Paramètres!$A$1:$I$89,3,0)*0.475*44/12</f>
        <v>3.3036031587815811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29.050929513163819</v>
      </c>
      <c r="AC28" s="24">
        <f t="shared" si="3"/>
        <v>32.3545326719454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504.68871478129415</v>
      </c>
      <c r="AN28" s="62">
        <f ca="1">AVERAGE(OFFSET($AM$3,0,0,'Données projet'!$E$10+1,1))-AVERAGE(OFFSET($H$3,0,0,'Données projet'!$E$10+1,1))</f>
        <v>303.74588778012088</v>
      </c>
      <c r="AO28" s="62">
        <f t="shared" si="36"/>
        <v>219.6985760545686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378.17323480030268</v>
      </c>
      <c r="T29" s="62">
        <f t="shared" si="34"/>
        <v>471.89239871617241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3.2388215158368365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20.542109258530544</v>
      </c>
      <c r="AC29" s="24">
        <f t="shared" si="3"/>
        <v>23.780930774367381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513.97917377376575</v>
      </c>
      <c r="AN29" s="62">
        <f ca="1">AVERAGE(OFFSET($AM$3,0,0,'Données projet'!$E$10+1,1))-AVERAGE(OFFSET($H$3,0,0,'Données projet'!$E$10+1,1))</f>
        <v>303.74588778012088</v>
      </c>
      <c r="AO29" s="62">
        <f t="shared" si="36"/>
        <v>219.6985760545686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378.17323480030268</v>
      </c>
      <c r="T30" s="62">
        <f t="shared" si="34"/>
        <v>471.89239871617241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3.175310201397338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14.525464756581911</v>
      </c>
      <c r="AC30" s="24">
        <f t="shared" si="3"/>
        <v>17.700774957979249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523.260653683383</v>
      </c>
      <c r="AN30" s="62">
        <f ca="1">AVERAGE(OFFSET($AM$3,0,0,'Données projet'!$E$10+1,1))-AVERAGE(OFFSET($H$3,0,0,'Données projet'!$E$10+1,1))</f>
        <v>303.74588778012088</v>
      </c>
      <c r="AO30" s="62">
        <f t="shared" si="36"/>
        <v>219.6985760545686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378.17323480030268</v>
      </c>
      <c r="T31" s="62">
        <f t="shared" si="34"/>
        <v>471.89239871617241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3.1130443050959209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10.271054629265274</v>
      </c>
      <c r="AC31" s="24">
        <f t="shared" si="3"/>
        <v>13.384098934361194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532.53356842626727</v>
      </c>
      <c r="AN31" s="62">
        <f ca="1">AVERAGE(OFFSET($AM$3,0,0,'Données projet'!$E$10+1,1))-AVERAGE(OFFSET($H$3,0,0,'Données projet'!$E$10+1,1))</f>
        <v>303.74588778012088</v>
      </c>
      <c r="AO31" s="62">
        <f t="shared" si="36"/>
        <v>219.6985760545686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378.17323480030268</v>
      </c>
      <c r="T32" s="62">
        <f t="shared" si="34"/>
        <v>471.89239871617241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3.0519994050425279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7.2627323782909565</v>
      </c>
      <c r="AC32" s="24">
        <f t="shared" si="3"/>
        <v>10.314731783333485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541.79829717248401</v>
      </c>
      <c r="AN32" s="62">
        <f ca="1">AVERAGE(OFFSET($AM$3,0,0,'Données projet'!$E$10+1,1))-AVERAGE(OFFSET($H$3,0,0,'Données projet'!$E$10+1,1))</f>
        <v>303.74588778012088</v>
      </c>
      <c r="AO32" s="62">
        <f t="shared" si="36"/>
        <v>219.6985760545686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378.17323480030268</v>
      </c>
      <c r="T33" s="62">
        <f t="shared" si="34"/>
        <v>471.89239871617241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0.13750000000000001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0.75</v>
      </c>
      <c r="Z33" s="23">
        <f>EXP(-LN(2)/35)*Z32+(1-EXP(-LN(2)/35))/(LN(2)/35)*V33*W33*VLOOKUP('Données projet'!$B$9,Paramètres!$A$1:$I$89,3,0)*0.475*44/12</f>
        <v>8.4981568228814393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30.768700414483064</v>
      </c>
      <c r="AC33" s="24">
        <f t="shared" si="3"/>
        <v>39.266857237364505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303.74588778012088</v>
      </c>
      <c r="AO33" s="62">
        <f t="shared" si="36"/>
        <v>219.6985760545686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8.2500000000000004E-2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378.17323480030268</v>
      </c>
      <c r="T34" s="62">
        <f t="shared" si="34"/>
        <v>471.89239871617241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8.3315131509485809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21.756756711378312</v>
      </c>
      <c r="AC34" s="24">
        <f t="shared" si="3"/>
        <v>30.088269862326893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303.74588778012088</v>
      </c>
      <c r="AO34" s="62">
        <f t="shared" si="36"/>
        <v>219.6985760545686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378.17323480030268</v>
      </c>
      <c r="T35" s="62">
        <f t="shared" si="34"/>
        <v>471.89239871617241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8.1681372597797228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15.384350207241534</v>
      </c>
      <c r="AC35" s="24">
        <f t="shared" si="3"/>
        <v>23.552487467021258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303.74588778012088</v>
      </c>
      <c r="AO35" s="62">
        <f t="shared" si="36"/>
        <v>219.6985760545686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378.17323480030268</v>
      </c>
      <c r="T36" s="62">
        <f t="shared" si="34"/>
        <v>471.89239871617241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8.0079650701872325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10.878378355689158</v>
      </c>
      <c r="AC36" s="24">
        <f t="shared" si="3"/>
        <v>18.88634342587639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303.74588778012088</v>
      </c>
      <c r="AO36" s="62">
        <f t="shared" si="36"/>
        <v>219.6985760545686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378.17323480030268</v>
      </c>
      <c r="T37" s="62">
        <f t="shared" si="34"/>
        <v>471.89239871617241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7.8509337595372619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7.6921751036207686</v>
      </c>
      <c r="AC37" s="24">
        <f t="shared" si="3"/>
        <v>15.543108863158031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303.74588778012088</v>
      </c>
      <c r="AO37" s="62">
        <f t="shared" si="36"/>
        <v>219.6985760545686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378.17323480030268</v>
      </c>
      <c r="T38" s="62">
        <f t="shared" si="34"/>
        <v>471.89239871617241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7.6969817371094953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5.4391891778445798</v>
      </c>
      <c r="AC38" s="24">
        <f t="shared" si="3"/>
        <v>13.136170914954075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303.74588778012088</v>
      </c>
      <c r="AO38" s="62">
        <f t="shared" si="36"/>
        <v>219.6985760545686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378.17323480030268</v>
      </c>
      <c r="T39" s="62">
        <f t="shared" si="34"/>
        <v>471.89239871617241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7.5460486199400751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3.8460875518103848</v>
      </c>
      <c r="AC39" s="24">
        <f t="shared" si="3"/>
        <v>11.39213617175046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303.74588778012088</v>
      </c>
      <c r="AO39" s="62">
        <f t="shared" si="36"/>
        <v>219.6985760545686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378.17323480030268</v>
      </c>
      <c r="T40" s="62">
        <f t="shared" si="34"/>
        <v>471.89239871617241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7.398075209138236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2.7195945889222903</v>
      </c>
      <c r="AC40" s="24">
        <f t="shared" si="3"/>
        <v>10.117669798060525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303.74588778012088</v>
      </c>
      <c r="AO40" s="62">
        <f t="shared" si="36"/>
        <v>219.6985760545686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378.17323480030268</v>
      </c>
      <c r="T41" s="62">
        <f t="shared" si="34"/>
        <v>471.89239871617241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7.2530034666673524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1.9230437759051928</v>
      </c>
      <c r="AC41" s="24">
        <f t="shared" si="3"/>
        <v>9.1760472425725457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303.74588778012088</v>
      </c>
      <c r="AO41" s="62">
        <f t="shared" si="36"/>
        <v>219.6985760545686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378.17323480030268</v>
      </c>
      <c r="T42" s="62">
        <f t="shared" si="34"/>
        <v>471.89239871617241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7.1107764925812971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1.3597972944611454</v>
      </c>
      <c r="AC42" s="24">
        <f t="shared" si="3"/>
        <v>8.4705737870424418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303.74588778012088</v>
      </c>
      <c r="AO42" s="62">
        <f t="shared" si="36"/>
        <v>219.6985760545686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378.17323480030268</v>
      </c>
      <c r="T43" s="62">
        <f t="shared" si="34"/>
        <v>471.89239871617241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6.971338502707181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0.96152188795259652</v>
      </c>
      <c r="AC43" s="24">
        <f t="shared" si="3"/>
        <v>7.9328603906597772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303.74588778012088</v>
      </c>
      <c r="AO43" s="62">
        <f t="shared" si="36"/>
        <v>219.6985760545686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378.17323480030268</v>
      </c>
      <c r="T44" s="62">
        <f t="shared" si="34"/>
        <v>471.89239871617241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6.8346348067657203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0.67989864723057281</v>
      </c>
      <c r="AC44" s="24">
        <f t="shared" si="3"/>
        <v>7.5145334539962931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303.74588778012088</v>
      </c>
      <c r="AO44" s="62">
        <f t="shared" si="36"/>
        <v>219.6985760545686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378.17323480030268</v>
      </c>
      <c r="T45" s="62">
        <f t="shared" si="34"/>
        <v>471.89239871617241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6.7006117869206498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0.48076094397629832</v>
      </c>
      <c r="AC45" s="24">
        <f t="shared" si="3"/>
        <v>7.1813727308969479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303.74588778012088</v>
      </c>
      <c r="AO45" s="62">
        <f t="shared" si="36"/>
        <v>219.6985760545686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378.17323480030268</v>
      </c>
      <c r="T46" s="62">
        <f t="shared" si="34"/>
        <v>471.89239871617241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6.5692168767487713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0.3399493236152864</v>
      </c>
      <c r="AC46" s="24">
        <f t="shared" si="3"/>
        <v>6.9091662003640577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303.74588778012088</v>
      </c>
      <c r="AO46" s="62">
        <f t="shared" si="36"/>
        <v>219.6985760545686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378.17323480030268</v>
      </c>
      <c r="T47" s="62">
        <f t="shared" si="34"/>
        <v>471.89239871617241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6.4403985406223816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0.24038047198814916</v>
      </c>
      <c r="AC47" s="24">
        <f t="shared" si="3"/>
        <v>6.6807790126105306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303.74588778012088</v>
      </c>
      <c r="AO47" s="62">
        <f t="shared" si="36"/>
        <v>219.6985760545686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378.17323480030268</v>
      </c>
      <c r="T48" s="62">
        <f t="shared" si="34"/>
        <v>471.89239871617241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6.3141062534960035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0.1699746618076432</v>
      </c>
      <c r="AC48" s="24">
        <f t="shared" si="3"/>
        <v>6.4840809153036467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303.74588778012088</v>
      </c>
      <c r="AO48" s="62">
        <f t="shared" si="36"/>
        <v>219.6985760545686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378.17323480030268</v>
      </c>
      <c r="T49" s="62">
        <f t="shared" si="34"/>
        <v>471.89239871617241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6.1902904810894848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0.12019023599407458</v>
      </c>
      <c r="AC49" s="24">
        <f t="shared" si="3"/>
        <v>6.3104807170835597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303.74588778012088</v>
      </c>
      <c r="AO49" s="62">
        <f t="shared" si="36"/>
        <v>219.6985760545686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378.17323480030268</v>
      </c>
      <c r="T50" s="62">
        <f t="shared" si="34"/>
        <v>471.89239871617241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6.0689026604596936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8.4987330903821601E-2</v>
      </c>
      <c r="AC50" s="24">
        <f t="shared" si="3"/>
        <v>6.1538899913635152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303.74588778012088</v>
      </c>
      <c r="AO50" s="62">
        <f t="shared" si="36"/>
        <v>219.6985760545686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378.17323480030268</v>
      </c>
      <c r="T51" s="62">
        <f t="shared" si="34"/>
        <v>471.89239871617241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5.9498951809531926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6.009511799703729E-2</v>
      </c>
      <c r="AC51" s="24">
        <f t="shared" si="3"/>
        <v>6.0099902989502301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303.74588778012088</v>
      </c>
      <c r="AO51" s="62">
        <f t="shared" si="36"/>
        <v>219.6985760545686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378.17323480030268</v>
      </c>
      <c r="T52" s="62">
        <f t="shared" si="34"/>
        <v>471.89239871617241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5.8332213655324194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4.24936654519108E-2</v>
      </c>
      <c r="AC52" s="24">
        <f t="shared" si="3"/>
        <v>5.8757150309843302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303.74588778012088</v>
      </c>
      <c r="AO52" s="62">
        <f t="shared" si="36"/>
        <v>219.6985760545686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378.17323480030268</v>
      </c>
      <c r="T53" s="62">
        <f t="shared" si="34"/>
        <v>471.89239871617241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5.7188354524680465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3.0047558998518645E-2</v>
      </c>
      <c r="AC53" s="24">
        <f t="shared" si="3"/>
        <v>5.7488830114665648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303.74588778012088</v>
      </c>
      <c r="AO53" s="62">
        <f t="shared" si="36"/>
        <v>219.6985760545686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378.17323480030268</v>
      </c>
      <c r="T54" s="62">
        <f t="shared" si="34"/>
        <v>471.89239871617241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5.6066925773903487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2.12468327259554E-2</v>
      </c>
      <c r="AC54" s="24">
        <f t="shared" si="3"/>
        <v>5.6279394101163041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303.74588778012088</v>
      </c>
      <c r="AO54" s="62">
        <f t="shared" si="36"/>
        <v>219.6985760545686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378.17323480030268</v>
      </c>
      <c r="T55" s="62">
        <f t="shared" si="34"/>
        <v>471.89239871617241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5.4967487556925247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1.5023779499259322E-2</v>
      </c>
      <c r="AC55" s="24">
        <f t="shared" si="3"/>
        <v>5.5117725351917839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303.74588778012088</v>
      </c>
      <c r="AO55" s="62">
        <f t="shared" si="36"/>
        <v>219.6985760545686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378.17323480030268</v>
      </c>
      <c r="T56" s="62">
        <f t="shared" si="34"/>
        <v>471.89239871617241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5.3889608652790848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1.06234163629777E-2</v>
      </c>
      <c r="AC56" s="24">
        <f t="shared" si="3"/>
        <v>5.3995842816420625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303.74588778012088</v>
      </c>
      <c r="AO56" s="62">
        <f t="shared" si="36"/>
        <v>219.6985760545686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378.17323480030268</v>
      </c>
      <c r="T57" s="62">
        <f t="shared" si="34"/>
        <v>471.89239871617241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5.2832866296525314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7.5118897496296612E-3</v>
      </c>
      <c r="AC57" s="24">
        <f t="shared" si="3"/>
        <v>5.2907985194021609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303.74588778012088</v>
      </c>
      <c r="AO57" s="62">
        <f t="shared" si="36"/>
        <v>219.6985760545686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378.17323480030268</v>
      </c>
      <c r="T58" s="62">
        <f t="shared" si="34"/>
        <v>471.89239871617241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5.1796846013316955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5.31170818148885E-3</v>
      </c>
      <c r="AC58" s="24">
        <f t="shared" si="3"/>
        <v>5.1849963095131848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303.74588778012088</v>
      </c>
      <c r="AO58" s="62">
        <f t="shared" si="36"/>
        <v>219.6985760545686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378.17323480030268</v>
      </c>
      <c r="T59" s="62">
        <f t="shared" si="34"/>
        <v>471.89239871617241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5.078114145595233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3.7559448748148306E-3</v>
      </c>
      <c r="AC59" s="24">
        <f t="shared" si="3"/>
        <v>5.0818700904700478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303.74588778012088</v>
      </c>
      <c r="AO59" s="62">
        <f t="shared" si="36"/>
        <v>219.6985760545686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378.17323480030268</v>
      </c>
      <c r="T60" s="62">
        <f t="shared" si="34"/>
        <v>471.89239871617241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4.9785354245439022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2.655854090744425E-3</v>
      </c>
      <c r="AC60" s="24">
        <f t="shared" si="3"/>
        <v>4.9811912786346468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303.74588778012088</v>
      </c>
      <c r="AO60" s="62">
        <f t="shared" si="36"/>
        <v>219.6985760545686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378.17323480030268</v>
      </c>
      <c r="T61" s="62">
        <f t="shared" si="34"/>
        <v>471.89239871617241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4.880909381475365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1.8779724374074153E-3</v>
      </c>
      <c r="AC61" s="24">
        <f t="shared" si="3"/>
        <v>4.8827873539127724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303.74588778012088</v>
      </c>
      <c r="AO61" s="62">
        <f t="shared" si="36"/>
        <v>219.6985760545686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378.17323480030268</v>
      </c>
      <c r="T62" s="62">
        <f t="shared" si="34"/>
        <v>471.89239871617241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4.7851977255653955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1.3279270453722125E-3</v>
      </c>
      <c r="AC62" s="24">
        <f t="shared" si="3"/>
        <v>4.7865256526107673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303.74588778012088</v>
      </c>
      <c r="AO62" s="62">
        <f t="shared" si="36"/>
        <v>219.6985760545686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378.17323480030268</v>
      </c>
      <c r="T63" s="62">
        <f t="shared" si="34"/>
        <v>471.89239871617241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4.6913629168494744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9.3898621870370765E-4</v>
      </c>
      <c r="AC63" s="24">
        <f t="shared" si="3"/>
        <v>4.6923019030681781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303.74588778012088</v>
      </c>
      <c r="AO63" s="62">
        <f t="shared" si="36"/>
        <v>219.6985760545686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378.17323480030268</v>
      </c>
      <c r="T64" s="62">
        <f t="shared" si="34"/>
        <v>471.89239871617241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4.5993681514988909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6.6396352268610626E-4</v>
      </c>
      <c r="AC64" s="24">
        <f t="shared" si="3"/>
        <v>4.6000321150215768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303.74588778012088</v>
      </c>
      <c r="AO64" s="62">
        <f t="shared" si="36"/>
        <v>219.6985760545686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378.17323480030268</v>
      </c>
      <c r="T65" s="62">
        <f t="shared" si="34"/>
        <v>471.89239871617241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4.5091773473855659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4.6949310935185382E-4</v>
      </c>
      <c r="AC65" s="24">
        <f t="shared" si="3"/>
        <v>4.5096468404949182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303.74588778012088</v>
      </c>
      <c r="AO65" s="62">
        <f t="shared" si="36"/>
        <v>219.6985760545686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378.17323480030268</v>
      </c>
      <c r="T66" s="62">
        <f t="shared" si="34"/>
        <v>471.89239871617241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4.4207551299299448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3.3198176134305313E-4</v>
      </c>
      <c r="AC66" s="24">
        <f t="shared" si="3"/>
        <v>4.4210871116912882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303.74588778012088</v>
      </c>
      <c r="AO66" s="62">
        <f t="shared" si="36"/>
        <v>219.6985760545686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378.17323480030268</v>
      </c>
      <c r="T67" s="62">
        <f t="shared" si="34"/>
        <v>471.89239871617241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4.3340668182264013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2.3474655467592691E-4</v>
      </c>
      <c r="AC67" s="24">
        <f t="shared" si="3"/>
        <v>4.334301564781077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303.74588778012088</v>
      </c>
      <c r="AO67" s="62">
        <f t="shared" si="36"/>
        <v>219.6985760545686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378.17323480030268</v>
      </c>
      <c r="T68" s="62">
        <f t="shared" si="34"/>
        <v>471.89239871617241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4.2490784114407152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1.6599088067152656E-4</v>
      </c>
      <c r="AC68" s="24">
        <f t="shared" ref="AC68:AC131" si="57">SUM(Z68:AB68)</f>
        <v>4.2492444023213869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303.74588778012088</v>
      </c>
      <c r="AO68" s="62">
        <f t="shared" si="36"/>
        <v>219.6985760545686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378.17323480030268</v>
      </c>
      <c r="T69" s="62">
        <f t="shared" ref="T69:T132" si="88">$T$3</f>
        <v>471.89239871617241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4.165756575474286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1.1737327733796346E-4</v>
      </c>
      <c r="AC69" s="24">
        <f t="shared" si="57"/>
        <v>4.1658739487516243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303.74588778012088</v>
      </c>
      <c r="AO69" s="62">
        <f t="shared" ref="AO69:AO132" si="90">$AO$3</f>
        <v>219.6985760545686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378.17323480030268</v>
      </c>
      <c r="T70" s="62">
        <f t="shared" si="88"/>
        <v>471.89239871617241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4.084068629889857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8.2995440335763282E-5</v>
      </c>
      <c r="AC70" s="24">
        <f t="shared" si="57"/>
        <v>4.0841516253301924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303.74588778012088</v>
      </c>
      <c r="AO70" s="62">
        <f t="shared" si="90"/>
        <v>219.6985760545686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378.17323480030268</v>
      </c>
      <c r="T71" s="62">
        <f t="shared" si="88"/>
        <v>471.89239871617241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4.0039825350936118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5.8686638668981728E-5</v>
      </c>
      <c r="AC71" s="24">
        <f t="shared" si="57"/>
        <v>4.0040412217322805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303.74588778012088</v>
      </c>
      <c r="AO71" s="62">
        <f t="shared" si="90"/>
        <v>219.6985760545686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378.17323480030268</v>
      </c>
      <c r="T72" s="62">
        <f t="shared" si="88"/>
        <v>471.89239871617241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3.9254668797686265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4.1497720167881641E-5</v>
      </c>
      <c r="AC72" s="24">
        <f t="shared" si="57"/>
        <v>3.9255083774887942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303.74588778012088</v>
      </c>
      <c r="AO72" s="62">
        <f t="shared" si="90"/>
        <v>219.6985760545686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378.17323480030268</v>
      </c>
      <c r="T73" s="62">
        <f t="shared" si="88"/>
        <v>471.89239871617241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3.8484908685547432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2.9343319334490864E-5</v>
      </c>
      <c r="AC73" s="24">
        <f t="shared" si="57"/>
        <v>3.8485202118740776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303.74588778012088</v>
      </c>
      <c r="AO73" s="62">
        <f t="shared" si="90"/>
        <v>219.6985760545686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378.17323480030268</v>
      </c>
      <c r="T74" s="62">
        <f t="shared" si="88"/>
        <v>471.89239871617241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3.7730243099700331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2.074886008394082E-5</v>
      </c>
      <c r="AC74" s="24">
        <f t="shared" si="57"/>
        <v>3.773045058830117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303.74588778012088</v>
      </c>
      <c r="AO74" s="62">
        <f t="shared" si="90"/>
        <v>219.6985760545686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378.17323480030268</v>
      </c>
      <c r="T75" s="62">
        <f t="shared" si="88"/>
        <v>471.89239871617241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3.6990376045691136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1.4671659667245432E-5</v>
      </c>
      <c r="AC75" s="24">
        <f t="shared" si="57"/>
        <v>3.6990522762287807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303.74588778012088</v>
      </c>
      <c r="AO75" s="62">
        <f t="shared" si="90"/>
        <v>219.6985760545686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378.17323480030268</v>
      </c>
      <c r="T76" s="62">
        <f t="shared" si="88"/>
        <v>471.89239871617241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3.6265017333336718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1.037443004197041E-5</v>
      </c>
      <c r="AC76" s="24">
        <f t="shared" si="57"/>
        <v>3.6265121077637139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303.74588778012088</v>
      </c>
      <c r="AO76" s="62">
        <f t="shared" si="90"/>
        <v>219.6985760545686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378.17323480030268</v>
      </c>
      <c r="T77" s="62">
        <f t="shared" si="88"/>
        <v>471.89239871617241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3.5553882462906441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7.335829833622716E-6</v>
      </c>
      <c r="AC77" s="24">
        <f t="shared" si="57"/>
        <v>3.5553955821204779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303.74588778012088</v>
      </c>
      <c r="AO77" s="62">
        <f t="shared" si="90"/>
        <v>219.6985760545686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378.17323480030268</v>
      </c>
      <c r="T78" s="62">
        <f t="shared" si="88"/>
        <v>471.89239871617241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3.4856692513535861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5.1872150209852051E-6</v>
      </c>
      <c r="AC78" s="24">
        <f t="shared" si="57"/>
        <v>3.4856744385686071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303.74588778012088</v>
      </c>
      <c r="AO78" s="62">
        <f t="shared" si="90"/>
        <v>219.6985760545686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378.17323480030268</v>
      </c>
      <c r="T79" s="62">
        <f t="shared" si="88"/>
        <v>471.89239871617241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3.4173174033828557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3.667914916811358E-6</v>
      </c>
      <c r="AC79" s="24">
        <f t="shared" si="57"/>
        <v>3.4173210712977724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303.74588778012088</v>
      </c>
      <c r="AO79" s="62">
        <f t="shared" si="90"/>
        <v>219.6985760545686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378.17323480030268</v>
      </c>
      <c r="T80" s="62">
        <f t="shared" si="88"/>
        <v>471.89239871617241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3.3503058934603209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2.5936075104926026E-6</v>
      </c>
      <c r="AC80" s="24">
        <f t="shared" si="57"/>
        <v>3.3503084870678315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303.74588778012088</v>
      </c>
      <c r="AO80" s="62">
        <f t="shared" si="90"/>
        <v>219.6985760545686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378.17323480030268</v>
      </c>
      <c r="T81" s="62">
        <f t="shared" si="88"/>
        <v>471.89239871617241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3.2846084383743817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1.833957458405679E-6</v>
      </c>
      <c r="AC81" s="24">
        <f t="shared" si="57"/>
        <v>3.28461027233184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303.74588778012088</v>
      </c>
      <c r="AO81" s="62">
        <f t="shared" si="90"/>
        <v>219.6985760545686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378.17323480030268</v>
      </c>
      <c r="T82" s="62">
        <f t="shared" si="88"/>
        <v>471.89239871617241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3.2201992703111868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1.2968037552463013E-6</v>
      </c>
      <c r="AC82" s="24">
        <f t="shared" si="57"/>
        <v>3.2202005671149418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303.74588778012088</v>
      </c>
      <c r="AO82" s="62">
        <f t="shared" si="90"/>
        <v>219.6985760545686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378.17323480030268</v>
      </c>
      <c r="T83" s="62">
        <f t="shared" si="88"/>
        <v>471.89239871617241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3.1570531267479978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9.169787292028395E-7</v>
      </c>
      <c r="AC83" s="24">
        <f t="shared" si="57"/>
        <v>3.1570540437267272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303.74588778012088</v>
      </c>
      <c r="AO83" s="62">
        <f t="shared" si="90"/>
        <v>219.6985760545686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378.17323480030268</v>
      </c>
      <c r="T84" s="62">
        <f t="shared" si="88"/>
        <v>471.89239871617241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3.0951452405447384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6.4840187762315064E-7</v>
      </c>
      <c r="AC84" s="24">
        <f t="shared" si="57"/>
        <v>3.0951458889466159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303.74588778012088</v>
      </c>
      <c r="AO84" s="62">
        <f t="shared" si="90"/>
        <v>219.6985760545686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378.17323480030268</v>
      </c>
      <c r="T85" s="62">
        <f t="shared" si="88"/>
        <v>471.89239871617241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3.0344513302298428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4.5848936460141975E-7</v>
      </c>
      <c r="AC85" s="24">
        <f t="shared" si="57"/>
        <v>3.0344517887192075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303.74588778012088</v>
      </c>
      <c r="AO85" s="62">
        <f t="shared" si="90"/>
        <v>219.6985760545686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378.17323480030268</v>
      </c>
      <c r="T86" s="62">
        <f t="shared" si="88"/>
        <v>471.89239871617241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2.9749475904765923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3.2420093881157532E-7</v>
      </c>
      <c r="AC86" s="24">
        <f t="shared" si="57"/>
        <v>2.9749479146775313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303.74588778012088</v>
      </c>
      <c r="AO86" s="62">
        <f t="shared" si="90"/>
        <v>219.6985760545686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378.17323480030268</v>
      </c>
      <c r="T87" s="62">
        <f t="shared" si="88"/>
        <v>471.89239871617241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2.9166106827662057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2.2924468230070988E-7</v>
      </c>
      <c r="AC87" s="24">
        <f t="shared" si="57"/>
        <v>2.9166109120108881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303.74588778012088</v>
      </c>
      <c r="AO87" s="62">
        <f t="shared" si="90"/>
        <v>219.6985760545686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378.17323480030268</v>
      </c>
      <c r="T88" s="62">
        <f t="shared" si="88"/>
        <v>471.89239871617241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2.8594177262340197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1.6210046940578766E-7</v>
      </c>
      <c r="AC88" s="24">
        <f t="shared" si="57"/>
        <v>2.8594178883344892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303.74588778012088</v>
      </c>
      <c r="AO88" s="62">
        <f t="shared" si="90"/>
        <v>219.6985760545686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378.17323480030268</v>
      </c>
      <c r="T89" s="62">
        <f t="shared" si="88"/>
        <v>471.89239871617241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2.8033462886951708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1.1462234115035494E-7</v>
      </c>
      <c r="AC89" s="24">
        <f t="shared" si="57"/>
        <v>2.8033464033175117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303.74588778012088</v>
      </c>
      <c r="AO89" s="62">
        <f t="shared" si="90"/>
        <v>219.6985760545686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378.17323480030268</v>
      </c>
      <c r="T90" s="62">
        <f t="shared" si="88"/>
        <v>471.89239871617241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2.7483743778462588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8.105023470289383E-8</v>
      </c>
      <c r="AC90" s="24">
        <f t="shared" si="57"/>
        <v>2.7483744588964933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303.74588778012088</v>
      </c>
      <c r="AO90" s="62">
        <f t="shared" si="90"/>
        <v>219.6985760545686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378.17323480030268</v>
      </c>
      <c r="T91" s="62">
        <f t="shared" si="88"/>
        <v>471.89239871617241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2.6944804326395388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5.7311170575177469E-8</v>
      </c>
      <c r="AC91" s="24">
        <f t="shared" si="57"/>
        <v>2.6944804899507093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303.74588778012088</v>
      </c>
      <c r="AO91" s="62">
        <f t="shared" si="90"/>
        <v>219.6985760545686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378.17323480030268</v>
      </c>
      <c r="T92" s="62">
        <f t="shared" si="88"/>
        <v>471.89239871617241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2.6416433148262621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4.0525117351446915E-8</v>
      </c>
      <c r="AC92" s="24">
        <f t="shared" si="57"/>
        <v>2.6416433553513796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303.74588778012088</v>
      </c>
      <c r="AO92" s="62">
        <f t="shared" si="90"/>
        <v>219.6985760545686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378.17323480030268</v>
      </c>
      <c r="T93" s="62">
        <f t="shared" si="88"/>
        <v>471.89239871617241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2.5898423006658442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2.8655585287588734E-8</v>
      </c>
      <c r="AC93" s="24">
        <f t="shared" si="57"/>
        <v>2.5898423293214297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303.74588778012088</v>
      </c>
      <c r="AO93" s="62">
        <f t="shared" si="90"/>
        <v>219.6985760545686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378.17323480030268</v>
      </c>
      <c r="T94" s="62">
        <f t="shared" si="88"/>
        <v>471.89239871617241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2.5390570727976129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2.0262558675723458E-8</v>
      </c>
      <c r="AC94" s="24">
        <f t="shared" si="57"/>
        <v>2.5390570930601717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303.74588778012088</v>
      </c>
      <c r="AO94" s="62">
        <f t="shared" si="90"/>
        <v>219.6985760545686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378.17323480030268</v>
      </c>
      <c r="T95" s="62">
        <f t="shared" si="88"/>
        <v>471.89239871617241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2.4892677122719475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1.4327792643794367E-8</v>
      </c>
      <c r="AC95" s="24">
        <f t="shared" si="57"/>
        <v>2.4892677265997403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303.74588778012088</v>
      </c>
      <c r="AO95" s="62">
        <f t="shared" si="90"/>
        <v>219.6985760545686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378.17323480030268</v>
      </c>
      <c r="T96" s="62">
        <f t="shared" si="88"/>
        <v>471.89239871617241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2.440454690737679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1.0131279337861729E-8</v>
      </c>
      <c r="AC96" s="24">
        <f t="shared" si="57"/>
        <v>2.4404547008689583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303.74588778012088</v>
      </c>
      <c r="AO96" s="62">
        <f t="shared" si="90"/>
        <v>219.6985760545686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378.17323480030268</v>
      </c>
      <c r="T97" s="62">
        <f t="shared" si="88"/>
        <v>471.89239871617241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2.3925988627826942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7.1638963218971836E-9</v>
      </c>
      <c r="AC97" s="24">
        <f t="shared" si="57"/>
        <v>2.3925988699465903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303.74588778012088</v>
      </c>
      <c r="AO97" s="62">
        <f t="shared" si="90"/>
        <v>219.6985760545686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378.17323480030268</v>
      </c>
      <c r="T98" s="62">
        <f t="shared" si="88"/>
        <v>471.89239871617241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2.3456814584247341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5.0656396689308644E-9</v>
      </c>
      <c r="AC98" s="24">
        <f t="shared" si="57"/>
        <v>2.3456814634903735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303.74588778012088</v>
      </c>
      <c r="AO98" s="62">
        <f t="shared" si="90"/>
        <v>219.6985760545686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378.17323480030268</v>
      </c>
      <c r="T99" s="62">
        <f t="shared" si="88"/>
        <v>471.89239871617241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2.2996840757494423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3.5819481609485918E-9</v>
      </c>
      <c r="AC99" s="24">
        <f t="shared" si="57"/>
        <v>2.2996840793313904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303.74588778012088</v>
      </c>
      <c r="AO99" s="62">
        <f t="shared" si="90"/>
        <v>219.6985760545686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378.17323480030268</v>
      </c>
      <c r="T100" s="62">
        <f t="shared" si="88"/>
        <v>471.89239871617241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2.2545886736927798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2.5328198344654322E-9</v>
      </c>
      <c r="AC100" s="24">
        <f t="shared" si="57"/>
        <v>2.2545886762255996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303.74588778012088</v>
      </c>
      <c r="AO100" s="62">
        <f t="shared" si="90"/>
        <v>219.6985760545686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378.17323480030268</v>
      </c>
      <c r="T101" s="62">
        <f t="shared" si="88"/>
        <v>471.89239871617241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2.2103775649649693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1.7909740804742959E-9</v>
      </c>
      <c r="AC101" s="24">
        <f t="shared" si="57"/>
        <v>2.2103775667559433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303.74588778012088</v>
      </c>
      <c r="AO101" s="62">
        <f t="shared" si="90"/>
        <v>219.6985760545686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378.17323480030268</v>
      </c>
      <c r="T102" s="62">
        <f t="shared" si="88"/>
        <v>471.89239871617241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2.1670334091131975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1.2664099172327161E-9</v>
      </c>
      <c r="AC102" s="24">
        <f t="shared" si="57"/>
        <v>2.1670334103796076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303.74588778012088</v>
      </c>
      <c r="AO102" s="62">
        <f t="shared" si="90"/>
        <v>219.6985760545686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378.17323480030268</v>
      </c>
      <c r="T103" s="62">
        <f t="shared" si="88"/>
        <v>471.89239871617241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2.1245392057203545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8.9548704023714795E-10</v>
      </c>
      <c r="AC103" s="24">
        <f t="shared" si="57"/>
        <v>2.1245392066158417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303.74588778012088</v>
      </c>
      <c r="AO103" s="62">
        <f t="shared" si="90"/>
        <v>219.6985760545686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378.17323480030268</v>
      </c>
      <c r="T104" s="62">
        <f t="shared" si="88"/>
        <v>471.89239871617241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2.0828782877371403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6.3320495861635805E-10</v>
      </c>
      <c r="AC104" s="24">
        <f t="shared" si="57"/>
        <v>2.0828782883703454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303.74588778012088</v>
      </c>
      <c r="AO104" s="62">
        <f t="shared" si="90"/>
        <v>219.6985760545686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378.17323480030268</v>
      </c>
      <c r="T105" s="62">
        <f t="shared" si="88"/>
        <v>471.89239871617241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2.0420343149449258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4.4774352011857397E-10</v>
      </c>
      <c r="AC105" s="24">
        <f t="shared" si="57"/>
        <v>2.0420343153926694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303.74588778012088</v>
      </c>
      <c r="AO105" s="62">
        <f t="shared" si="90"/>
        <v>219.6985760545686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378.17323480030268</v>
      </c>
      <c r="T106" s="62">
        <f t="shared" si="88"/>
        <v>471.89239871617241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2.0019912675468032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3.1660247930817902E-10</v>
      </c>
      <c r="AC106" s="24">
        <f t="shared" si="57"/>
        <v>2.0019912678634055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303.74588778012088</v>
      </c>
      <c r="AO106" s="62">
        <f t="shared" si="90"/>
        <v>219.6985760545686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378.17323480030268</v>
      </c>
      <c r="T107" s="62">
        <f t="shared" si="88"/>
        <v>471.89239871617241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1.9627334398843106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2.2387176005928699E-10</v>
      </c>
      <c r="AC107" s="24">
        <f t="shared" si="57"/>
        <v>1.9627334401081824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303.74588778012088</v>
      </c>
      <c r="AO107" s="62">
        <f t="shared" si="90"/>
        <v>219.6985760545686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378.17323480030268</v>
      </c>
      <c r="T108" s="62">
        <f t="shared" si="88"/>
        <v>471.89239871617241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1.9242454342773689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1.5830123965408951E-10</v>
      </c>
      <c r="AC108" s="24">
        <f t="shared" si="57"/>
        <v>1.9242454344356701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303.74588778012088</v>
      </c>
      <c r="AO108" s="62">
        <f t="shared" si="90"/>
        <v>219.6985760545686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378.17323480030268</v>
      </c>
      <c r="T109" s="62">
        <f t="shared" si="88"/>
        <v>471.89239871617241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1.8865121549850139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1.1193588002964349E-10</v>
      </c>
      <c r="AC109" s="24">
        <f t="shared" si="57"/>
        <v>1.8865121550969497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303.74588778012088</v>
      </c>
      <c r="AO109" s="62">
        <f t="shared" si="90"/>
        <v>219.6985760545686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378.17323480030268</v>
      </c>
      <c r="T110" s="62">
        <f t="shared" si="88"/>
        <v>471.89239871617241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1.8495188022845541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7.9150619827044756E-11</v>
      </c>
      <c r="AC110" s="24">
        <f t="shared" si="57"/>
        <v>1.8495188023637048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303.74588778012088</v>
      </c>
      <c r="AO110" s="62">
        <f t="shared" si="90"/>
        <v>219.6985760545686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378.17323480030268</v>
      </c>
      <c r="T111" s="62">
        <f t="shared" si="88"/>
        <v>471.89239871617241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1.8132508666668332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5.5967940014821747E-11</v>
      </c>
      <c r="AC111" s="24">
        <f t="shared" si="57"/>
        <v>1.8132508667228011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303.74588778012088</v>
      </c>
      <c r="AO111" s="62">
        <f t="shared" si="90"/>
        <v>219.6985760545686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378.17323480030268</v>
      </c>
      <c r="T112" s="62">
        <f t="shared" si="88"/>
        <v>471.89239871617241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1.7776941231453194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3.9575309913522378E-11</v>
      </c>
      <c r="AC112" s="24">
        <f t="shared" si="57"/>
        <v>1.7776941231848946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303.74588778012088</v>
      </c>
      <c r="AO112" s="62">
        <f t="shared" si="90"/>
        <v>219.6985760545686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378.17323480030268</v>
      </c>
      <c r="T113" s="62">
        <f t="shared" si="88"/>
        <v>471.89239871617241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1.7428346256767904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2.7983970007410873E-11</v>
      </c>
      <c r="AC113" s="24">
        <f t="shared" si="57"/>
        <v>1.7428346257047744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303.74588778012088</v>
      </c>
      <c r="AO113" s="62">
        <f t="shared" si="90"/>
        <v>219.6985760545686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378.17323480030268</v>
      </c>
      <c r="T114" s="62">
        <f t="shared" si="88"/>
        <v>471.89239871617241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1.7086587016914252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1.9787654956761189E-11</v>
      </c>
      <c r="AC114" s="24">
        <f t="shared" si="57"/>
        <v>1.7086587017112129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303.74588778012088</v>
      </c>
      <c r="AO114" s="62">
        <f t="shared" si="90"/>
        <v>219.6985760545686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378.17323480030268</v>
      </c>
      <c r="T115" s="62">
        <f t="shared" si="88"/>
        <v>471.89239871617241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1.6751529467301578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1.3991985003705437E-11</v>
      </c>
      <c r="AC115" s="24">
        <f t="shared" si="57"/>
        <v>1.6751529467441497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303.74588778012088</v>
      </c>
      <c r="AO115" s="62">
        <f t="shared" si="90"/>
        <v>219.6985760545686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378.17323480030268</v>
      </c>
      <c r="T116" s="62">
        <f t="shared" si="88"/>
        <v>471.89239871617241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1.6423042191871882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9.8938274783805945E-12</v>
      </c>
      <c r="AC116" s="24">
        <f t="shared" si="57"/>
        <v>1.642304219197082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303.74588778012088</v>
      </c>
      <c r="AO116" s="62">
        <f t="shared" si="90"/>
        <v>219.6985760545686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378.17323480030268</v>
      </c>
      <c r="T117" s="62">
        <f t="shared" si="88"/>
        <v>471.89239871617241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1.6100996351555907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6.9959925018527184E-12</v>
      </c>
      <c r="AC117" s="24">
        <f t="shared" si="57"/>
        <v>1.6100996351625867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303.74588778012088</v>
      </c>
      <c r="AO117" s="62">
        <f t="shared" si="90"/>
        <v>219.6985760545686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378.17323480030268</v>
      </c>
      <c r="T118" s="62">
        <f t="shared" si="88"/>
        <v>471.89239871617241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1.5785265633739962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4.9469137391902972E-12</v>
      </c>
      <c r="AC118" s="24">
        <f t="shared" si="57"/>
        <v>1.5785265633789431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303.74588778012088</v>
      </c>
      <c r="AO118" s="62">
        <f t="shared" si="90"/>
        <v>219.6985760545686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378.17323480030268</v>
      </c>
      <c r="T119" s="62">
        <f t="shared" si="88"/>
        <v>471.89239871617241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1.5475726202723665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3.4979962509263592E-12</v>
      </c>
      <c r="AC119" s="24">
        <f t="shared" si="57"/>
        <v>1.5475726202758646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303.74588778012088</v>
      </c>
      <c r="AO119" s="62">
        <f t="shared" si="90"/>
        <v>219.6985760545686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378.17323480030268</v>
      </c>
      <c r="T120" s="62">
        <f t="shared" si="88"/>
        <v>471.89239871617241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1.5172256651149187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2.4734568695951486E-12</v>
      </c>
      <c r="AC120" s="24">
        <f t="shared" si="57"/>
        <v>1.5172256651173921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303.74588778012088</v>
      </c>
      <c r="AO120" s="62">
        <f t="shared" si="90"/>
        <v>219.6985760545686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378.17323480030268</v>
      </c>
      <c r="T121" s="62">
        <f t="shared" si="88"/>
        <v>471.89239871617241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1.4874737952382937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1.7489981254631796E-12</v>
      </c>
      <c r="AC121" s="24">
        <f t="shared" si="57"/>
        <v>1.4874737952400428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303.74588778012088</v>
      </c>
      <c r="AO121" s="62">
        <f t="shared" si="90"/>
        <v>219.6985760545686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378.17323480030268</v>
      </c>
      <c r="T122" s="62">
        <f t="shared" si="88"/>
        <v>471.89239871617241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1.4583053413831004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1.2367284347975743E-12</v>
      </c>
      <c r="AC122" s="24">
        <f t="shared" si="57"/>
        <v>1.4583053413843372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303.74588778012088</v>
      </c>
      <c r="AO122" s="62">
        <f t="shared" si="90"/>
        <v>219.6985760545686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378.17323480030268</v>
      </c>
      <c r="T123" s="62">
        <f t="shared" si="88"/>
        <v>471.89239871617241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1.4297088631170074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8.7449906273158979E-13</v>
      </c>
      <c r="AC123" s="24">
        <f t="shared" si="57"/>
        <v>1.4297088631178818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303.74588778012088</v>
      </c>
      <c r="AO123" s="62">
        <f t="shared" si="90"/>
        <v>219.6985760545686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378.17323480030268</v>
      </c>
      <c r="T124" s="62">
        <f t="shared" si="88"/>
        <v>471.89239871617241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1.4016731443475829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6.1836421739878716E-13</v>
      </c>
      <c r="AC124" s="24">
        <f t="shared" si="57"/>
        <v>1.4016731443482013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303.74588778012088</v>
      </c>
      <c r="AO124" s="62">
        <f t="shared" si="90"/>
        <v>219.6985760545686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378.17323480030268</v>
      </c>
      <c r="T125" s="62">
        <f t="shared" si="88"/>
        <v>471.89239871617241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1.374187188923127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4.372495313657949E-13</v>
      </c>
      <c r="AC125" s="24">
        <f t="shared" si="57"/>
        <v>1.3741871889235642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303.74588778012088</v>
      </c>
      <c r="AO125" s="62">
        <f t="shared" si="90"/>
        <v>219.6985760545686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378.17323480030268</v>
      </c>
      <c r="T126" s="62">
        <f t="shared" si="88"/>
        <v>471.89239871617241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1.3472402163197672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3.0918210869939358E-13</v>
      </c>
      <c r="AC126" s="24">
        <f t="shared" si="57"/>
        <v>1.3472402163200763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303.74588778012088</v>
      </c>
      <c r="AO126" s="62">
        <f t="shared" si="90"/>
        <v>219.6985760545686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378.17323480030268</v>
      </c>
      <c r="T127" s="62">
        <f t="shared" si="88"/>
        <v>471.89239871617241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1.3208216574131288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2.1862476568289745E-13</v>
      </c>
      <c r="AC127" s="24">
        <f t="shared" si="57"/>
        <v>1.3208216574133476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303.74588778012088</v>
      </c>
      <c r="AO127" s="62">
        <f t="shared" si="90"/>
        <v>219.6985760545686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378.17323480030268</v>
      </c>
      <c r="T128" s="62">
        <f t="shared" si="88"/>
        <v>471.89239871617241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1.2949211503329199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1.5459105434969679E-13</v>
      </c>
      <c r="AC128" s="24">
        <f t="shared" si="57"/>
        <v>1.2949211503330744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303.74588778012088</v>
      </c>
      <c r="AO128" s="62">
        <f t="shared" si="90"/>
        <v>219.6985760545686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378.17323480030268</v>
      </c>
      <c r="T129" s="62">
        <f t="shared" si="88"/>
        <v>471.89239871617241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1.2695285363988045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1.0931238284144872E-13</v>
      </c>
      <c r="AC129" s="24">
        <f t="shared" si="57"/>
        <v>1.2695285363989137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303.74588778012088</v>
      </c>
      <c r="AO129" s="62">
        <f t="shared" si="90"/>
        <v>219.6985760545686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378.17323480030268</v>
      </c>
      <c r="T130" s="62">
        <f t="shared" si="88"/>
        <v>471.89239871617241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1.2446338561359718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7.7295527174848394E-14</v>
      </c>
      <c r="AC130" s="24">
        <f t="shared" si="57"/>
        <v>1.244633856136049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303.74588778012088</v>
      </c>
      <c r="AO130" s="62">
        <f t="shared" si="90"/>
        <v>219.6985760545686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378.17323480030268</v>
      </c>
      <c r="T131" s="62">
        <f t="shared" si="88"/>
        <v>471.89239871617241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1.2202273453688377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5.4656191420724362E-14</v>
      </c>
      <c r="AC131" s="24">
        <f t="shared" si="57"/>
        <v>1.2202273453688923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303.74588778012088</v>
      </c>
      <c r="AO131" s="62">
        <f t="shared" si="90"/>
        <v>219.6985760545686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378.17323480030268</v>
      </c>
      <c r="T132" s="62">
        <f t="shared" si="88"/>
        <v>471.89239871617241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1.1962994313913453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3.8647763587424197E-14</v>
      </c>
      <c r="AC132" s="24">
        <f t="shared" ref="AC132:AC153" si="111">SUM(Z132:AB132)</f>
        <v>1.1962994313913839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303.74588778012088</v>
      </c>
      <c r="AO132" s="62">
        <f t="shared" si="90"/>
        <v>219.6985760545686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378.17323480030268</v>
      </c>
      <c r="T133" s="62">
        <f t="shared" ref="T133:T196" si="142">$T$3</f>
        <v>471.89239871617241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1.1728407292123653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2.7328095710362181E-14</v>
      </c>
      <c r="AC133" s="24">
        <f t="shared" si="111"/>
        <v>1.1728407292123926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303.74588778012088</v>
      </c>
      <c r="AO133" s="62">
        <f t="shared" ref="AO133:AO196" si="144">$AO$3</f>
        <v>219.6985760545686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378.17323480030268</v>
      </c>
      <c r="T134" s="62">
        <f t="shared" si="142"/>
        <v>471.89239871617241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1.1498420378747194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1.9323881793712099E-14</v>
      </c>
      <c r="AC134" s="24">
        <f t="shared" si="111"/>
        <v>1.1498420378747387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303.74588778012088</v>
      </c>
      <c r="AO134" s="62">
        <f t="shared" si="144"/>
        <v>219.6985760545686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378.17323480030268</v>
      </c>
      <c r="T135" s="62">
        <f t="shared" si="142"/>
        <v>471.89239871617241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1.1272943368463881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1.3664047855181091E-14</v>
      </c>
      <c r="AC135" s="24">
        <f t="shared" si="111"/>
        <v>1.1272943368464019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303.74588778012088</v>
      </c>
      <c r="AO135" s="62">
        <f t="shared" si="144"/>
        <v>219.6985760545686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378.17323480030268</v>
      </c>
      <c r="T136" s="62">
        <f t="shared" si="142"/>
        <v>471.89239871617241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1.1051887824824829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9.6619408968560493E-15</v>
      </c>
      <c r="AC136" s="24">
        <f t="shared" si="111"/>
        <v>1.1051887824824926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303.74588778012088</v>
      </c>
      <c r="AO136" s="62">
        <f t="shared" si="144"/>
        <v>219.6985760545686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378.17323480030268</v>
      </c>
      <c r="T137" s="62">
        <f t="shared" si="142"/>
        <v>471.89239871617241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1.083516704556597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6.8320239275905453E-15</v>
      </c>
      <c r="AC137" s="24">
        <f t="shared" si="111"/>
        <v>1.0835167045566039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303.74588778012088</v>
      </c>
      <c r="AO137" s="62">
        <f t="shared" si="144"/>
        <v>219.6985760545686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378.17323480030268</v>
      </c>
      <c r="T138" s="62">
        <f t="shared" si="142"/>
        <v>471.89239871617241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1.0622696028601755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4.8309704484280247E-15</v>
      </c>
      <c r="AC138" s="24">
        <f t="shared" si="111"/>
        <v>1.0622696028601804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303.74588778012088</v>
      </c>
      <c r="AO138" s="62">
        <f t="shared" si="144"/>
        <v>219.6985760545686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378.17323480030268</v>
      </c>
      <c r="T139" s="62">
        <f t="shared" si="142"/>
        <v>471.89239871617241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1.0414391438685684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3.4160119637952726E-15</v>
      </c>
      <c r="AC139" s="24">
        <f t="shared" si="111"/>
        <v>1.0414391438685717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303.74588778012088</v>
      </c>
      <c r="AO139" s="62">
        <f t="shared" si="144"/>
        <v>219.6985760545686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378.17323480030268</v>
      </c>
      <c r="T140" s="62">
        <f t="shared" si="142"/>
        <v>471.89239871617241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1.0210171574724611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2.4154852242140123E-15</v>
      </c>
      <c r="AC140" s="24">
        <f t="shared" si="111"/>
        <v>1.0210171574724636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303.74588778012088</v>
      </c>
      <c r="AO140" s="62">
        <f t="shared" si="144"/>
        <v>219.6985760545686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378.17323480030268</v>
      </c>
      <c r="T141" s="62">
        <f t="shared" si="142"/>
        <v>471.89239871617241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1.0009956337733998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1.7080059818976363E-15</v>
      </c>
      <c r="AC141" s="24">
        <f t="shared" si="111"/>
        <v>1.0009956337734016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303.74588778012088</v>
      </c>
      <c r="AO141" s="62">
        <f t="shared" si="144"/>
        <v>219.6985760545686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378.17323480030268</v>
      </c>
      <c r="T142" s="62">
        <f t="shared" si="142"/>
        <v>471.89239871617241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0.98136671994215352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1.2077426121070062E-15</v>
      </c>
      <c r="AC142" s="24">
        <f t="shared" si="111"/>
        <v>0.98136671994215474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303.74588778012088</v>
      </c>
      <c r="AO142" s="62">
        <f t="shared" si="144"/>
        <v>219.6985760545686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378.17323480030268</v>
      </c>
      <c r="T143" s="62">
        <f t="shared" si="142"/>
        <v>471.89239871617241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0.96212271713868269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8.5400299094881816E-16</v>
      </c>
      <c r="AC143" s="24">
        <f t="shared" si="111"/>
        <v>0.96212271713868358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303.74588778012088</v>
      </c>
      <c r="AO143" s="62">
        <f t="shared" si="144"/>
        <v>219.6985760545686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378.17323480030268</v>
      </c>
      <c r="T144" s="62">
        <f t="shared" si="142"/>
        <v>471.89239871617241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0.94325607749250528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6.0387130605350308E-16</v>
      </c>
      <c r="AC144" s="24">
        <f t="shared" si="111"/>
        <v>0.94325607749250584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303.74588778012088</v>
      </c>
      <c r="AO144" s="62">
        <f t="shared" si="144"/>
        <v>219.6985760545686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378.17323480030268</v>
      </c>
      <c r="T145" s="62">
        <f t="shared" si="142"/>
        <v>471.89239871617241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0.92475940114227551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4.2700149547440908E-16</v>
      </c>
      <c r="AC145" s="24">
        <f t="shared" si="111"/>
        <v>0.92475940114227595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303.74588778012088</v>
      </c>
      <c r="AO145" s="62">
        <f t="shared" si="144"/>
        <v>219.6985760545686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378.17323480030268</v>
      </c>
      <c r="T146" s="62">
        <f t="shared" si="142"/>
        <v>471.89239871617241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0.90662543333341516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3.0193565302675154E-16</v>
      </c>
      <c r="AC146" s="24">
        <f t="shared" si="111"/>
        <v>0.9066254333334155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303.74588778012088</v>
      </c>
      <c r="AO146" s="62">
        <f t="shared" si="144"/>
        <v>219.6985760545686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378.17323480030268</v>
      </c>
      <c r="T147" s="62">
        <f t="shared" si="142"/>
        <v>471.89239871617241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0.88884706157265836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2.1350074773720454E-16</v>
      </c>
      <c r="AC147" s="24">
        <f t="shared" si="111"/>
        <v>0.88884706157265858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303.74588778012088</v>
      </c>
      <c r="AO147" s="62">
        <f t="shared" si="144"/>
        <v>219.6985760545686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378.17323480030268</v>
      </c>
      <c r="T148" s="62">
        <f t="shared" si="142"/>
        <v>471.89239871617241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0.87141731283839385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1.5096782651337577E-16</v>
      </c>
      <c r="AC148" s="24">
        <f t="shared" si="111"/>
        <v>0.87141731283839396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303.74588778012088</v>
      </c>
      <c r="AO148" s="62">
        <f t="shared" si="144"/>
        <v>219.6985760545686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378.17323480030268</v>
      </c>
      <c r="T149" s="62">
        <f t="shared" si="142"/>
        <v>471.89239871617241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0.85432935084571138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1.0675037386860227E-16</v>
      </c>
      <c r="AC149" s="24">
        <f t="shared" si="111"/>
        <v>0.85432935084571149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303.74588778012088</v>
      </c>
      <c r="AO149" s="62">
        <f t="shared" si="144"/>
        <v>219.6985760545686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378.17323480030268</v>
      </c>
      <c r="T150" s="62">
        <f t="shared" si="142"/>
        <v>471.89239871617241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0.83757647336507768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7.5483913256687885E-17</v>
      </c>
      <c r="AC150" s="24">
        <f t="shared" si="111"/>
        <v>0.83757647336507779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303.74588778012088</v>
      </c>
      <c r="AO150" s="62">
        <f t="shared" si="144"/>
        <v>219.6985760545686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378.17323480030268</v>
      </c>
      <c r="T151" s="62">
        <f t="shared" si="142"/>
        <v>471.89239871617241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0.82115210959359297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5.3375186934301135E-17</v>
      </c>
      <c r="AC151" s="24">
        <f t="shared" si="111"/>
        <v>0.82115210959359297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303.74588778012088</v>
      </c>
      <c r="AO151" s="62">
        <f t="shared" si="144"/>
        <v>219.6985760545686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378.17323480030268</v>
      </c>
      <c r="T152" s="62">
        <f t="shared" si="142"/>
        <v>471.89239871617241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0.80504981757779426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3.7741956628343943E-17</v>
      </c>
      <c r="AC152" s="24">
        <f t="shared" si="111"/>
        <v>0.80504981757779426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303.74588778012088</v>
      </c>
      <c r="AO152" s="62">
        <f t="shared" si="144"/>
        <v>219.6985760545686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378.17323480030268</v>
      </c>
      <c r="T153" s="62">
        <f t="shared" si="142"/>
        <v>471.89239871617241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0.78926328168699711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2.6687593467150567E-17</v>
      </c>
      <c r="AC153" s="24">
        <f t="shared" si="111"/>
        <v>0.78926328168699711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303.74588778012088</v>
      </c>
      <c r="AO153" s="62">
        <f t="shared" si="144"/>
        <v>219.6985760545686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378.17323480030268</v>
      </c>
      <c r="T154" s="62">
        <f t="shared" si="142"/>
        <v>471.89239871617241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0.77378631013618226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1.8870978314171971E-17</v>
      </c>
      <c r="AC154" s="24">
        <f t="shared" ref="AC154:AC203" si="163">SUM(Z154:AB154)</f>
        <v>0.77378631013618226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303.74588778012088</v>
      </c>
      <c r="AO154" s="62">
        <f t="shared" si="144"/>
        <v>219.6985760545686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378.17323480030268</v>
      </c>
      <c r="T155" s="62">
        <f t="shared" si="142"/>
        <v>471.89239871617241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0.75861283255745848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1.3343796733575284E-17</v>
      </c>
      <c r="AC155" s="24">
        <f t="shared" si="163"/>
        <v>0.75861283255745848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303.74588778012088</v>
      </c>
      <c r="AO155" s="62">
        <f t="shared" si="144"/>
        <v>219.6985760545686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378.17323480030268</v>
      </c>
      <c r="T156" s="62">
        <f t="shared" si="142"/>
        <v>471.89239871617241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0.74373689761914596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9.4354891570859856E-18</v>
      </c>
      <c r="AC156" s="24">
        <f t="shared" si="163"/>
        <v>0.74373689761914596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303.74588778012088</v>
      </c>
      <c r="AO156" s="62">
        <f t="shared" si="144"/>
        <v>219.6985760545686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378.17323480030268</v>
      </c>
      <c r="T157" s="62">
        <f t="shared" si="142"/>
        <v>471.89239871617241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0.72915267069154932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6.6718983667876419E-18</v>
      </c>
      <c r="AC157" s="24">
        <f t="shared" si="163"/>
        <v>0.72915267069154932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303.74588778012088</v>
      </c>
      <c r="AO157" s="62">
        <f t="shared" si="144"/>
        <v>219.6985760545686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378.17323480030268</v>
      </c>
      <c r="T158" s="62">
        <f t="shared" si="142"/>
        <v>471.89239871617241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0.71485443155850281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4.7177445785429928E-18</v>
      </c>
      <c r="AC158" s="24">
        <f t="shared" si="163"/>
        <v>0.71485443155850281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303.74588778012088</v>
      </c>
      <c r="AO158" s="62">
        <f t="shared" si="144"/>
        <v>219.6985760545686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378.17323480030268</v>
      </c>
      <c r="T159" s="62">
        <f t="shared" si="142"/>
        <v>471.89239871617241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0.70083657217379058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3.3359491833938209E-18</v>
      </c>
      <c r="AC159" s="24">
        <f t="shared" si="163"/>
        <v>0.70083657217379058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303.74588778012088</v>
      </c>
      <c r="AO159" s="62">
        <f t="shared" si="144"/>
        <v>219.6985760545686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378.17323480030268</v>
      </c>
      <c r="T160" s="62">
        <f t="shared" si="142"/>
        <v>471.89239871617241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0.6870935944615626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2.3588722892714964E-18</v>
      </c>
      <c r="AC160" s="24">
        <f t="shared" si="163"/>
        <v>0.6870935944615626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303.74588778012088</v>
      </c>
      <c r="AO160" s="62">
        <f t="shared" si="144"/>
        <v>219.6985760545686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378.17323480030268</v>
      </c>
      <c r="T161" s="62">
        <f t="shared" si="142"/>
        <v>471.89239871617241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0.67362010815988271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1.6679745916969105E-18</v>
      </c>
      <c r="AC161" s="24">
        <f t="shared" si="163"/>
        <v>0.67362010815988271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303.74588778012088</v>
      </c>
      <c r="AO161" s="62">
        <f t="shared" si="144"/>
        <v>219.6985760545686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378.17323480030268</v>
      </c>
      <c r="T162" s="62">
        <f t="shared" si="142"/>
        <v>471.89239871617241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0.66041082870656354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1.1794361446357482E-18</v>
      </c>
      <c r="AC162" s="24">
        <f t="shared" si="163"/>
        <v>0.66041082870656354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303.74588778012088</v>
      </c>
      <c r="AO162" s="62">
        <f t="shared" si="144"/>
        <v>219.6985760545686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378.17323480030268</v>
      </c>
      <c r="T163" s="62">
        <f t="shared" si="142"/>
        <v>471.89239871617241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0.64746057516645905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8.3398729584845523E-19</v>
      </c>
      <c r="AC163" s="24">
        <f t="shared" si="163"/>
        <v>0.64746057516645905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303.74588778012088</v>
      </c>
      <c r="AO163" s="62">
        <f t="shared" si="144"/>
        <v>219.6985760545686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378.17323480030268</v>
      </c>
      <c r="T164" s="62">
        <f t="shared" si="142"/>
        <v>471.89239871617241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0.63476426819940135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5.897180723178741E-19</v>
      </c>
      <c r="AC164" s="24">
        <f t="shared" si="163"/>
        <v>0.63476426819940135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303.74588778012088</v>
      </c>
      <c r="AO164" s="62">
        <f t="shared" si="144"/>
        <v>219.6985760545686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378.17323480030268</v>
      </c>
      <c r="T165" s="62">
        <f t="shared" si="142"/>
        <v>471.89239871617241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0.622316928067985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4.1699364792422762E-19</v>
      </c>
      <c r="AC165" s="24">
        <f t="shared" si="163"/>
        <v>0.622316928067985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303.74588778012088</v>
      </c>
      <c r="AO165" s="62">
        <f t="shared" si="144"/>
        <v>219.6985760545686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378.17323480030268</v>
      </c>
      <c r="T166" s="62">
        <f t="shared" si="142"/>
        <v>471.89239871617241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0.61011367268441796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2.9485903615893705E-19</v>
      </c>
      <c r="AC166" s="24">
        <f t="shared" si="163"/>
        <v>0.61011367268441796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303.74588778012088</v>
      </c>
      <c r="AO166" s="62">
        <f t="shared" si="144"/>
        <v>219.6985760545686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378.17323480030268</v>
      </c>
      <c r="T167" s="62">
        <f t="shared" si="142"/>
        <v>471.89239871617241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0.59814971569567177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2.0849682396211381E-19</v>
      </c>
      <c r="AC167" s="24">
        <f t="shared" si="163"/>
        <v>0.59814971569567177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303.74588778012088</v>
      </c>
      <c r="AO167" s="62">
        <f t="shared" si="144"/>
        <v>219.6985760545686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378.17323480030268</v>
      </c>
      <c r="T168" s="62">
        <f t="shared" si="142"/>
        <v>471.89239871617241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0.58642036460618174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1.4742951807946853E-19</v>
      </c>
      <c r="AC168" s="24">
        <f t="shared" si="163"/>
        <v>0.58642036460618174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303.74588778012088</v>
      </c>
      <c r="AO168" s="62">
        <f t="shared" si="144"/>
        <v>219.6985760545686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378.17323480030268</v>
      </c>
      <c r="T169" s="62">
        <f t="shared" si="142"/>
        <v>471.89239871617241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0.57492101893735881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1.042484119810569E-19</v>
      </c>
      <c r="AC169" s="24">
        <f t="shared" si="163"/>
        <v>0.57492101893735881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303.74588778012088</v>
      </c>
      <c r="AO169" s="62">
        <f t="shared" si="144"/>
        <v>219.6985760545686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378.17323480030268</v>
      </c>
      <c r="T170" s="62">
        <f t="shared" si="142"/>
        <v>471.89239871617241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0.56364716842319329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7.3714759039734263E-20</v>
      </c>
      <c r="AC170" s="24">
        <f t="shared" si="163"/>
        <v>0.56364716842319329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303.74588778012088</v>
      </c>
      <c r="AO170" s="62">
        <f t="shared" si="144"/>
        <v>219.6985760545686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378.17323480030268</v>
      </c>
      <c r="T171" s="62">
        <f t="shared" si="142"/>
        <v>471.89239871617241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0.55259439124124066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5.2124205990528452E-20</v>
      </c>
      <c r="AC171" s="24">
        <f t="shared" si="163"/>
        <v>0.55259439124124066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303.74588778012088</v>
      </c>
      <c r="AO171" s="62">
        <f t="shared" si="144"/>
        <v>219.6985760545686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378.17323480030268</v>
      </c>
      <c r="T172" s="62">
        <f t="shared" si="142"/>
        <v>471.89239871617241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0.54175835227829772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3.6857379519867131E-20</v>
      </c>
      <c r="AC172" s="24">
        <f t="shared" si="163"/>
        <v>0.54175835227829772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303.74588778012088</v>
      </c>
      <c r="AO172" s="62">
        <f t="shared" si="144"/>
        <v>219.6985760545686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378.17323480030268</v>
      </c>
      <c r="T173" s="62">
        <f t="shared" si="142"/>
        <v>471.89239871617241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0.53113480143008696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2.6062102995264226E-20</v>
      </c>
      <c r="AC173" s="24">
        <f t="shared" si="163"/>
        <v>0.53113480143008696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303.74588778012088</v>
      </c>
      <c r="AO173" s="62">
        <f t="shared" si="144"/>
        <v>219.6985760545686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378.17323480030268</v>
      </c>
      <c r="T174" s="62">
        <f t="shared" si="142"/>
        <v>471.89239871617241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0.52071957193428342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1.8428689759933566E-20</v>
      </c>
      <c r="AC174" s="24">
        <f t="shared" si="163"/>
        <v>0.52071957193428342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303.74588778012088</v>
      </c>
      <c r="AO174" s="62">
        <f t="shared" si="144"/>
        <v>219.6985760545686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378.17323480030268</v>
      </c>
      <c r="T175" s="62">
        <f t="shared" si="142"/>
        <v>471.89239871617241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0.5105085787362299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1.3031051497632113E-20</v>
      </c>
      <c r="AC175" s="24">
        <f t="shared" si="163"/>
        <v>0.5105085787362299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303.74588778012088</v>
      </c>
      <c r="AO175" s="62">
        <f t="shared" si="144"/>
        <v>219.6985760545686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378.17323480030268</v>
      </c>
      <c r="T176" s="62">
        <f t="shared" si="142"/>
        <v>471.89239871617241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0.50049781688669925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9.2143448799667829E-21</v>
      </c>
      <c r="AC176" s="24">
        <f t="shared" si="163"/>
        <v>0.50049781688669925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303.74588778012088</v>
      </c>
      <c r="AO176" s="62">
        <f t="shared" si="144"/>
        <v>219.6985760545686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378.17323480030268</v>
      </c>
      <c r="T177" s="62">
        <f t="shared" si="142"/>
        <v>471.89239871617241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0.49068335997107615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6.5155257488160565E-21</v>
      </c>
      <c r="AC177" s="24">
        <f t="shared" si="163"/>
        <v>0.49068335997107615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303.74588778012088</v>
      </c>
      <c r="AO177" s="62">
        <f t="shared" si="144"/>
        <v>219.6985760545686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378.17323480030268</v>
      </c>
      <c r="T178" s="62">
        <f t="shared" si="142"/>
        <v>471.89239871617241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0.48106135856934074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4.6071724399833914E-21</v>
      </c>
      <c r="AC178" s="24">
        <f t="shared" si="163"/>
        <v>0.48106135856934074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303.74588778012088</v>
      </c>
      <c r="AO178" s="62">
        <f t="shared" si="144"/>
        <v>219.6985760545686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378.17323480030268</v>
      </c>
      <c r="T179" s="62">
        <f t="shared" si="142"/>
        <v>471.89239871617241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0.47162803874625203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3.2577628744080283E-21</v>
      </c>
      <c r="AC179" s="24">
        <f t="shared" si="163"/>
        <v>0.47162803874625203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303.74588778012088</v>
      </c>
      <c r="AO179" s="62">
        <f t="shared" si="144"/>
        <v>219.6985760545686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378.17323480030268</v>
      </c>
      <c r="T180" s="62">
        <f t="shared" si="142"/>
        <v>471.89239871617241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0.46237970057113714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2.3035862199916957E-21</v>
      </c>
      <c r="AC180" s="24">
        <f t="shared" si="163"/>
        <v>0.46237970057113714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303.74588778012088</v>
      </c>
      <c r="AO180" s="62">
        <f t="shared" si="144"/>
        <v>219.6985760545686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378.17323480030268</v>
      </c>
      <c r="T181" s="62">
        <f t="shared" si="142"/>
        <v>471.89239871617241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0.45331271666670697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1.6288814372040141E-21</v>
      </c>
      <c r="AC181" s="24">
        <f t="shared" si="163"/>
        <v>0.45331271666670697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303.74588778012088</v>
      </c>
      <c r="AO181" s="62">
        <f t="shared" si="144"/>
        <v>219.6985760545686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378.17323480030268</v>
      </c>
      <c r="T182" s="62">
        <f t="shared" si="142"/>
        <v>471.89239871617241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0.44442353078632857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1.1517931099958479E-21</v>
      </c>
      <c r="AC182" s="24">
        <f t="shared" si="163"/>
        <v>0.44442353078632857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303.74588778012088</v>
      </c>
      <c r="AO182" s="62">
        <f t="shared" si="144"/>
        <v>219.6985760545686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378.17323480030268</v>
      </c>
      <c r="T183" s="62">
        <f t="shared" si="142"/>
        <v>471.89239871617241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0.43570865641919637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8.1444071860200706E-22</v>
      </c>
      <c r="AC183" s="24">
        <f t="shared" si="163"/>
        <v>0.43570865641919637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303.74588778012088</v>
      </c>
      <c r="AO183" s="62">
        <f t="shared" si="144"/>
        <v>219.6985760545686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378.17323480030268</v>
      </c>
      <c r="T184" s="62">
        <f t="shared" si="142"/>
        <v>471.89239871617241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0.42716467542285513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5.7589655499792393E-22</v>
      </c>
      <c r="AC184" s="24">
        <f t="shared" si="163"/>
        <v>0.42716467542285513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303.74588778012088</v>
      </c>
      <c r="AO184" s="62">
        <f t="shared" si="144"/>
        <v>219.6985760545686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378.17323480030268</v>
      </c>
      <c r="T185" s="62">
        <f t="shared" si="142"/>
        <v>471.89239871617241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0.41878823668253828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4.0722035930100353E-22</v>
      </c>
      <c r="AC185" s="24">
        <f t="shared" si="163"/>
        <v>0.41878823668253828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303.74588778012088</v>
      </c>
      <c r="AO185" s="62">
        <f t="shared" si="144"/>
        <v>219.6985760545686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378.17323480030268</v>
      </c>
      <c r="T186" s="62">
        <f t="shared" si="142"/>
        <v>471.89239871617241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0.41057605479679593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2.8794827749896196E-22</v>
      </c>
      <c r="AC186" s="24">
        <f t="shared" si="163"/>
        <v>0.41057605479679593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303.74588778012088</v>
      </c>
      <c r="AO186" s="62">
        <f t="shared" si="144"/>
        <v>219.6985760545686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378.17323480030268</v>
      </c>
      <c r="T187" s="62">
        <f t="shared" si="142"/>
        <v>471.89239871617241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0.40252490878889663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2.0361017965050177E-22</v>
      </c>
      <c r="AC187" s="24">
        <f t="shared" si="163"/>
        <v>0.40252490878889663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303.74588778012088</v>
      </c>
      <c r="AO187" s="62">
        <f t="shared" si="144"/>
        <v>219.6985760545686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378.17323480030268</v>
      </c>
      <c r="T188" s="62">
        <f t="shared" si="142"/>
        <v>471.89239871617241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0.39463164084349805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1.4397413874948098E-22</v>
      </c>
      <c r="AC188" s="24">
        <f t="shared" si="163"/>
        <v>0.39463164084349805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303.74588778012088</v>
      </c>
      <c r="AO188" s="62">
        <f t="shared" si="144"/>
        <v>219.6985760545686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378.17323480030268</v>
      </c>
      <c r="T189" s="62">
        <f t="shared" si="142"/>
        <v>471.89239871617241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0.38689315506809069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1.0180508982525088E-22</v>
      </c>
      <c r="AC189" s="24">
        <f t="shared" si="163"/>
        <v>0.38689315506809069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303.74588778012088</v>
      </c>
      <c r="AO189" s="62">
        <f t="shared" si="144"/>
        <v>219.6985760545686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378.17323480030268</v>
      </c>
      <c r="T190" s="62">
        <f t="shared" si="142"/>
        <v>471.89239871617241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0.3793064162787288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7.1987069374740491E-23</v>
      </c>
      <c r="AC190" s="24">
        <f t="shared" si="163"/>
        <v>0.3793064162787288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303.74588778012088</v>
      </c>
      <c r="AO190" s="62">
        <f t="shared" si="144"/>
        <v>219.6985760545686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378.17323480030268</v>
      </c>
      <c r="T191" s="62">
        <f t="shared" si="142"/>
        <v>471.89239871617241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0.37186844880957254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5.0902544912625441E-23</v>
      </c>
      <c r="AC191" s="24">
        <f t="shared" si="163"/>
        <v>0.37186844880957254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303.74588778012088</v>
      </c>
      <c r="AO191" s="62">
        <f t="shared" si="144"/>
        <v>219.6985760545686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378.17323480030268</v>
      </c>
      <c r="T192" s="62">
        <f t="shared" si="142"/>
        <v>471.89239871617241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0.36457633534577422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3.5993534687370246E-23</v>
      </c>
      <c r="AC192" s="24">
        <f t="shared" si="163"/>
        <v>0.36457633534577422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303.74588778012088</v>
      </c>
      <c r="AO192" s="62">
        <f t="shared" si="144"/>
        <v>219.6985760545686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378.17323480030268</v>
      </c>
      <c r="T193" s="62">
        <f t="shared" si="142"/>
        <v>471.89239871617241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0.35742721577925096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2.5451272456312721E-23</v>
      </c>
      <c r="AC193" s="24">
        <f t="shared" si="163"/>
        <v>0.35742721577925096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303.74588778012088</v>
      </c>
      <c r="AO193" s="62">
        <f t="shared" si="144"/>
        <v>219.6985760545686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378.17323480030268</v>
      </c>
      <c r="T194" s="62">
        <f t="shared" si="142"/>
        <v>471.89239871617241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0.35041828608689485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1.7996767343685123E-23</v>
      </c>
      <c r="AC194" s="24">
        <f t="shared" si="163"/>
        <v>0.35041828608689485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303.74588778012088</v>
      </c>
      <c r="AO194" s="62">
        <f t="shared" si="144"/>
        <v>219.6985760545686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378.17323480030268</v>
      </c>
      <c r="T195" s="62">
        <f t="shared" si="142"/>
        <v>471.89239871617241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0.34354679723078085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1.272563622815636E-23</v>
      </c>
      <c r="AC195" s="24">
        <f t="shared" si="163"/>
        <v>0.34354679723078085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303.74588778012088</v>
      </c>
      <c r="AO195" s="62">
        <f t="shared" si="144"/>
        <v>219.6985760545686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378.17323480030268</v>
      </c>
      <c r="T196" s="62">
        <f t="shared" si="142"/>
        <v>471.89239871617241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0.33681005407994091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8.9983836718425614E-24</v>
      </c>
      <c r="AC196" s="24">
        <f t="shared" si="163"/>
        <v>0.33681005407994091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303.74588778012088</v>
      </c>
      <c r="AO196" s="62">
        <f t="shared" si="144"/>
        <v>219.6985760545686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378.17323480030268</v>
      </c>
      <c r="T197" s="62">
        <f t="shared" ref="T197:T203" si="204">$T$3</f>
        <v>471.89239871617241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0.33020541435328138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6.3628181140781802E-24</v>
      </c>
      <c r="AC197" s="24">
        <f t="shared" si="163"/>
        <v>0.33020541435328138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303.74588778012088</v>
      </c>
      <c r="AO197" s="62">
        <f t="shared" ref="AO197:AO203" si="205">$AO$3</f>
        <v>219.6985760545686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378.17323480030268</v>
      </c>
      <c r="T198" s="62">
        <f t="shared" si="204"/>
        <v>471.89239871617241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0.32373028758322914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4.4991918359212807E-24</v>
      </c>
      <c r="AC198" s="24">
        <f t="shared" si="163"/>
        <v>0.32373028758322914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303.74588778012088</v>
      </c>
      <c r="AO198" s="62">
        <f t="shared" si="205"/>
        <v>219.6985760545686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378.17323480030268</v>
      </c>
      <c r="T199" s="62">
        <f t="shared" si="204"/>
        <v>471.89239871617241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0.31738213409970029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3.1814090570390901E-24</v>
      </c>
      <c r="AC199" s="24">
        <f t="shared" si="163"/>
        <v>0.31738213409970029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303.74588778012088</v>
      </c>
      <c r="AO199" s="62">
        <f t="shared" si="205"/>
        <v>219.6985760545686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378.17323480030268</v>
      </c>
      <c r="T200" s="62">
        <f t="shared" si="204"/>
        <v>471.89239871617241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0.31115846403399211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2.2495959179606403E-24</v>
      </c>
      <c r="AC200" s="24">
        <f t="shared" si="163"/>
        <v>0.31115846403399211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303.74588778012088</v>
      </c>
      <c r="AO200" s="62">
        <f t="shared" si="205"/>
        <v>219.6985760545686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378.17323480030268</v>
      </c>
      <c r="T201" s="62">
        <f t="shared" si="204"/>
        <v>471.89239871617241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0.30505683634220859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1.590704528519545E-24</v>
      </c>
      <c r="AC201" s="24">
        <f t="shared" si="163"/>
        <v>0.30505683634220859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303.74588778012088</v>
      </c>
      <c r="AO201" s="62">
        <f t="shared" si="205"/>
        <v>219.6985760545686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378.17323480030268</v>
      </c>
      <c r="T202" s="62">
        <f t="shared" si="204"/>
        <v>471.89239871617241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0.29907485784783555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1.1247979589803202E-24</v>
      </c>
      <c r="AC202" s="24">
        <f t="shared" si="163"/>
        <v>0.29907485784783555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303.74588778012088</v>
      </c>
      <c r="AO202" s="62">
        <f t="shared" si="205"/>
        <v>219.6985760545686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378.17323480030268</v>
      </c>
      <c r="T203" s="62">
        <f t="shared" si="204"/>
        <v>471.89239871617241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0.29321018230309054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7.9535226425977252E-25</v>
      </c>
      <c r="AC203" s="24">
        <f t="shared" si="163"/>
        <v>0.29321018230309054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303.74588778012088</v>
      </c>
      <c r="AO203" s="62">
        <f t="shared" si="205"/>
        <v>219.6985760545686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2.4640000000000004</v>
      </c>
      <c r="C6" s="156">
        <f ca="1">IF(OR('Données projet'!B9="",'Données projet'!C9="",'Données projet'!C9=0%),0,Calculateur!S3)</f>
        <v>378.17323480030268</v>
      </c>
      <c r="D6" s="156">
        <f>IF(OR('Données projet'!B9="",'Données projet'!C9="",'Données projet'!C9=0%),0,Calculateur!T3)</f>
        <v>471.89239871617241</v>
      </c>
      <c r="E6" s="156">
        <f ca="1">MIN(C6,D6)</f>
        <v>378.17323480030268</v>
      </c>
      <c r="F6" s="156">
        <f ca="1">E6*B6</f>
        <v>931.818850547946</v>
      </c>
      <c r="G6" s="156">
        <f ca="1">F6*(100%-'Données projet'!$C$24)*(100%-'Données projet'!$C$25)*(100%-'Données projet'!$C$26)*(100%-'Données projet'!$C$27)</f>
        <v>712.84142066917866</v>
      </c>
      <c r="H6" s="157">
        <f>IF(OR('Données projet'!B9="",'Données projet'!C9="",'Données projet'!C9=0%),0,AVERAGE(Calculateur!$AC$3:$AC$33)*B6)</f>
        <v>10.873546662885209</v>
      </c>
      <c r="I6" s="158">
        <f>H6*(100%-'Données projet'!$C$24)*(100%-'Données projet'!$C$25)*(100%-'Données projet'!$C$26)*(100%-'Données projet'!$C$27)</f>
        <v>8.3182631971071856</v>
      </c>
      <c r="J6" s="159">
        <f>IF(OR('Données projet'!B9="",'Données projet'!C9="",'Données projet'!C9=0%),0,SUM(Calculateur!$V$3:$V$33)*VLOOKUP('Données projet'!$B$9,Paramètres!$A$1:$I$89,9,0)*B6)</f>
        <v>114.42816000000002</v>
      </c>
      <c r="K6" s="160">
        <f>J6*(100%-'Données projet'!$C$24)*(100%-'Données projet'!$C$25)*(100%-'Données projet'!$C$26)*(100%-'Données projet'!$C$27)</f>
        <v>87.537542400000021</v>
      </c>
      <c r="L6" s="161">
        <f ca="1">G6+I6+K6</f>
        <v>808.69722626628584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0.7360000000000001</v>
      </c>
      <c r="C7" s="156">
        <f ca="1">IF(OR('Données projet'!B10="",'Données projet'!C10="",'Données projet'!C10=0%),0,Calculateur!AN3)</f>
        <v>303.74588778012088</v>
      </c>
      <c r="D7" s="156">
        <f>IF(OR('Données projet'!B10="",'Données projet'!C10="",'Données projet'!C10=0%),0,Calculateur!AO3)</f>
        <v>219.6985760545686</v>
      </c>
      <c r="E7" s="156">
        <f t="shared" ref="E7:E15" ca="1" si="0">MIN(C7,D7)</f>
        <v>219.6985760545686</v>
      </c>
      <c r="F7" s="156">
        <f t="shared" ref="F7:F15" ca="1" si="1">E7*B7</f>
        <v>161.69815197616251</v>
      </c>
      <c r="G7" s="156">
        <f ca="1">F7*(100%-'Données projet'!$C$24)*(100%-'Données projet'!$C$25)*(100%-'Données projet'!$C$26)*(100%-'Données projet'!$C$27)</f>
        <v>123.69908626176431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123.69908626176431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1093.5170025241084</v>
      </c>
      <c r="G16" s="175">
        <f t="shared" ca="1" si="3"/>
        <v>836.54050693094291</v>
      </c>
      <c r="H16" s="176">
        <f t="shared" si="3"/>
        <v>10.873546662885209</v>
      </c>
      <c r="I16" s="176">
        <f t="shared" si="3"/>
        <v>8.3182631971071856</v>
      </c>
      <c r="J16" s="177">
        <f t="shared" si="3"/>
        <v>114.42816000000002</v>
      </c>
      <c r="K16" s="177">
        <f t="shared" si="3"/>
        <v>87.537542400000021</v>
      </c>
      <c r="L16" s="178">
        <f t="shared" ca="1" si="3"/>
        <v>932.3963125280502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0" zoomScale="90" zoomScaleNormal="90" workbookViewId="0">
      <selection activeCell="C63" sqref="C6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6092.4497483541418</v>
      </c>
      <c r="U10" s="190">
        <f>'Données projet'!D9</f>
        <v>2.4640000000000004</v>
      </c>
      <c r="V10" s="189">
        <f>U10*T10</f>
        <v>15011.796179944608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1640.9678663972929</v>
      </c>
      <c r="U11" s="190">
        <f>'Données projet'!D10</f>
        <v>0.7360000000000001</v>
      </c>
      <c r="V11" s="189">
        <f t="shared" ref="V11" si="0">U11*T11</f>
        <v>1207.7523496684078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39.999999999999986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70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2799.9999999999991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1017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1017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1017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>
        <v>12</v>
      </c>
      <c r="D23" s="194">
        <f>B23*C23</f>
        <v>0</v>
      </c>
      <c r="E23" s="206"/>
      <c r="F23" s="261"/>
      <c r="H23" s="203">
        <v>3</v>
      </c>
      <c r="I23" s="204">
        <v>1017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1289.9048982742843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54</v>
      </c>
      <c r="C24" s="206">
        <v>18</v>
      </c>
      <c r="D24" s="194">
        <f t="shared" ref="D24:D42" si="2">B24*C24</f>
        <v>972</v>
      </c>
      <c r="E24" s="206"/>
      <c r="F24" s="264"/>
      <c r="H24" s="203">
        <v>4</v>
      </c>
      <c r="I24" s="204">
        <v>1017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1540.481161743194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54</v>
      </c>
      <c r="C25" s="206">
        <v>24</v>
      </c>
      <c r="D25" s="194">
        <f t="shared" si="2"/>
        <v>1296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-250.5762634689097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69</v>
      </c>
      <c r="C26" s="206">
        <v>35</v>
      </c>
      <c r="D26" s="194">
        <f t="shared" si="2"/>
        <v>2415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72</v>
      </c>
      <c r="C27" s="206">
        <v>46</v>
      </c>
      <c r="D27" s="194">
        <f t="shared" si="2"/>
        <v>3312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66</v>
      </c>
      <c r="C28" s="206">
        <v>54</v>
      </c>
      <c r="D28" s="194">
        <f t="shared" si="2"/>
        <v>3564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48</v>
      </c>
      <c r="C29" s="206">
        <v>60</v>
      </c>
      <c r="D29" s="194">
        <f t="shared" si="2"/>
        <v>2880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35</v>
      </c>
      <c r="C30" s="206">
        <v>65</v>
      </c>
      <c r="D30" s="194">
        <f t="shared" si="2"/>
        <v>2275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666</v>
      </c>
      <c r="C31" s="206">
        <v>70</v>
      </c>
      <c r="D31" s="194">
        <f t="shared" si="2"/>
        <v>46620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04">
        <v>15</v>
      </c>
      <c r="D56" s="191">
        <f t="shared" si="4"/>
        <v>1320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04">
        <v>32</v>
      </c>
      <c r="D58" s="191">
        <f t="shared" si="4"/>
        <v>3264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04">
        <v>45</v>
      </c>
      <c r="D59" s="191">
        <f t="shared" si="4"/>
        <v>5085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04">
        <v>58</v>
      </c>
      <c r="D60" s="191">
        <f t="shared" si="4"/>
        <v>7192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04">
        <v>62</v>
      </c>
      <c r="D61" s="191">
        <f t="shared" si="4"/>
        <v>8370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04">
        <v>65</v>
      </c>
      <c r="D62" s="191">
        <f t="shared" si="4"/>
        <v>46995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2024-04-29T08:51:10Z</dcterms:modified>
</cp:coreProperties>
</file>