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 Treecolore Reaut_Belin-Béliet 1 (33)\Dossier d'instruction\"/>
    </mc:Choice>
  </mc:AlternateContent>
  <xr:revisionPtr revIDLastSave="0" documentId="13_ncr:1_{F0F6E4C0-F978-4A72-8017-12C4BD1FD637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D155" i="2" s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D192" i="2" s="1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4" i="2" s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HJ199" i="2" s="1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HJ202" i="2" l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<sst xmlns="http://schemas.openxmlformats.org/spreadsheetml/2006/main" count="1171" uniqueCount="324">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</sst>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3" zoomScaleNormal="100" workbookViewId="0">
      <selection activeCell="E76" sqref="E7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4.4945000000000004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0.92225007999999997</v>
      </c>
      <c r="D9" s="33">
        <f t="shared" ref="D9:D18" si="0">C9*$C$5</f>
        <v>4.1450529845600004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10</v>
      </c>
      <c r="C10" s="264">
        <v>7.7749910000000005E-2</v>
      </c>
      <c r="D10" s="33">
        <f t="shared" si="0"/>
        <v>0.34944697049500006</v>
      </c>
      <c r="E10" s="265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0.99999998999999995</v>
      </c>
      <c r="D19" s="38">
        <f>SUM(D9:D18)</f>
        <v>4.4944999550550007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60"/>
      <c r="D62" s="60"/>
      <c r="E62" s="51"/>
      <c r="F62" s="51"/>
      <c r="G62" s="51"/>
      <c r="H62" s="51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60"/>
      <c r="D63" s="60"/>
      <c r="E63" s="51"/>
      <c r="F63" s="51"/>
      <c r="G63" s="51"/>
      <c r="H63" s="51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60"/>
      <c r="D64" s="60"/>
      <c r="E64" s="51"/>
      <c r="F64" s="51"/>
      <c r="G64" s="51"/>
      <c r="H64" s="51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60"/>
      <c r="D65" s="60"/>
      <c r="E65" s="51"/>
      <c r="F65" s="51"/>
      <c r="G65" s="51"/>
      <c r="H65" s="51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60"/>
      <c r="D66" s="60"/>
      <c r="E66" s="51"/>
      <c r="F66" s="51"/>
      <c r="G66" s="51"/>
      <c r="H66" s="51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60"/>
      <c r="D67" s="60"/>
      <c r="E67" s="51"/>
      <c r="F67" s="51"/>
      <c r="G67" s="51"/>
      <c r="H67" s="51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60"/>
      <c r="D68" s="60"/>
      <c r="E68" s="51"/>
      <c r="F68" s="51"/>
      <c r="G68" s="51"/>
      <c r="H68" s="51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60"/>
      <c r="D69" s="60"/>
      <c r="E69" s="51"/>
      <c r="F69" s="51"/>
      <c r="G69" s="51"/>
      <c r="H69" s="51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60"/>
      <c r="D70" s="60"/>
      <c r="E70" s="51"/>
      <c r="F70" s="51"/>
      <c r="G70" s="51"/>
      <c r="H70" s="51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60"/>
      <c r="D71" s="60"/>
      <c r="E71" s="51"/>
      <c r="F71" s="51"/>
      <c r="G71" s="51"/>
      <c r="H71" s="51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60"/>
      <c r="D72" s="60"/>
      <c r="E72" s="51"/>
      <c r="F72" s="51"/>
      <c r="G72" s="51"/>
      <c r="H72" s="51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60"/>
      <c r="C73" s="60"/>
      <c r="D73" s="6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60"/>
      <c r="C74" s="60"/>
      <c r="D74" s="6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60"/>
      <c r="C75" s="60"/>
      <c r="D75" s="6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60"/>
      <c r="D76" s="6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60"/>
      <c r="D77" s="6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60"/>
      <c r="D78" s="6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60"/>
      <c r="D79" s="6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60"/>
      <c r="D80" s="6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60"/>
      <c r="D81" s="6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6" zoomScaleNormal="86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4.1450529845600004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615.11048042137259</v>
      </c>
      <c r="G6" s="145">
        <f ca="1">F6*(100%-'Données projet'!$C$24)*(100%-'Données projet'!$C$25)*(100%-'Données projet'!$C$26)*(100%-'Données projet'!$C$27)</f>
        <v>376.44761401788003</v>
      </c>
      <c r="H6" s="146">
        <f>IF(OR('Données projet'!B9="",'Données projet'!C9="",'Données projet'!C9=0%),0,AVERAGE(Calculateur!$AC$3:$AC$33)*B6)</f>
        <v>71.571519362009255</v>
      </c>
      <c r="I6" s="147">
        <f>H6*(100%-'Données projet'!$C$24)*(100%-'Données projet'!$C$25)*(100%-'Données projet'!$C$26)*(100%-'Données projet'!$C$27)</f>
        <v>43.801769849549665</v>
      </c>
      <c r="J6" s="148">
        <f>IF(OR('Données projet'!B9="",'Données projet'!C9="",'Données projet'!C9=0%),0,SUM(Calculateur!$V$3:$V$33)*VLOOKUP('Données projet'!$B$9,Paramètres!$A$1:$I$89,9,0)*B6)</f>
        <v>1080.9469173135567</v>
      </c>
      <c r="K6" s="149">
        <f>J6*(100%-'Données projet'!$C$24)*(100%-'Données projet'!$C$25)*(100%-'Données projet'!$C$26)*(100%-'Données projet'!$C$27)</f>
        <v>661.53951339589673</v>
      </c>
      <c r="L6" s="150">
        <f ca="1">G6+I6+K6</f>
        <v>1081.7888972633264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0.34944697049500006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71.399277023026116</v>
      </c>
      <c r="G7" s="145">
        <f ca="1">F7*(100%-'Données projet'!$C$24)*(100%-'Données projet'!$C$25)*(100%-'Données projet'!$C$26)*(100%-'Données projet'!$C$27)</f>
        <v>43.696357538091981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43.696357538091981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686.5097574443987</v>
      </c>
      <c r="G16" s="164">
        <f t="shared" ca="1" si="3"/>
        <v>420.14397155597203</v>
      </c>
      <c r="H16" s="165">
        <f t="shared" si="3"/>
        <v>71.571519362009255</v>
      </c>
      <c r="I16" s="165">
        <f t="shared" si="3"/>
        <v>43.801769849549665</v>
      </c>
      <c r="J16" s="166">
        <f t="shared" si="3"/>
        <v>1080.9469173135567</v>
      </c>
      <c r="K16" s="166">
        <f t="shared" si="3"/>
        <v>661.53951339589673</v>
      </c>
      <c r="L16" s="167">
        <f t="shared" ca="1" si="3"/>
        <v>1125.4852548014183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20" sqref="I20:I2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4.1450529845600004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0.34944697049500006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2023-06-13T14:45:08Z</dcterms:modified>
</cp:coreProperties>
</file>