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GARRIGOU\Documents LBC\"/>
    </mc:Choice>
  </mc:AlternateContent>
  <xr:revisionPtr revIDLastSave="0" documentId="13_ncr:1_{A8B32A12-BDC3-4422-879A-32071678281D}" xr6:coauthVersionLast="47" xr6:coauthVersionMax="47" xr10:uidLastSave="{00000000-0000-0000-0000-000000000000}"/>
  <bookViews>
    <workbookView xWindow="-108" yWindow="-108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70" i="1"/>
  <c r="B69" i="1"/>
  <c r="B68" i="1"/>
  <c r="B67" i="1"/>
  <c r="B66" i="1"/>
  <c r="B65" i="1"/>
  <c r="B64" i="1"/>
  <c r="B63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<sst xmlns="http://schemas.openxmlformats.org/spreadsheetml/2006/main" count="1171" uniqueCount="324">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</sst>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234.36323716840602</c:v>
                </c:pt>
                <c:pt idx="32">
                  <c:v>254.30172220416441</c:v>
                </c:pt>
                <c:pt idx="33">
                  <c:v>274.20482243650338</c:v>
                </c:pt>
                <c:pt idx="34">
                  <c:v>294.07546687495898</c:v>
                </c:pt>
                <c:pt idx="35">
                  <c:v>313.91615631143912</c:v>
                </c:pt>
                <c:pt idx="36">
                  <c:v>333.72904960580678</c:v>
                </c:pt>
                <c:pt idx="37">
                  <c:v>353.51602838820548</c:v>
                </c:pt>
                <c:pt idx="38">
                  <c:v>373.27874650728057</c:v>
                </c:pt>
                <c:pt idx="39">
                  <c:v>393.01866845402543</c:v>
                </c:pt>
                <c:pt idx="40">
                  <c:v>412.73709966044299</c:v>
                </c:pt>
                <c:pt idx="41">
                  <c:v>332.28900698270718</c:v>
                </c:pt>
                <c:pt idx="42">
                  <c:v>352.43737829470524</c:v>
                </c:pt>
                <c:pt idx="43">
                  <c:v>372.56050997482794</c:v>
                </c:pt>
                <c:pt idx="44">
                  <c:v>392.65995633948432</c:v>
                </c:pt>
                <c:pt idx="45">
                  <c:v>412.73709966044294</c:v>
                </c:pt>
                <c:pt idx="46">
                  <c:v>432.7931768227923</c:v>
                </c:pt>
                <c:pt idx="47">
                  <c:v>452.82930078346516</c:v>
                </c:pt>
                <c:pt idx="48">
                  <c:v>472.8464780341605</c:v>
                </c:pt>
                <c:pt idx="49">
                  <c:v>492.84562295362849</c:v>
                </c:pt>
                <c:pt idx="50">
                  <c:v>512.82756970962589</c:v>
                </c:pt>
                <c:pt idx="51">
                  <c:v>430.28728010448077</c:v>
                </c:pt>
                <c:pt idx="52">
                  <c:v>447.822083688443</c:v>
                </c:pt>
                <c:pt idx="53">
                  <c:v>465.34219697734244</c:v>
                </c:pt>
                <c:pt idx="54">
                  <c:v>482.848250644968</c:v>
                </c:pt>
                <c:pt idx="55">
                  <c:v>500.34082592690083</c:v>
                </c:pt>
                <c:pt idx="56">
                  <c:v>517.82046012438161</c:v>
                </c:pt>
                <c:pt idx="57">
                  <c:v>535.28765132659362</c:v>
                </c:pt>
                <c:pt idx="58">
                  <c:v>552.74286248474129</c:v>
                </c:pt>
                <c:pt idx="59">
                  <c:v>570.18652494495939</c:v>
                </c:pt>
                <c:pt idx="60">
                  <c:v>587.61904152662339</c:v>
                </c:pt>
                <c:pt idx="61">
                  <c:v>503.01710610159353</c:v>
                </c:pt>
                <c:pt idx="62">
                  <c:v>518.17705616178989</c:v>
                </c:pt>
                <c:pt idx="63">
                  <c:v>533.3276533779632</c:v>
                </c:pt>
                <c:pt idx="64">
                  <c:v>548.46920075259288</c:v>
                </c:pt>
                <c:pt idx="65">
                  <c:v>563.60198320153904</c:v>
                </c:pt>
                <c:pt idx="66">
                  <c:v>578.72626910034865</c:v>
                </c:pt>
                <c:pt idx="67">
                  <c:v>593.84231166058748</c:v>
                </c:pt>
                <c:pt idx="68">
                  <c:v>608.9503501588116</c:v>
                </c:pt>
                <c:pt idx="69">
                  <c:v>624.05061103730088</c:v>
                </c:pt>
                <c:pt idx="70">
                  <c:v>639.14330889277016</c:v>
                </c:pt>
                <c:pt idx="71">
                  <c:v>552.74286248474129</c:v>
                </c:pt>
                <c:pt idx="72">
                  <c:v>565.91565317360812</c:v>
                </c:pt>
                <c:pt idx="73">
                  <c:v>579.08203442466458</c:v>
                </c:pt>
                <c:pt idx="74">
                  <c:v>592.24217245006037</c:v>
                </c:pt>
                <c:pt idx="75">
                  <c:v>605.39622547563874</c:v>
                </c:pt>
                <c:pt idx="76">
                  <c:v>618.54434429348237</c:v>
                </c:pt>
                <c:pt idx="77">
                  <c:v>631.6866727650571</c:v>
                </c:pt>
                <c:pt idx="78">
                  <c:v>644.82334828032594</c:v>
                </c:pt>
                <c:pt idx="79">
                  <c:v>657.954502177525</c:v>
                </c:pt>
                <c:pt idx="80">
                  <c:v>671.08026012770199</c:v>
                </c:pt>
                <c:pt idx="81">
                  <c:v>583.35086355242265</c:v>
                </c:pt>
                <c:pt idx="82">
                  <c:v>595.08680233554469</c:v>
                </c:pt>
                <c:pt idx="83">
                  <c:v>606.81792719810755</c:v>
                </c:pt>
                <c:pt idx="84">
                  <c:v>618.54434429348237</c:v>
                </c:pt>
                <c:pt idx="85">
                  <c:v>630.26615542315426</c:v>
                </c:pt>
                <c:pt idx="86">
                  <c:v>641.98345829445509</c:v>
                </c:pt>
                <c:pt idx="87">
                  <c:v>653.69634675850784</c:v>
                </c:pt>
                <c:pt idx="88">
                  <c:v>665.40491103024135</c:v>
                </c:pt>
                <c:pt idx="89">
                  <c:v>677.10923789211859</c:v>
                </c:pt>
                <c:pt idx="90">
                  <c:v>688.80941088305383</c:v>
                </c:pt>
                <c:pt idx="91">
                  <c:v>599.8864745901825</c:v>
                </c:pt>
                <c:pt idx="92">
                  <c:v>610.37187931946244</c:v>
                </c:pt>
                <c:pt idx="93">
                  <c:v>620.85354700868629</c:v>
                </c:pt>
                <c:pt idx="94">
                  <c:v>631.33154962955371</c:v>
                </c:pt>
                <c:pt idx="95">
                  <c:v>641.80595657052174</c:v>
                </c:pt>
                <c:pt idx="96">
                  <c:v>652.27683477106223</c:v>
                </c:pt>
                <c:pt idx="97">
                  <c:v>662.74424884685482</c:v>
                </c:pt>
                <c:pt idx="98">
                  <c:v>673.20826120666038</c:v>
                </c:pt>
                <c:pt idx="99">
                  <c:v>683.66893216155495</c:v>
                </c:pt>
                <c:pt idx="100">
                  <c:v>694.12632002713235</c:v>
                </c:pt>
                <c:pt idx="101">
                  <c:v>605.75165740042155</c:v>
                </c:pt>
                <c:pt idx="102">
                  <c:v>614.99137555182222</c:v>
                </c:pt>
                <c:pt idx="103">
                  <c:v>624.22821574393265</c:v>
                </c:pt>
                <c:pt idx="104">
                  <c:v>633.4622265621307</c:v>
                </c:pt>
                <c:pt idx="105">
                  <c:v>642.69345505999547</c:v>
                </c:pt>
                <c:pt idx="106">
                  <c:v>651.92194682938123</c:v>
                </c:pt>
                <c:pt idx="107">
                  <c:v>661.14774606631465</c:v>
                </c:pt>
                <c:pt idx="108">
                  <c:v>670.37089563302823</c:v>
                </c:pt>
                <c:pt idx="109">
                  <c:v>679.59143711639888</c:v>
                </c:pt>
                <c:pt idx="110">
                  <c:v>688.80941088305337</c:v>
                </c:pt>
                <c:pt idx="111">
                  <c:v>606.28479716717038</c:v>
                </c:pt>
                <c:pt idx="112">
                  <c:v>614.28073080742161</c:v>
                </c:pt>
                <c:pt idx="113">
                  <c:v>622.27450634851618</c:v>
                </c:pt>
                <c:pt idx="114">
                  <c:v>630.26615542315403</c:v>
                </c:pt>
                <c:pt idx="115">
                  <c:v>638.25570879642146</c:v>
                </c:pt>
                <c:pt idx="116">
                  <c:v>646.24319640038686</c:v>
                </c:pt>
                <c:pt idx="117">
                  <c:v>654.22864736689314</c:v>
                </c:pt>
                <c:pt idx="118">
                  <c:v>662.21209005866956</c:v>
                </c:pt>
                <c:pt idx="119">
                  <c:v>670.19355209886214</c:v>
                </c:pt>
                <c:pt idx="120">
                  <c:v>678.17306039908749</c:v>
                </c:pt>
                <c:pt idx="121">
                  <c:v>602.01940560599712</c:v>
                </c:pt>
                <c:pt idx="122">
                  <c:v>609.30573889991354</c:v>
                </c:pt>
                <c:pt idx="123">
                  <c:v>616.59026400024413</c:v>
                </c:pt>
                <c:pt idx="124">
                  <c:v>623.87300528400885</c:v>
                </c:pt>
                <c:pt idx="125">
                  <c:v>631.15398651263888</c:v>
                </c:pt>
                <c:pt idx="126">
                  <c:v>638.43323085459633</c:v>
                </c:pt>
                <c:pt idx="127">
                  <c:v>645.71076090691292</c:v>
                </c:pt>
                <c:pt idx="128">
                  <c:v>652.98659871570203</c:v>
                </c:pt>
                <c:pt idx="129">
                  <c:v>660.26076579571293</c:v>
                </c:pt>
                <c:pt idx="130">
                  <c:v>667.53328314897692</c:v>
                </c:pt>
                <c:pt idx="131">
                  <c:v>596.15346552704329</c:v>
                </c:pt>
                <c:pt idx="132">
                  <c:v>602.90808047917312</c:v>
                </c:pt>
                <c:pt idx="133">
                  <c:v>609.66112333848082</c:v>
                </c:pt>
                <c:pt idx="134">
                  <c:v>616.41261397739322</c:v>
                </c:pt>
                <c:pt idx="135">
                  <c:v>623.16257179744491</c:v>
                </c:pt>
                <c:pt idx="136">
                  <c:v>629.9110157455292</c:v>
                </c:pt>
                <c:pt idx="137">
                  <c:v>636.65796432941295</c:v>
                </c:pt>
                <c:pt idx="138">
                  <c:v>643.40343563256113</c:v>
                </c:pt>
                <c:pt idx="139">
                  <c:v>650.14744732830798</c:v>
                </c:pt>
                <c:pt idx="140">
                  <c:v>656.89001669340769</c:v>
                </c:pt>
                <c:pt idx="141">
                  <c:v>590.10851345584717</c:v>
                </c:pt>
                <c:pt idx="142">
                  <c:v>596.15346552704364</c:v>
                </c:pt>
                <c:pt idx="143">
                  <c:v>602.19714276019192</c:v>
                </c:pt>
                <c:pt idx="144">
                  <c:v>608.23955975752642</c:v>
                </c:pt>
                <c:pt idx="145">
                  <c:v>614.28073080742195</c:v>
                </c:pt>
                <c:pt idx="146">
                  <c:v>620.32066989422731</c:v>
                </c:pt>
                <c:pt idx="147">
                  <c:v>626.35939070769678</c:v>
                </c:pt>
                <c:pt idx="148">
                  <c:v>632.39690665203761</c:v>
                </c:pt>
                <c:pt idx="149">
                  <c:v>638.43323085459633</c:v>
                </c:pt>
                <c:pt idx="150">
                  <c:v>644.46837617419669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55" zoomScaleNormal="55" workbookViewId="0">
      <selection sqref="A1:S8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35.082000000000001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0.95</v>
      </c>
      <c r="D9" s="33">
        <f t="shared" ref="D9:D18" si="0">C9*$C$5</f>
        <v>33.3279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0.05</v>
      </c>
      <c r="D10" s="33">
        <f t="shared" si="0"/>
        <v>1.7541000000000002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35.082000000000001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155-D62</f>
        <v>149</v>
      </c>
      <c r="C63" s="60">
        <v>2</v>
      </c>
      <c r="D63" s="60">
        <v>34</v>
      </c>
      <c r="E63" s="51"/>
      <c r="F63" s="51"/>
      <c r="G63" s="51"/>
      <c r="H63" s="51">
        <v>1</v>
      </c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265-SUM($D62:D$63)</f>
        <v>225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377-SUM($D62:D$64)</f>
        <v>281</v>
      </c>
      <c r="C65" s="60">
        <v>4</v>
      </c>
      <c r="D65" s="60">
        <v>56</v>
      </c>
      <c r="E65" s="51">
        <v>1</v>
      </c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475-SUM($D62:D$65)</f>
        <v>323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560-SUM($D62:D$66)</f>
        <v>352</v>
      </c>
      <c r="C67" s="60">
        <v>6</v>
      </c>
      <c r="D67" s="60">
        <v>56</v>
      </c>
      <c r="E67" s="51">
        <v>1</v>
      </c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634-SUM($D62:D$67)</f>
        <v>370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700-SUM($D62:D$68)</f>
        <v>380</v>
      </c>
      <c r="C69" s="50">
        <v>8</v>
      </c>
      <c r="D69" s="50">
        <v>56</v>
      </c>
      <c r="E69" s="51">
        <v>1</v>
      </c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759-SUM($D62:D$69)</f>
        <v>383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811-SUM($D62:D$70)</f>
        <v>380</v>
      </c>
      <c r="C71" s="50">
        <v>10</v>
      </c>
      <c r="D71" s="50">
        <v>51</v>
      </c>
      <c r="E71" s="51">
        <v>1</v>
      </c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374</v>
      </c>
      <c r="C72" s="50">
        <v>11</v>
      </c>
      <c r="D72" s="50">
        <v>47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368</v>
      </c>
      <c r="C73" s="50">
        <v>12</v>
      </c>
      <c r="D73" s="50">
        <v>44</v>
      </c>
      <c r="E73" s="51">
        <v>1</v>
      </c>
      <c r="F73" s="51"/>
      <c r="G73" s="51"/>
      <c r="H73" s="51"/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362</v>
      </c>
      <c r="C74" s="50">
        <v>13</v>
      </c>
      <c r="D74" s="50">
        <v>41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355</v>
      </c>
      <c r="C75" s="50">
        <v>14</v>
      </c>
      <c r="D75" s="50">
        <v>355</v>
      </c>
      <c r="E75" s="51">
        <v>1</v>
      </c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382.67703499770795</v>
      </c>
      <c r="AO3" s="59">
        <f>IF('Données projet'!E10&gt;30,$AM$33-$H$33,LOOKUP('Données projet'!$E$10,$A$3:$A$203,AM3:AM203)-LOOKUP('Données projet'!$E$10,$A$3:$A$203,$H$3:$H$203))</f>
        <v>237.98926636458219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295.98529885449261</v>
      </c>
      <c r="AN4" s="59">
        <f ca="1">AVERAGE(OFFSET($AM$3,0,0,'Données projet'!$E$10+1,1))-AVERAGE(OFFSET($H$3,0,0,'Données projet'!$E$10+1,1))</f>
        <v>382.67703499770795</v>
      </c>
      <c r="AO4" s="59">
        <f>$AO$3</f>
        <v>237.98926636458219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296.5943556647793</v>
      </c>
      <c r="AN5" s="59">
        <f ca="1">AVERAGE(OFFSET($AM$3,0,0,'Données projet'!$E$10+1,1))-AVERAGE(OFFSET($H$3,0,0,'Données projet'!$E$10+1,1))</f>
        <v>382.67703499770795</v>
      </c>
      <c r="AO5" s="59">
        <f t="shared" ref="AO5:AO68" si="36">$AO$3</f>
        <v>237.98926636458219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297.3438238491496</v>
      </c>
      <c r="AN6" s="59">
        <f ca="1">AVERAGE(OFFSET($AM$3,0,0,'Données projet'!$E$10+1,1))-AVERAGE(OFFSET($H$3,0,0,'Données projet'!$E$10+1,1))</f>
        <v>382.67703499770795</v>
      </c>
      <c r="AO6" s="59">
        <f t="shared" si="36"/>
        <v>237.98926636458219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298.26618980597613</v>
      </c>
      <c r="AN7" s="59">
        <f ca="1">AVERAGE(OFFSET($AM$3,0,0,'Données projet'!$E$10+1,1))-AVERAGE(OFFSET($H$3,0,0,'Données projet'!$E$10+1,1))</f>
        <v>382.67703499770795</v>
      </c>
      <c r="AO7" s="59">
        <f t="shared" si="36"/>
        <v>237.98926636458219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299.40148132477373</v>
      </c>
      <c r="AN8" s="59">
        <f ca="1">AVERAGE(OFFSET($AM$3,0,0,'Données projet'!$E$10+1,1))-AVERAGE(OFFSET($H$3,0,0,'Données projet'!$E$10+1,1))</f>
        <v>382.67703499770795</v>
      </c>
      <c r="AO8" s="59">
        <f t="shared" si="36"/>
        <v>237.98926636458219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300.79902367226515</v>
      </c>
      <c r="AN9" s="59">
        <f ca="1">AVERAGE(OFFSET($AM$3,0,0,'Données projet'!$E$10+1,1))-AVERAGE(OFFSET($H$3,0,0,'Données projet'!$E$10+1,1))</f>
        <v>382.67703499770795</v>
      </c>
      <c r="AO9" s="59">
        <f t="shared" si="36"/>
        <v>237.98926636458219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302.51960576775281</v>
      </c>
      <c r="AN10" s="59">
        <f ca="1">AVERAGE(OFFSET($AM$3,0,0,'Données projet'!$E$10+1,1))-AVERAGE(OFFSET($H$3,0,0,'Données projet'!$E$10+1,1))</f>
        <v>382.67703499770795</v>
      </c>
      <c r="AO10" s="59">
        <f t="shared" si="36"/>
        <v>237.98926636458219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304.63815246414509</v>
      </c>
      <c r="AN11" s="59">
        <f ca="1">AVERAGE(OFFSET($AM$3,0,0,'Données projet'!$E$10+1,1))-AVERAGE(OFFSET($H$3,0,0,'Données projet'!$E$10+1,1))</f>
        <v>382.67703499770795</v>
      </c>
      <c r="AO11" s="59">
        <f t="shared" si="36"/>
        <v>237.98926636458219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307.2470214853422</v>
      </c>
      <c r="AN12" s="59">
        <f ca="1">AVERAGE(OFFSET($AM$3,0,0,'Données projet'!$E$10+1,1))-AVERAGE(OFFSET($H$3,0,0,'Données projet'!$E$10+1,1))</f>
        <v>382.67703499770795</v>
      </c>
      <c r="AO12" s="59">
        <f t="shared" si="36"/>
        <v>237.98926636458219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310.46007140511483</v>
      </c>
      <c r="AN13" s="59">
        <f ca="1">AVERAGE(OFFSET($AM$3,0,0,'Données projet'!$E$10+1,1))-AVERAGE(OFFSET($H$3,0,0,'Données projet'!$E$10+1,1))</f>
        <v>382.67703499770795</v>
      </c>
      <c r="AO13" s="59">
        <f t="shared" si="36"/>
        <v>237.98926636458219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314.4176814361237</v>
      </c>
      <c r="AN14" s="59">
        <f ca="1">AVERAGE(OFFSET($AM$3,0,0,'Données projet'!$E$10+1,1))-AVERAGE(OFFSET($H$3,0,0,'Données projet'!$E$10+1,1))</f>
        <v>382.67703499770795</v>
      </c>
      <c r="AO14" s="59">
        <f t="shared" si="36"/>
        <v>237.98926636458219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319.29294627417653</v>
      </c>
      <c r="AN15" s="59">
        <f ca="1">AVERAGE(OFFSET($AM$3,0,0,'Données projet'!$E$10+1,1))-AVERAGE(OFFSET($H$3,0,0,'Données projet'!$E$10+1,1))</f>
        <v>382.67703499770795</v>
      </c>
      <c r="AO15" s="59">
        <f t="shared" si="36"/>
        <v>237.98926636458219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325.29932172064866</v>
      </c>
      <c r="AN16" s="59">
        <f ca="1">AVERAGE(OFFSET($AM$3,0,0,'Données projet'!$E$10+1,1))-AVERAGE(OFFSET($H$3,0,0,'Données projet'!$E$10+1,1))</f>
        <v>382.67703499770795</v>
      </c>
      <c r="AO16" s="59">
        <f t="shared" si="36"/>
        <v>237.98926636458219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332.70006164441423</v>
      </c>
      <c r="AN17" s="59">
        <f ca="1">AVERAGE(OFFSET($AM$3,0,0,'Données projet'!$E$10+1,1))-AVERAGE(OFFSET($H$3,0,0,'Données projet'!$E$10+1,1))</f>
        <v>382.67703499770795</v>
      </c>
      <c r="AO17" s="59">
        <f t="shared" si="36"/>
        <v>237.98926636458219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341.81986696032141</v>
      </c>
      <c r="AN18" s="59">
        <f ca="1">AVERAGE(OFFSET($AM$3,0,0,'Données projet'!$E$10+1,1))-AVERAGE(OFFSET($H$3,0,0,'Données projet'!$E$10+1,1))</f>
        <v>382.67703499770795</v>
      </c>
      <c r="AO18" s="59">
        <f t="shared" si="36"/>
        <v>237.98926636458219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353.05926630019212</v>
      </c>
      <c r="AN19" s="59">
        <f ca="1">AVERAGE(OFFSET($AM$3,0,0,'Données projet'!$E$10+1,1))-AVERAGE(OFFSET($H$3,0,0,'Données projet'!$E$10+1,1))</f>
        <v>382.67703499770795</v>
      </c>
      <c r="AO19" s="59">
        <f t="shared" si="36"/>
        <v>237.98926636458219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366.91237039304661</v>
      </c>
      <c r="AN20" s="59">
        <f ca="1">AVERAGE(OFFSET($AM$3,0,0,'Données projet'!$E$10+1,1))-AVERAGE(OFFSET($H$3,0,0,'Données projet'!$E$10+1,1))</f>
        <v>382.67703499770795</v>
      </c>
      <c r="AO20" s="59">
        <f t="shared" si="36"/>
        <v>237.98926636458219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383.98879336657842</v>
      </c>
      <c r="AN21" s="59">
        <f ca="1">AVERAGE(OFFSET($AM$3,0,0,'Données projet'!$E$10+1,1))-AVERAGE(OFFSET($H$3,0,0,'Données projet'!$E$10+1,1))</f>
        <v>382.67703499770795</v>
      </c>
      <c r="AO21" s="59">
        <f t="shared" si="36"/>
        <v>237.98926636458219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405.04072104866918</v>
      </c>
      <c r="AN22" s="59">
        <f ca="1">AVERAGE(OFFSET($AM$3,0,0,'Données projet'!$E$10+1,1))-AVERAGE(OFFSET($H$3,0,0,'Données projet'!$E$10+1,1))</f>
        <v>382.67703499770795</v>
      </c>
      <c r="AO22" s="59">
        <f t="shared" si="36"/>
        <v>237.98926636458219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430.99633731563017</v>
      </c>
      <c r="AN23" s="59">
        <f ca="1">AVERAGE(OFFSET($AM$3,0,0,'Données projet'!$E$10+1,1))-AVERAGE(OFFSET($H$3,0,0,'Données projet'!$E$10+1,1))</f>
        <v>382.67703499770795</v>
      </c>
      <c r="AO23" s="59">
        <f t="shared" si="36"/>
        <v>237.98926636458219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435.03647501616433</v>
      </c>
      <c r="AN24" s="59">
        <f ca="1">AVERAGE(OFFSET($AM$3,0,0,'Données projet'!$E$10+1,1))-AVERAGE(OFFSET($H$3,0,0,'Données projet'!$E$10+1,1))</f>
        <v>382.67703499770795</v>
      </c>
      <c r="AO24" s="59">
        <f t="shared" si="36"/>
        <v>237.98926636458219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450.07152064927755</v>
      </c>
      <c r="AN25" s="59">
        <f ca="1">AVERAGE(OFFSET($AM$3,0,0,'Données projet'!$E$10+1,1))-AVERAGE(OFFSET($H$3,0,0,'Données projet'!$E$10+1,1))</f>
        <v>382.67703499770795</v>
      </c>
      <c r="AO25" s="59">
        <f t="shared" si="36"/>
        <v>237.98926636458219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465.07232255565782</v>
      </c>
      <c r="AN26" s="59">
        <f ca="1">AVERAGE(OFFSET($AM$3,0,0,'Données projet'!$E$10+1,1))-AVERAGE(OFFSET($H$3,0,0,'Données projet'!$E$10+1,1))</f>
        <v>382.67703499770795</v>
      </c>
      <c r="AO26" s="59">
        <f t="shared" si="36"/>
        <v>237.98926636458219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480.0422948194506</v>
      </c>
      <c r="AN27" s="59">
        <f ca="1">AVERAGE(OFFSET($AM$3,0,0,'Données projet'!$E$10+1,1))-AVERAGE(OFFSET($H$3,0,0,'Données projet'!$E$10+1,1))</f>
        <v>382.67703499770795</v>
      </c>
      <c r="AO27" s="59">
        <f t="shared" si="36"/>
        <v>237.98926636458219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494.98425852521791</v>
      </c>
      <c r="AN28" s="59">
        <f ca="1">AVERAGE(OFFSET($AM$3,0,0,'Données projet'!$E$10+1,1))-AVERAGE(OFFSET($H$3,0,0,'Données projet'!$E$10+1,1))</f>
        <v>382.67703499770795</v>
      </c>
      <c r="AO28" s="59">
        <f t="shared" si="36"/>
        <v>237.98926636458219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509.90058204779643</v>
      </c>
      <c r="AN29" s="59">
        <f ca="1">AVERAGE(OFFSET($AM$3,0,0,'Données projet'!$E$10+1,1))-AVERAGE(OFFSET($H$3,0,0,'Données projet'!$E$10+1,1))</f>
        <v>382.67703499770795</v>
      </c>
      <c r="AO29" s="59">
        <f t="shared" si="36"/>
        <v>237.98926636458219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524.79328056441341</v>
      </c>
      <c r="AN30" s="59">
        <f ca="1">AVERAGE(OFFSET($AM$3,0,0,'Données projet'!$E$10+1,1))-AVERAGE(OFFSET($H$3,0,0,'Données projet'!$E$10+1,1))</f>
        <v>382.67703499770795</v>
      </c>
      <c r="AO30" s="59">
        <f t="shared" si="36"/>
        <v>237.98926636458219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539.66408855891427</v>
      </c>
      <c r="AN31" s="59">
        <f ca="1">AVERAGE(OFFSET($AM$3,0,0,'Données projet'!$E$10+1,1))-AVERAGE(OFFSET($H$3,0,0,'Données projet'!$E$10+1,1))</f>
        <v>382.67703499770795</v>
      </c>
      <c r="AO31" s="59">
        <f t="shared" si="36"/>
        <v>237.98926636458219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554.51451387038367</v>
      </c>
      <c r="AN32" s="59">
        <f ca="1">AVERAGE(OFFSET($AM$3,0,0,'Données projet'!$E$10+1,1))-AVERAGE(OFFSET($H$3,0,0,'Données projet'!$E$10+1,1))</f>
        <v>382.67703499770795</v>
      </c>
      <c r="AO32" s="59">
        <f t="shared" si="36"/>
        <v>237.98926636458219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382.67703499770795</v>
      </c>
      <c r="AO33" s="59">
        <f t="shared" si="36"/>
        <v>237.98926636458219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126</v>
      </c>
      <c r="AJ34" s="13">
        <f>AI34*VLOOKUP('Données projet'!$B$10,Paramètres!$A$1:$I$89,3,0)*VLOOKUP('Données projet'!$B$10,Paramètres!$A$1:$I$89,5,0)</f>
        <v>106.14240000000001</v>
      </c>
      <c r="AK34" s="13">
        <f t="shared" si="35"/>
        <v>28.420224211524975</v>
      </c>
      <c r="AL34" s="20">
        <f t="shared" si="4"/>
        <v>234.36323716840602</v>
      </c>
      <c r="AM34" s="59">
        <f t="shared" si="5"/>
        <v>527.6965705017393</v>
      </c>
      <c r="AN34" s="59">
        <f ca="1">AVERAGE(OFFSET($AM$3,0,0,'Données projet'!$E$10+1,1))-AVERAGE(OFFSET($H$3,0,0,'Données projet'!$E$10+1,1))</f>
        <v>382.67703499770795</v>
      </c>
      <c r="AO34" s="59">
        <f t="shared" si="36"/>
        <v>237.98926636458219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137</v>
      </c>
      <c r="AJ35" s="13">
        <f>AI35*VLOOKUP('Données projet'!$B$10,Paramètres!$A$1:$I$89,3,0)*VLOOKUP('Données projet'!$B$10,Paramètres!$A$1:$I$89,5,0)</f>
        <v>115.40880000000001</v>
      </c>
      <c r="AK35" s="13">
        <f t="shared" si="35"/>
        <v>30.60175820334798</v>
      </c>
      <c r="AL35" s="20">
        <f t="shared" si="4"/>
        <v>254.30172220416441</v>
      </c>
      <c r="AM35" s="59">
        <f t="shared" si="5"/>
        <v>547.63505553749769</v>
      </c>
      <c r="AN35" s="59">
        <f ca="1">AVERAGE(OFFSET($AM$3,0,0,'Données projet'!$E$10+1,1))-AVERAGE(OFFSET($H$3,0,0,'Données projet'!$E$10+1,1))</f>
        <v>382.67703499770795</v>
      </c>
      <c r="AO35" s="59">
        <f t="shared" si="36"/>
        <v>237.98926636458219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148</v>
      </c>
      <c r="AJ36" s="13">
        <f>AI36*VLOOKUP('Données projet'!$B$10,Paramètres!$A$1:$I$89,3,0)*VLOOKUP('Données projet'!$B$10,Paramètres!$A$1:$I$89,5,0)</f>
        <v>124.6752</v>
      </c>
      <c r="AK36" s="13">
        <f t="shared" si="35"/>
        <v>32.762975561628714</v>
      </c>
      <c r="AL36" s="20">
        <f t="shared" si="4"/>
        <v>274.20482243650338</v>
      </c>
      <c r="AM36" s="59">
        <f t="shared" si="5"/>
        <v>567.53815576983675</v>
      </c>
      <c r="AN36" s="59">
        <f ca="1">AVERAGE(OFFSET($AM$3,0,0,'Données projet'!$E$10+1,1))-AVERAGE(OFFSET($H$3,0,0,'Données projet'!$E$10+1,1))</f>
        <v>382.67703499770795</v>
      </c>
      <c r="AO36" s="59">
        <f t="shared" si="36"/>
        <v>237.98926636458219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159</v>
      </c>
      <c r="AJ37" s="13">
        <f>AI37*VLOOKUP('Données projet'!$B$10,Paramètres!$A$1:$I$89,3,0)*VLOOKUP('Données projet'!$B$10,Paramètres!$A$1:$I$89,5,0)</f>
        <v>133.94159999999999</v>
      </c>
      <c r="AK37" s="13">
        <f t="shared" si="35"/>
        <v>34.905558014330531</v>
      </c>
      <c r="AL37" s="20">
        <f t="shared" si="4"/>
        <v>294.07546687495898</v>
      </c>
      <c r="AM37" s="59">
        <f t="shared" si="5"/>
        <v>587.40880020829229</v>
      </c>
      <c r="AN37" s="59">
        <f ca="1">AVERAGE(OFFSET($AM$3,0,0,'Données projet'!$E$10+1,1))-AVERAGE(OFFSET($H$3,0,0,'Données projet'!$E$10+1,1))</f>
        <v>382.67703499770795</v>
      </c>
      <c r="AO37" s="59">
        <f t="shared" si="36"/>
        <v>237.98926636458219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170</v>
      </c>
      <c r="AJ38" s="13">
        <f>AI38*VLOOKUP('Données projet'!$B$10,Paramètres!$A$1:$I$89,3,0)*VLOOKUP('Données projet'!$B$10,Paramètres!$A$1:$I$89,5,0)</f>
        <v>143.20800000000003</v>
      </c>
      <c r="AK38" s="13">
        <f t="shared" si="35"/>
        <v>37.030941422835831</v>
      </c>
      <c r="AL38" s="20">
        <f t="shared" si="4"/>
        <v>313.91615631143912</v>
      </c>
      <c r="AM38" s="59">
        <f t="shared" si="5"/>
        <v>607.24948964477244</v>
      </c>
      <c r="AN38" s="59">
        <f ca="1">AVERAGE(OFFSET($AM$3,0,0,'Données projet'!$E$10+1,1))-AVERAGE(OFFSET($H$3,0,0,'Données projet'!$E$10+1,1))</f>
        <v>382.67703499770795</v>
      </c>
      <c r="AO38" s="59">
        <f t="shared" si="36"/>
        <v>237.98926636458219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181</v>
      </c>
      <c r="AJ39" s="13">
        <f>AI39*VLOOKUP('Données projet'!$B$10,Paramètres!$A$1:$I$89,3,0)*VLOOKUP('Données projet'!$B$10,Paramètres!$A$1:$I$89,5,0)</f>
        <v>152.47440000000003</v>
      </c>
      <c r="AK39" s="13">
        <f t="shared" si="35"/>
        <v>39.140365323908171</v>
      </c>
      <c r="AL39" s="20">
        <f t="shared" si="4"/>
        <v>333.72904960580678</v>
      </c>
      <c r="AM39" s="59">
        <f t="shared" si="5"/>
        <v>627.06238293914009</v>
      </c>
      <c r="AN39" s="59">
        <f ca="1">AVERAGE(OFFSET($AM$3,0,0,'Données projet'!$E$10+1,1))-AVERAGE(OFFSET($H$3,0,0,'Données projet'!$E$10+1,1))</f>
        <v>382.67703499770795</v>
      </c>
      <c r="AO39" s="59">
        <f t="shared" si="36"/>
        <v>237.98926636458219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192</v>
      </c>
      <c r="AJ40" s="13">
        <f>AI40*VLOOKUP('Données projet'!$B$10,Paramètres!$A$1:$I$89,3,0)*VLOOKUP('Données projet'!$B$10,Paramètres!$A$1:$I$89,5,0)</f>
        <v>161.74080000000001</v>
      </c>
      <c r="AK40" s="13">
        <f t="shared" si="35"/>
        <v>41.234910079352424</v>
      </c>
      <c r="AL40" s="20">
        <f t="shared" si="4"/>
        <v>353.51602838820548</v>
      </c>
      <c r="AM40" s="59">
        <f t="shared" si="5"/>
        <v>646.8493617215388</v>
      </c>
      <c r="AN40" s="59">
        <f ca="1">AVERAGE(OFFSET($AM$3,0,0,'Données projet'!$E$10+1,1))-AVERAGE(OFFSET($H$3,0,0,'Données projet'!$E$10+1,1))</f>
        <v>382.67703499770795</v>
      </c>
      <c r="AO40" s="59">
        <f t="shared" si="36"/>
        <v>237.98926636458219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203</v>
      </c>
      <c r="AJ41" s="13">
        <f>AI41*VLOOKUP('Données projet'!$B$10,Paramètres!$A$1:$I$89,3,0)*VLOOKUP('Données projet'!$B$10,Paramètres!$A$1:$I$89,5,0)</f>
        <v>171.00720000000001</v>
      </c>
      <c r="AK41" s="13">
        <f t="shared" si="35"/>
        <v>43.315525267338089</v>
      </c>
      <c r="AL41" s="20">
        <f t="shared" si="4"/>
        <v>373.27874650728057</v>
      </c>
      <c r="AM41" s="59">
        <f t="shared" si="5"/>
        <v>666.61207984061389</v>
      </c>
      <c r="AN41" s="59">
        <f ca="1">AVERAGE(OFFSET($AM$3,0,0,'Données projet'!$E$10+1,1))-AVERAGE(OFFSET($H$3,0,0,'Données projet'!$E$10+1,1))</f>
        <v>382.67703499770795</v>
      </c>
      <c r="AO41" s="59">
        <f t="shared" si="36"/>
        <v>237.98926636458219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214</v>
      </c>
      <c r="AJ42" s="13">
        <f>AI42*VLOOKUP('Données projet'!$B$10,Paramètres!$A$1:$I$89,3,0)*VLOOKUP('Données projet'!$B$10,Paramètres!$A$1:$I$89,5,0)</f>
        <v>180.27360000000002</v>
      </c>
      <c r="AK42" s="13">
        <f t="shared" si="35"/>
        <v>45.383051743938047</v>
      </c>
      <c r="AL42" s="20">
        <f t="shared" si="4"/>
        <v>393.01866845402543</v>
      </c>
      <c r="AM42" s="59">
        <f t="shared" si="5"/>
        <v>686.35200178735874</v>
      </c>
      <c r="AN42" s="59">
        <f ca="1">AVERAGE(OFFSET($AM$3,0,0,'Données projet'!$E$10+1,1))-AVERAGE(OFFSET($H$3,0,0,'Données projet'!$E$10+1,1))</f>
        <v>382.67703499770795</v>
      </c>
      <c r="AO42" s="59">
        <f t="shared" si="36"/>
        <v>237.98926636458219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225</v>
      </c>
      <c r="AJ43" s="13">
        <f>AI43*VLOOKUP('Données projet'!$B$10,Paramètres!$A$1:$I$89,3,0)*VLOOKUP('Données projet'!$B$10,Paramètres!$A$1:$I$89,5,0)</f>
        <v>189.54000000000002</v>
      </c>
      <c r="AK43" s="13">
        <f t="shared" si="35"/>
        <v>47.438239039488813</v>
      </c>
      <c r="AL43" s="20">
        <f t="shared" si="4"/>
        <v>412.73709966044299</v>
      </c>
      <c r="AM43" s="59">
        <f t="shared" si="5"/>
        <v>706.07043299377631</v>
      </c>
      <c r="AN43" s="59">
        <f ca="1">AVERAGE(OFFSET($AM$3,0,0,'Données projet'!$E$10+1,1))-AVERAGE(OFFSET($H$3,0,0,'Données projet'!$E$10+1,1))</f>
        <v>382.67703499770795</v>
      </c>
      <c r="AO43" s="59">
        <f t="shared" si="36"/>
        <v>237.98926636458219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180.2</v>
      </c>
      <c r="AJ44" s="13">
        <f>AI44*VLOOKUP('Données projet'!$B$10,Paramètres!$A$1:$I$89,3,0)*VLOOKUP('Données projet'!$B$10,Paramètres!$A$1:$I$89,5,0)</f>
        <v>151.80048000000002</v>
      </c>
      <c r="AK44" s="13">
        <f t="shared" si="35"/>
        <v>38.987466592941892</v>
      </c>
      <c r="AL44" s="20">
        <f t="shared" si="4"/>
        <v>332.28900698270718</v>
      </c>
      <c r="AM44" s="59">
        <f t="shared" si="5"/>
        <v>625.62234031604044</v>
      </c>
      <c r="AN44" s="59">
        <f ca="1">AVERAGE(OFFSET($AM$3,0,0,'Données projet'!$E$10+1,1))-AVERAGE(OFFSET($H$3,0,0,'Données projet'!$E$10+1,1))</f>
        <v>382.67703499770795</v>
      </c>
      <c r="AO44" s="59">
        <f t="shared" si="36"/>
        <v>237.98926636458219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191.39999999999998</v>
      </c>
      <c r="AJ45" s="13">
        <f>AI45*VLOOKUP('Données projet'!$B$10,Paramètres!$A$1:$I$89,3,0)*VLOOKUP('Données projet'!$B$10,Paramètres!$A$1:$I$89,5,0)</f>
        <v>161.23535999999999</v>
      </c>
      <c r="AK45" s="13">
        <f t="shared" si="35"/>
        <v>41.121029451505414</v>
      </c>
      <c r="AL45" s="20">
        <f t="shared" si="4"/>
        <v>352.43737829470524</v>
      </c>
      <c r="AM45" s="59">
        <f t="shared" si="5"/>
        <v>645.7707116280385</v>
      </c>
      <c r="AN45" s="59">
        <f ca="1">AVERAGE(OFFSET($AM$3,0,0,'Données projet'!$E$10+1,1))-AVERAGE(OFFSET($H$3,0,0,'Données projet'!$E$10+1,1))</f>
        <v>382.67703499770795</v>
      </c>
      <c r="AO45" s="59">
        <f t="shared" si="36"/>
        <v>237.98926636458219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202.59999999999997</v>
      </c>
      <c r="AJ46" s="13">
        <f>AI46*VLOOKUP('Données projet'!$B$10,Paramètres!$A$1:$I$89,3,0)*VLOOKUP('Données projet'!$B$10,Paramètres!$A$1:$I$89,5,0)</f>
        <v>170.67023999999998</v>
      </c>
      <c r="AK46" s="13">
        <f t="shared" si="35"/>
        <v>43.240100655403644</v>
      </c>
      <c r="AL46" s="20">
        <f t="shared" si="4"/>
        <v>372.56050997482794</v>
      </c>
      <c r="AM46" s="59">
        <f t="shared" si="5"/>
        <v>665.89384330816119</v>
      </c>
      <c r="AN46" s="59">
        <f ca="1">AVERAGE(OFFSET($AM$3,0,0,'Données projet'!$E$10+1,1))-AVERAGE(OFFSET($H$3,0,0,'Données projet'!$E$10+1,1))</f>
        <v>382.67703499770795</v>
      </c>
      <c r="AO46" s="59">
        <f t="shared" si="36"/>
        <v>237.98926636458219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213.79999999999995</v>
      </c>
      <c r="AJ47" s="13">
        <f>AI47*VLOOKUP('Données projet'!$B$10,Paramètres!$A$1:$I$89,3,0)*VLOOKUP('Données projet'!$B$10,Paramètres!$A$1:$I$89,5,0)</f>
        <v>180.10511999999997</v>
      </c>
      <c r="AK47" s="13">
        <f t="shared" si="35"/>
        <v>45.345572635110635</v>
      </c>
      <c r="AL47" s="20">
        <f t="shared" si="4"/>
        <v>392.65995633948432</v>
      </c>
      <c r="AM47" s="59">
        <f t="shared" si="5"/>
        <v>685.99328967281758</v>
      </c>
      <c r="AN47" s="59">
        <f ca="1">AVERAGE(OFFSET($AM$3,0,0,'Données projet'!$E$10+1,1))-AVERAGE(OFFSET($H$3,0,0,'Données projet'!$E$10+1,1))</f>
        <v>382.67703499770795</v>
      </c>
      <c r="AO47" s="59">
        <f t="shared" si="36"/>
        <v>237.98926636458219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224.99999999999994</v>
      </c>
      <c r="AJ48" s="13">
        <f>AI48*VLOOKUP('Données projet'!$B$10,Paramètres!$A$1:$I$89,3,0)*VLOOKUP('Données projet'!$B$10,Paramètres!$A$1:$I$89,5,0)</f>
        <v>189.53999999999996</v>
      </c>
      <c r="AK48" s="13">
        <f t="shared" si="35"/>
        <v>47.438239039488813</v>
      </c>
      <c r="AL48" s="20">
        <f t="shared" si="4"/>
        <v>412.73709966044294</v>
      </c>
      <c r="AM48" s="59">
        <f t="shared" si="5"/>
        <v>706.07043299377619</v>
      </c>
      <c r="AN48" s="59">
        <f ca="1">AVERAGE(OFFSET($AM$3,0,0,'Données projet'!$E$10+1,1))-AVERAGE(OFFSET($H$3,0,0,'Données projet'!$E$10+1,1))</f>
        <v>382.67703499770795</v>
      </c>
      <c r="AO48" s="59">
        <f t="shared" si="36"/>
        <v>237.98926636458219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236.19999999999993</v>
      </c>
      <c r="AJ49" s="13">
        <f>AI49*VLOOKUP('Données projet'!$B$10,Paramètres!$A$1:$I$89,3,0)*VLOOKUP('Données projet'!$B$10,Paramètres!$A$1:$I$89,5,0)</f>
        <v>198.97487999999996</v>
      </c>
      <c r="AK49" s="13">
        <f t="shared" si="35"/>
        <v>49.518810041794701</v>
      </c>
      <c r="AL49" s="20">
        <f t="shared" si="4"/>
        <v>432.7931768227923</v>
      </c>
      <c r="AM49" s="59">
        <f t="shared" si="5"/>
        <v>726.12651015612562</v>
      </c>
      <c r="AN49" s="59">
        <f ca="1">AVERAGE(OFFSET($AM$3,0,0,'Données projet'!$E$10+1,1))-AVERAGE(OFFSET($H$3,0,0,'Données projet'!$E$10+1,1))</f>
        <v>382.67703499770795</v>
      </c>
      <c r="AO49" s="59">
        <f t="shared" si="36"/>
        <v>237.98926636458219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247.39999999999992</v>
      </c>
      <c r="AJ50" s="13">
        <f>AI50*VLOOKUP('Données projet'!$B$10,Paramètres!$A$1:$I$89,3,0)*VLOOKUP('Données projet'!$B$10,Paramètres!$A$1:$I$89,5,0)</f>
        <v>208.40975999999998</v>
      </c>
      <c r="AK50" s="13">
        <f t="shared" si="35"/>
        <v>51.587924660362781</v>
      </c>
      <c r="AL50" s="20">
        <f t="shared" si="4"/>
        <v>452.82930078346516</v>
      </c>
      <c r="AM50" s="59">
        <f t="shared" si="5"/>
        <v>746.16263411679847</v>
      </c>
      <c r="AN50" s="59">
        <f ca="1">AVERAGE(OFFSET($AM$3,0,0,'Données projet'!$E$10+1,1))-AVERAGE(OFFSET($H$3,0,0,'Données projet'!$E$10+1,1))</f>
        <v>382.67703499770795</v>
      </c>
      <c r="AO50" s="59">
        <f t="shared" si="36"/>
        <v>237.98926636458219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258.59999999999991</v>
      </c>
      <c r="AJ51" s="13">
        <f>AI51*VLOOKUP('Données projet'!$B$10,Paramètres!$A$1:$I$89,3,0)*VLOOKUP('Données projet'!$B$10,Paramètres!$A$1:$I$89,5,0)</f>
        <v>217.84463999999994</v>
      </c>
      <c r="AK51" s="13">
        <f t="shared" si="35"/>
        <v>53.64616078516395</v>
      </c>
      <c r="AL51" s="20">
        <f t="shared" si="4"/>
        <v>472.8464780341605</v>
      </c>
      <c r="AM51" s="59">
        <f t="shared" si="5"/>
        <v>766.17981136749381</v>
      </c>
      <c r="AN51" s="59">
        <f ca="1">AVERAGE(OFFSET($AM$3,0,0,'Données projet'!$E$10+1,1))-AVERAGE(OFFSET($H$3,0,0,'Données projet'!$E$10+1,1))</f>
        <v>382.67703499770795</v>
      </c>
      <c r="AO51" s="59">
        <f t="shared" si="36"/>
        <v>237.98926636458219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269.7999999999999</v>
      </c>
      <c r="AJ52" s="13">
        <f>AI52*VLOOKUP('Données projet'!$B$10,Paramètres!$A$1:$I$89,3,0)*VLOOKUP('Données projet'!$B$10,Paramètres!$A$1:$I$89,5,0)</f>
        <v>227.27951999999993</v>
      </c>
      <c r="AK52" s="13">
        <f t="shared" si="35"/>
        <v>55.694043418351306</v>
      </c>
      <c r="AL52" s="20">
        <f t="shared" si="4"/>
        <v>492.84562295362849</v>
      </c>
      <c r="AM52" s="59">
        <f t="shared" si="5"/>
        <v>786.17895628696181</v>
      </c>
      <c r="AN52" s="59">
        <f ca="1">AVERAGE(OFFSET($AM$3,0,0,'Données projet'!$E$10+1,1))-AVERAGE(OFFSET($H$3,0,0,'Données projet'!$E$10+1,1))</f>
        <v>382.67703499770795</v>
      </c>
      <c r="AO52" s="59">
        <f t="shared" si="36"/>
        <v>237.98926636458219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281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280.99999999999989</v>
      </c>
      <c r="AJ53" s="13">
        <f>AI53*VLOOKUP('Données projet'!$B$10,Paramètres!$A$1:$I$89,3,0)*VLOOKUP('Données projet'!$B$10,Paramètres!$A$1:$I$89,5,0)</f>
        <v>236.71439999999993</v>
      </c>
      <c r="AK53" s="13">
        <f t="shared" si="35"/>
        <v>57.732051507919294</v>
      </c>
      <c r="AL53" s="20">
        <f t="shared" si="4"/>
        <v>512.82756970962589</v>
      </c>
      <c r="AM53" s="59">
        <f t="shared" si="5"/>
        <v>806.16090304295926</v>
      </c>
      <c r="AN53" s="59">
        <f ca="1">AVERAGE(OFFSET($AM$3,0,0,'Données projet'!$E$10+1,1))-AVERAGE(OFFSET($H$3,0,0,'Données projet'!$E$10+1,1))</f>
        <v>382.67703499770795</v>
      </c>
      <c r="AO53" s="59">
        <f t="shared" si="36"/>
        <v>237.98926636458219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22.424457805062858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22.424457805062858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234.7999999999999</v>
      </c>
      <c r="AJ54" s="13">
        <f>AI54*VLOOKUP('Données projet'!$B$10,Paramètres!$A$1:$I$89,3,0)*VLOOKUP('Données projet'!$B$10,Paramètres!$A$1:$I$89,5,0)</f>
        <v>197.79551999999995</v>
      </c>
      <c r="AK54" s="13">
        <f t="shared" si="35"/>
        <v>49.259377667644507</v>
      </c>
      <c r="AL54" s="20">
        <f t="shared" si="4"/>
        <v>430.28728010448077</v>
      </c>
      <c r="AM54" s="59">
        <f t="shared" si="5"/>
        <v>723.62061343781409</v>
      </c>
      <c r="AN54" s="59">
        <f ca="1">AVERAGE(OFFSET($AM$3,0,0,'Données projet'!$E$10+1,1))-AVERAGE(OFFSET($H$3,0,0,'Données projet'!$E$10+1,1))</f>
        <v>382.67703499770795</v>
      </c>
      <c r="AO54" s="59">
        <f t="shared" si="36"/>
        <v>237.98926636458219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21.984727865074287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21.984727865074287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244.59999999999991</v>
      </c>
      <c r="AJ55" s="13">
        <f>AI55*VLOOKUP('Données projet'!$B$10,Paramètres!$A$1:$I$89,3,0)*VLOOKUP('Données projet'!$B$10,Paramètres!$A$1:$I$89,5,0)</f>
        <v>206.05103999999992</v>
      </c>
      <c r="AK55" s="13">
        <f t="shared" si="35"/>
        <v>51.071687476618123</v>
      </c>
      <c r="AL55" s="20">
        <f t="shared" si="4"/>
        <v>447.822083688443</v>
      </c>
      <c r="AM55" s="59">
        <f t="shared" si="5"/>
        <v>741.15541702177632</v>
      </c>
      <c r="AN55" s="59">
        <f ca="1">AVERAGE(OFFSET($AM$3,0,0,'Données projet'!$E$10+1,1))-AVERAGE(OFFSET($H$3,0,0,'Données projet'!$E$10+1,1))</f>
        <v>382.67703499770795</v>
      </c>
      <c r="AO55" s="59">
        <f t="shared" si="36"/>
        <v>237.98926636458219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21.553620761000115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21.553620761000115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254.39999999999992</v>
      </c>
      <c r="AJ56" s="13">
        <f>AI56*VLOOKUP('Données projet'!$B$10,Paramètres!$A$1:$I$89,3,0)*VLOOKUP('Données projet'!$B$10,Paramètres!$A$1:$I$89,5,0)</f>
        <v>214.30655999999996</v>
      </c>
      <c r="AK56" s="13">
        <f t="shared" si="35"/>
        <v>52.875562666416783</v>
      </c>
      <c r="AL56" s="20">
        <f t="shared" si="4"/>
        <v>465.34219697734244</v>
      </c>
      <c r="AM56" s="59">
        <f t="shared" si="5"/>
        <v>758.67553031067575</v>
      </c>
      <c r="AN56" s="59">
        <f ca="1">AVERAGE(OFFSET($AM$3,0,0,'Données projet'!$E$10+1,1))-AVERAGE(OFFSET($H$3,0,0,'Données projet'!$E$10+1,1))</f>
        <v>382.67703499770795</v>
      </c>
      <c r="AO56" s="59">
        <f t="shared" si="36"/>
        <v>237.98926636458219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21.130967404287468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21.130967404287468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264.19999999999993</v>
      </c>
      <c r="AJ57" s="13">
        <f>AI57*VLOOKUP('Données projet'!$B$10,Paramètres!$A$1:$I$89,3,0)*VLOOKUP('Données projet'!$B$10,Paramètres!$A$1:$I$89,5,0)</f>
        <v>222.56207999999998</v>
      </c>
      <c r="AK57" s="13">
        <f t="shared" si="35"/>
        <v>54.671365346393124</v>
      </c>
      <c r="AL57" s="20">
        <f t="shared" si="4"/>
        <v>482.848250644968</v>
      </c>
      <c r="AM57" s="59">
        <f t="shared" si="5"/>
        <v>776.18158397830132</v>
      </c>
      <c r="AN57" s="59">
        <f ca="1">AVERAGE(OFFSET($AM$3,0,0,'Données projet'!$E$10+1,1))-AVERAGE(OFFSET($H$3,0,0,'Données projet'!$E$10+1,1))</f>
        <v>382.67703499770795</v>
      </c>
      <c r="AO57" s="59">
        <f t="shared" si="36"/>
        <v>237.98926636458219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20.716602022106862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20.716602022106862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273.99999999999994</v>
      </c>
      <c r="AJ58" s="13">
        <f>AI58*VLOOKUP('Données projet'!$B$10,Paramètres!$A$1:$I$89,3,0)*VLOOKUP('Données projet'!$B$10,Paramètres!$A$1:$I$89,5,0)</f>
        <v>230.81759999999997</v>
      </c>
      <c r="AK58" s="13">
        <f t="shared" si="35"/>
        <v>56.459429240325889</v>
      </c>
      <c r="AL58" s="20">
        <f t="shared" si="4"/>
        <v>500.34082592690083</v>
      </c>
      <c r="AM58" s="59">
        <f t="shared" si="5"/>
        <v>793.67415926023409</v>
      </c>
      <c r="AN58" s="59">
        <f ca="1">AVERAGE(OFFSET($AM$3,0,0,'Données projet'!$E$10+1,1))-AVERAGE(OFFSET($H$3,0,0,'Données projet'!$E$10+1,1))</f>
        <v>382.67703499770795</v>
      </c>
      <c r="AO58" s="59">
        <f t="shared" si="36"/>
        <v>237.98926636458219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20.310362092332891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20.310362092332891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283.79999999999995</v>
      </c>
      <c r="AJ59" s="13">
        <f>AI59*VLOOKUP('Données projet'!$B$10,Paramètres!$A$1:$I$89,3,0)*VLOOKUP('Données projet'!$B$10,Paramètres!$A$1:$I$89,5,0)</f>
        <v>239.07311999999999</v>
      </c>
      <c r="AK59" s="13">
        <f t="shared" si="35"/>
        <v>58.240062846534926</v>
      </c>
      <c r="AL59" s="20">
        <f t="shared" si="4"/>
        <v>517.82046012438161</v>
      </c>
      <c r="AM59" s="59">
        <f t="shared" si="5"/>
        <v>811.15379345771498</v>
      </c>
      <c r="AN59" s="59">
        <f ca="1">AVERAGE(OFFSET($AM$3,0,0,'Données projet'!$E$10+1,1))-AVERAGE(OFFSET($H$3,0,0,'Données projet'!$E$10+1,1))</f>
        <v>382.67703499770795</v>
      </c>
      <c r="AO59" s="59">
        <f t="shared" si="36"/>
        <v>237.98926636458219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19.912088279799896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19.912088279799896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293.59999999999997</v>
      </c>
      <c r="AJ60" s="13">
        <f>AI60*VLOOKUP('Données projet'!$B$10,Paramètres!$A$1:$I$89,3,0)*VLOOKUP('Données projet'!$B$10,Paramètres!$A$1:$I$89,5,0)</f>
        <v>247.32863999999998</v>
      </c>
      <c r="AK60" s="13">
        <f t="shared" si="35"/>
        <v>60.013552149240468</v>
      </c>
      <c r="AL60" s="20">
        <f t="shared" si="4"/>
        <v>535.28765132659362</v>
      </c>
      <c r="AM60" s="59">
        <f t="shared" si="5"/>
        <v>828.62098465992699</v>
      </c>
      <c r="AN60" s="59">
        <f ca="1">AVERAGE(OFFSET($AM$3,0,0,'Données projet'!$E$10+1,1))-AVERAGE(OFFSET($H$3,0,0,'Données projet'!$E$10+1,1))</f>
        <v>382.67703499770795</v>
      </c>
      <c r="AO60" s="59">
        <f t="shared" si="36"/>
        <v>237.98926636458219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19.521624373807633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19.521624373807633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303.39999999999998</v>
      </c>
      <c r="AJ61" s="13">
        <f>AI61*VLOOKUP('Données projet'!$B$10,Paramètres!$A$1:$I$89,3,0)*VLOOKUP('Données projet'!$B$10,Paramètres!$A$1:$I$89,5,0)</f>
        <v>255.58416</v>
      </c>
      <c r="AK61" s="13">
        <f t="shared" si="35"/>
        <v>61.780162957746263</v>
      </c>
      <c r="AL61" s="20">
        <f t="shared" si="4"/>
        <v>552.74286248474129</v>
      </c>
      <c r="AM61" s="59">
        <f t="shared" si="5"/>
        <v>846.07619581807467</v>
      </c>
      <c r="AN61" s="59">
        <f ca="1">AVERAGE(OFFSET($AM$3,0,0,'Données projet'!$E$10+1,1))-AVERAGE(OFFSET($H$3,0,0,'Données projet'!$E$10+1,1))</f>
        <v>382.67703499770795</v>
      </c>
      <c r="AO61" s="59">
        <f t="shared" si="36"/>
        <v>237.98926636458219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19.138817226852414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19.138817226852414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313.2</v>
      </c>
      <c r="AJ62" s="13">
        <f>AI62*VLOOKUP('Données projet'!$B$10,Paramètres!$A$1:$I$89,3,0)*VLOOKUP('Données projet'!$B$10,Paramètres!$A$1:$I$89,5,0)</f>
        <v>263.83968000000004</v>
      </c>
      <c r="AK62" s="13">
        <f t="shared" si="35"/>
        <v>63.540142934904836</v>
      </c>
      <c r="AL62" s="20">
        <f t="shared" si="4"/>
        <v>570.18652494495939</v>
      </c>
      <c r="AM62" s="59">
        <f t="shared" si="5"/>
        <v>863.51985827829276</v>
      </c>
      <c r="AN62" s="59">
        <f ca="1">AVERAGE(OFFSET($AM$3,0,0,'Données projet'!$E$10+1,1))-AVERAGE(OFFSET($H$3,0,0,'Données projet'!$E$10+1,1))</f>
        <v>382.67703499770795</v>
      </c>
      <c r="AO62" s="59">
        <f t="shared" si="36"/>
        <v>237.98926636458219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18.76351669455968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18.76351669455968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323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323</v>
      </c>
      <c r="AJ63" s="13">
        <f>AI63*VLOOKUP('Données projet'!$B$10,Paramètres!$A$1:$I$89,3,0)*VLOOKUP('Données projet'!$B$10,Paramètres!$A$1:$I$89,5,0)</f>
        <v>272.09520000000003</v>
      </c>
      <c r="AK63" s="13">
        <f t="shared" si="35"/>
        <v>65.293723364568436</v>
      </c>
      <c r="AL63" s="20">
        <f t="shared" si="4"/>
        <v>587.61904152662339</v>
      </c>
      <c r="AM63" s="59">
        <f t="shared" si="5"/>
        <v>880.95237485995676</v>
      </c>
      <c r="AN63" s="59">
        <f ca="1">AVERAGE(OFFSET($AM$3,0,0,'Données projet'!$E$10+1,1))-AVERAGE(OFFSET($H$3,0,0,'Données projet'!$E$10+1,1))</f>
        <v>382.67703499770795</v>
      </c>
      <c r="AO63" s="59">
        <f t="shared" si="36"/>
        <v>237.98926636458219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18.395575576794485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18.395575576794485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275.5</v>
      </c>
      <c r="AJ64" s="13">
        <f>AI64*VLOOKUP('Données projet'!$B$10,Paramètres!$A$1:$I$89,3,0)*VLOOKUP('Données projet'!$B$10,Paramètres!$A$1:$I$89,5,0)</f>
        <v>232.08120000000002</v>
      </c>
      <c r="AK64" s="13">
        <f t="shared" si="35"/>
        <v>56.732449436321637</v>
      </c>
      <c r="AL64" s="20">
        <f t="shared" si="4"/>
        <v>503.01710610159353</v>
      </c>
      <c r="AM64" s="59">
        <f t="shared" si="5"/>
        <v>796.35043943492678</v>
      </c>
      <c r="AN64" s="59">
        <f ca="1">AVERAGE(OFFSET($AM$3,0,0,'Données projet'!$E$10+1,1))-AVERAGE(OFFSET($H$3,0,0,'Données projet'!$E$10+1,1))</f>
        <v>382.67703499770795</v>
      </c>
      <c r="AO64" s="59">
        <f t="shared" si="36"/>
        <v>237.98926636458219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18.034849559926744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18.034849559926744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284</v>
      </c>
      <c r="AJ65" s="13">
        <f>AI65*VLOOKUP('Données projet'!$B$10,Paramètres!$A$1:$I$89,3,0)*VLOOKUP('Données projet'!$B$10,Paramètres!$A$1:$I$89,5,0)</f>
        <v>239.24160000000003</v>
      </c>
      <c r="AK65" s="13">
        <f t="shared" si="35"/>
        <v>58.276326982845887</v>
      </c>
      <c r="AL65" s="20">
        <f t="shared" si="4"/>
        <v>518.17705616178989</v>
      </c>
      <c r="AM65" s="59">
        <f t="shared" si="5"/>
        <v>811.51038949512326</v>
      </c>
      <c r="AN65" s="59">
        <f ca="1">AVERAGE(OFFSET($AM$3,0,0,'Données projet'!$E$10+1,1))-AVERAGE(OFFSET($H$3,0,0,'Données projet'!$E$10+1,1))</f>
        <v>382.67703499770795</v>
      </c>
      <c r="AO65" s="59">
        <f t="shared" si="36"/>
        <v>237.98926636458219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17.681197160228635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17.681197160228635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292.5</v>
      </c>
      <c r="AJ66" s="13">
        <f>AI66*VLOOKUP('Données projet'!$B$10,Paramètres!$A$1:$I$89,3,0)*VLOOKUP('Données projet'!$B$10,Paramètres!$A$1:$I$89,5,0)</f>
        <v>246.40200000000004</v>
      </c>
      <c r="AK66" s="13">
        <f t="shared" si="35"/>
        <v>59.814834475385524</v>
      </c>
      <c r="AL66" s="20">
        <f t="shared" si="4"/>
        <v>533.3276533779632</v>
      </c>
      <c r="AM66" s="59">
        <f t="shared" si="5"/>
        <v>826.66098671129657</v>
      </c>
      <c r="AN66" s="59">
        <f ca="1">AVERAGE(OFFSET($AM$3,0,0,'Données projet'!$E$10+1,1))-AVERAGE(OFFSET($H$3,0,0,'Données projet'!$E$10+1,1))</f>
        <v>382.67703499770795</v>
      </c>
      <c r="AO66" s="59">
        <f t="shared" si="36"/>
        <v>237.98926636458219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17.334479668381942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17.334479668381942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301</v>
      </c>
      <c r="AJ67" s="13">
        <f>AI67*VLOOKUP('Données projet'!$B$10,Paramètres!$A$1:$I$89,3,0)*VLOOKUP('Données projet'!$B$10,Paramètres!$A$1:$I$89,5,0)</f>
        <v>253.56240000000005</v>
      </c>
      <c r="AK67" s="13">
        <f t="shared" si="35"/>
        <v>61.348145886656177</v>
      </c>
      <c r="AL67" s="20">
        <f t="shared" si="4"/>
        <v>548.46920075259288</v>
      </c>
      <c r="AM67" s="59">
        <f t="shared" si="5"/>
        <v>841.80253408592625</v>
      </c>
      <c r="AN67" s="59">
        <f ca="1">AVERAGE(OFFSET($AM$3,0,0,'Données projet'!$E$10+1,1))-AVERAGE(OFFSET($H$3,0,0,'Données projet'!$E$10+1,1))</f>
        <v>382.67703499770795</v>
      </c>
      <c r="AO67" s="59">
        <f t="shared" si="36"/>
        <v>237.98926636458219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16.994561095073575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16.994561095073575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309.5</v>
      </c>
      <c r="AJ68" s="13">
        <f>AI68*VLOOKUP('Données projet'!$B$10,Paramètres!$A$1:$I$89,3,0)*VLOOKUP('Données projet'!$B$10,Paramètres!$A$1:$I$89,5,0)</f>
        <v>260.72280000000006</v>
      </c>
      <c r="AK68" s="13">
        <f t="shared" si="35"/>
        <v>62.87642480471132</v>
      </c>
      <c r="AL68" s="20">
        <f t="shared" ref="AL68:AL131" si="58">(AJ68+AK68)*0.475*44/12</f>
        <v>563.60198320153904</v>
      </c>
      <c r="AM68" s="59">
        <f t="shared" ref="AM68:AM131" si="59">AL68+(AD68+AE68)*44/12</f>
        <v>856.9353165348723</v>
      </c>
      <c r="AN68" s="59">
        <f ca="1">AVERAGE(OFFSET($AM$3,0,0,'Données projet'!$E$10+1,1))-AVERAGE(OFFSET($H$3,0,0,'Données projet'!$E$10+1,1))</f>
        <v>382.67703499770795</v>
      </c>
      <c r="AO68" s="59">
        <f t="shared" si="36"/>
        <v>237.98926636458219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16.661308117657928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16.661308117657928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318</v>
      </c>
      <c r="AJ69" s="13">
        <f>AI69*VLOOKUP('Données projet'!$B$10,Paramètres!$A$1:$I$89,3,0)*VLOOKUP('Données projet'!$B$10,Paramètres!$A$1:$I$89,5,0)</f>
        <v>267.88319999999999</v>
      </c>
      <c r="AK69" s="13">
        <f t="shared" ref="AK69:AK132" si="89">EXP(-1.0587+0.8836*LN(AJ69)+0.284)</f>
        <v>64.399825320774383</v>
      </c>
      <c r="AL69" s="20">
        <f t="shared" si="58"/>
        <v>578.72626910034865</v>
      </c>
      <c r="AM69" s="59">
        <f t="shared" si="59"/>
        <v>872.0596024336819</v>
      </c>
      <c r="AN69" s="59">
        <f ca="1">AVERAGE(OFFSET($AM$3,0,0,'Données projet'!$E$10+1,1))-AVERAGE(OFFSET($H$3,0,0,'Données projet'!$E$10+1,1))</f>
        <v>382.67703499770795</v>
      </c>
      <c r="AO69" s="59">
        <f t="shared" ref="AO69:AO132" si="90">$AO$3</f>
        <v>237.98926636458219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16.334590027865154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16.334590027865154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326.5</v>
      </c>
      <c r="AJ70" s="13">
        <f>AI70*VLOOKUP('Données projet'!$B$10,Paramètres!$A$1:$I$89,3,0)*VLOOKUP('Données projet'!$B$10,Paramètres!$A$1:$I$89,5,0)</f>
        <v>275.04360000000003</v>
      </c>
      <c r="AK70" s="13">
        <f t="shared" si="89"/>
        <v>65.918492819476043</v>
      </c>
      <c r="AL70" s="20">
        <f t="shared" si="58"/>
        <v>593.84231166058748</v>
      </c>
      <c r="AM70" s="59">
        <f t="shared" si="59"/>
        <v>887.17564499392074</v>
      </c>
      <c r="AN70" s="59">
        <f ca="1">AVERAGE(OFFSET($AM$3,0,0,'Données projet'!$E$10+1,1))-AVERAGE(OFFSET($H$3,0,0,'Données projet'!$E$10+1,1))</f>
        <v>382.67703499770795</v>
      </c>
      <c r="AO70" s="59">
        <f t="shared" si="90"/>
        <v>237.98926636458219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16.014278680534858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16.014278680534858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335</v>
      </c>
      <c r="AJ71" s="13">
        <f>AI71*VLOOKUP('Données projet'!$B$10,Paramètres!$A$1:$I$89,3,0)*VLOOKUP('Données projet'!$B$10,Paramètres!$A$1:$I$89,5,0)</f>
        <v>282.20400000000001</v>
      </c>
      <c r="AK71" s="13">
        <f t="shared" si="89"/>
        <v>67.432564684485186</v>
      </c>
      <c r="AL71" s="20">
        <f t="shared" si="58"/>
        <v>608.9503501588116</v>
      </c>
      <c r="AM71" s="59">
        <f t="shared" si="59"/>
        <v>902.28368349214497</v>
      </c>
      <c r="AN71" s="59">
        <f ca="1">AVERAGE(OFFSET($AM$3,0,0,'Données projet'!$E$10+1,1))-AVERAGE(OFFSET($H$3,0,0,'Données projet'!$E$10+1,1))</f>
        <v>382.67703499770795</v>
      </c>
      <c r="AO71" s="59">
        <f t="shared" si="90"/>
        <v>237.98926636458219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15.700248443355079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15.700248443355079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343.5</v>
      </c>
      <c r="AJ72" s="13">
        <f>AI72*VLOOKUP('Données projet'!$B$10,Paramètres!$A$1:$I$89,3,0)*VLOOKUP('Données projet'!$B$10,Paramètres!$A$1:$I$89,5,0)</f>
        <v>289.36440000000005</v>
      </c>
      <c r="AK72" s="13">
        <f t="shared" si="89"/>
        <v>68.942170930507629</v>
      </c>
      <c r="AL72" s="20">
        <f t="shared" si="58"/>
        <v>624.05061103730088</v>
      </c>
      <c r="AM72" s="59">
        <f t="shared" si="59"/>
        <v>917.38394437063425</v>
      </c>
      <c r="AN72" s="59">
        <f ca="1">AVERAGE(OFFSET($AM$3,0,0,'Données projet'!$E$10+1,1))-AVERAGE(OFFSET($H$3,0,0,'Données projet'!$E$10+1,1))</f>
        <v>382.67703499770795</v>
      </c>
      <c r="AO72" s="59">
        <f t="shared" si="90"/>
        <v>237.98926636458219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15.392376147586864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15.392376147586864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352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352</v>
      </c>
      <c r="AJ73" s="13">
        <f>AI73*VLOOKUP('Données projet'!$B$10,Paramètres!$A$1:$I$89,3,0)*VLOOKUP('Données projet'!$B$10,Paramètres!$A$1:$I$89,5,0)</f>
        <v>296.52480000000003</v>
      </c>
      <c r="AK73" s="13">
        <f t="shared" si="89"/>
        <v>70.447434770968528</v>
      </c>
      <c r="AL73" s="20">
        <f t="shared" si="58"/>
        <v>639.14330889277016</v>
      </c>
      <c r="AM73" s="59">
        <f t="shared" si="59"/>
        <v>932.47664222610342</v>
      </c>
      <c r="AN73" s="59">
        <f ca="1">AVERAGE(OFFSET($AM$3,0,0,'Données projet'!$E$10+1,1))-AVERAGE(OFFSET($H$3,0,0,'Données projet'!$E$10+1,1))</f>
        <v>382.67703499770795</v>
      </c>
      <c r="AO73" s="59">
        <f t="shared" si="90"/>
        <v>237.98926636458219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37.514998844817967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37.514998844817967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303.39999999999998</v>
      </c>
      <c r="AJ74" s="13">
        <f>AI74*VLOOKUP('Données projet'!$B$10,Paramètres!$A$1:$I$89,3,0)*VLOOKUP('Données projet'!$B$10,Paramètres!$A$1:$I$89,5,0)</f>
        <v>255.58416</v>
      </c>
      <c r="AK74" s="13">
        <f t="shared" si="89"/>
        <v>61.780162957746263</v>
      </c>
      <c r="AL74" s="20">
        <f t="shared" si="58"/>
        <v>552.74286248474129</v>
      </c>
      <c r="AM74" s="59">
        <f t="shared" si="59"/>
        <v>846.07619581807467</v>
      </c>
      <c r="AN74" s="59">
        <f ca="1">AVERAGE(OFFSET($AM$3,0,0,'Données projet'!$E$10+1,1))-AVERAGE(OFFSET($H$3,0,0,'Données projet'!$E$10+1,1))</f>
        <v>382.67703499770795</v>
      </c>
      <c r="AO74" s="59">
        <f t="shared" si="90"/>
        <v>237.98926636458219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36.779352599360983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36.779352599360983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310.79999999999995</v>
      </c>
      <c r="AJ75" s="13">
        <f>AI75*VLOOKUP('Données projet'!$B$10,Paramètres!$A$1:$I$89,3,0)*VLOOKUP('Données projet'!$B$10,Paramètres!$A$1:$I$89,5,0)</f>
        <v>261.81792000000002</v>
      </c>
      <c r="AK75" s="13">
        <f t="shared" si="89"/>
        <v>63.109727755181751</v>
      </c>
      <c r="AL75" s="20">
        <f t="shared" si="58"/>
        <v>565.91565317360812</v>
      </c>
      <c r="AM75" s="59">
        <f t="shared" si="59"/>
        <v>859.24898650694149</v>
      </c>
      <c r="AN75" s="59">
        <f ca="1">AVERAGE(OFFSET($AM$3,0,0,'Données projet'!$E$10+1,1))-AVERAGE(OFFSET($H$3,0,0,'Données projet'!$E$10+1,1))</f>
        <v>382.67703499770795</v>
      </c>
      <c r="AO75" s="59">
        <f t="shared" si="90"/>
        <v>237.98926636458219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36.058131928077508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36.058131928077508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318.19999999999993</v>
      </c>
      <c r="AJ76" s="13">
        <f>AI76*VLOOKUP('Données projet'!$B$10,Paramètres!$A$1:$I$89,3,0)*VLOOKUP('Données projet'!$B$10,Paramètres!$A$1:$I$89,5,0)</f>
        <v>268.05167999999998</v>
      </c>
      <c r="AK76" s="13">
        <f t="shared" si="89"/>
        <v>64.435612492630426</v>
      </c>
      <c r="AL76" s="20">
        <f t="shared" si="58"/>
        <v>579.08203442466458</v>
      </c>
      <c r="AM76" s="59">
        <f t="shared" si="59"/>
        <v>872.41536775799796</v>
      </c>
      <c r="AN76" s="59">
        <f ca="1">AVERAGE(OFFSET($AM$3,0,0,'Données projet'!$E$10+1,1))-AVERAGE(OFFSET($H$3,0,0,'Données projet'!$E$10+1,1))</f>
        <v>382.67703499770795</v>
      </c>
      <c r="AO76" s="59">
        <f t="shared" si="90"/>
        <v>237.98926636458219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35.351053954256727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35.351053954256727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325.59999999999991</v>
      </c>
      <c r="AJ77" s="13">
        <f>AI77*VLOOKUP('Données projet'!$B$10,Paramètres!$A$1:$I$89,3,0)*VLOOKUP('Données projet'!$B$10,Paramètres!$A$1:$I$89,5,0)</f>
        <v>274.28543999999994</v>
      </c>
      <c r="AK77" s="13">
        <f t="shared" si="89"/>
        <v>65.75791260290552</v>
      </c>
      <c r="AL77" s="20">
        <f t="shared" si="58"/>
        <v>592.24217245006037</v>
      </c>
      <c r="AM77" s="59">
        <f t="shared" si="59"/>
        <v>885.57550578339374</v>
      </c>
      <c r="AN77" s="59">
        <f ca="1">AVERAGE(OFFSET($AM$3,0,0,'Données projet'!$E$10+1,1))-AVERAGE(OFFSET($H$3,0,0,'Données projet'!$E$10+1,1))</f>
        <v>382.67703499770795</v>
      </c>
      <c r="AO77" s="59">
        <f t="shared" si="90"/>
        <v>237.98926636458219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34.657841348227592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34.657841348227592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332.99999999999989</v>
      </c>
      <c r="AJ78" s="13">
        <f>AI78*VLOOKUP('Données projet'!$B$10,Paramètres!$A$1:$I$89,3,0)*VLOOKUP('Données projet'!$B$10,Paramètres!$A$1:$I$89,5,0)</f>
        <v>280.5191999999999</v>
      </c>
      <c r="AK78" s="13">
        <f t="shared" si="89"/>
        <v>67.076718933381159</v>
      </c>
      <c r="AL78" s="20">
        <f t="shared" si="58"/>
        <v>605.39622547563874</v>
      </c>
      <c r="AM78" s="59">
        <f t="shared" si="59"/>
        <v>898.72955880897212</v>
      </c>
      <c r="AN78" s="59">
        <f ca="1">AVERAGE(OFFSET($AM$3,0,0,'Données projet'!$E$10+1,1))-AVERAGE(OFFSET($H$3,0,0,'Données projet'!$E$10+1,1))</f>
        <v>382.67703499770795</v>
      </c>
      <c r="AO78" s="59">
        <f t="shared" si="90"/>
        <v>237.98926636458219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33.978222218584747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33.978222218584747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340.39999999999986</v>
      </c>
      <c r="AJ79" s="13">
        <f>AI79*VLOOKUP('Données projet'!$B$10,Paramètres!$A$1:$I$89,3,0)*VLOOKUP('Données projet'!$B$10,Paramètres!$A$1:$I$89,5,0)</f>
        <v>286.75295999999992</v>
      </c>
      <c r="AK79" s="13">
        <f t="shared" si="89"/>
        <v>68.392118063243558</v>
      </c>
      <c r="AL79" s="20">
        <f t="shared" si="58"/>
        <v>618.54434429348237</v>
      </c>
      <c r="AM79" s="59">
        <f t="shared" si="59"/>
        <v>911.87767762681574</v>
      </c>
      <c r="AN79" s="59">
        <f ca="1">AVERAGE(OFFSET($AM$3,0,0,'Données projet'!$E$10+1,1))-AVERAGE(OFFSET($H$3,0,0,'Données projet'!$E$10+1,1))</f>
        <v>382.67703499770795</v>
      </c>
      <c r="AO79" s="59">
        <f t="shared" si="90"/>
        <v>237.98926636458219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33.31193000554746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33.31193000554746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347.79999999999984</v>
      </c>
      <c r="AJ80" s="13">
        <f>AI80*VLOOKUP('Données projet'!$B$10,Paramètres!$A$1:$I$89,3,0)*VLOOKUP('Données projet'!$B$10,Paramètres!$A$1:$I$89,5,0)</f>
        <v>292.98671999999988</v>
      </c>
      <c r="AK80" s="13">
        <f t="shared" si="89"/>
        <v>69.704192592377339</v>
      </c>
      <c r="AL80" s="20">
        <f t="shared" si="58"/>
        <v>631.6866727650571</v>
      </c>
      <c r="AM80" s="59">
        <f t="shared" si="59"/>
        <v>925.02000609839047</v>
      </c>
      <c r="AN80" s="59">
        <f ca="1">AVERAGE(OFFSET($AM$3,0,0,'Données projet'!$E$10+1,1))-AVERAGE(OFFSET($H$3,0,0,'Données projet'!$E$10+1,1))</f>
        <v>382.67703499770795</v>
      </c>
      <c r="AO80" s="59">
        <f t="shared" si="90"/>
        <v>237.98926636458219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32.658703376409711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32.658703376409711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355.19999999999982</v>
      </c>
      <c r="AJ81" s="13">
        <f>AI81*VLOOKUP('Données projet'!$B$10,Paramètres!$A$1:$I$89,3,0)*VLOOKUP('Données projet'!$B$10,Paramètres!$A$1:$I$89,5,0)</f>
        <v>299.22047999999984</v>
      </c>
      <c r="AK81" s="13">
        <f t="shared" si="89"/>
        <v>71.013021404971994</v>
      </c>
      <c r="AL81" s="20">
        <f t="shared" si="58"/>
        <v>644.82334828032594</v>
      </c>
      <c r="AM81" s="59">
        <f t="shared" si="59"/>
        <v>938.1566816136592</v>
      </c>
      <c r="AN81" s="59">
        <f ca="1">AVERAGE(OFFSET($AM$3,0,0,'Données projet'!$E$10+1,1))-AVERAGE(OFFSET($H$3,0,0,'Données projet'!$E$10+1,1))</f>
        <v>382.67703499770795</v>
      </c>
      <c r="AO81" s="59">
        <f t="shared" si="90"/>
        <v>237.98926636458219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32.018286123040454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32.018286123040454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362.5999999999998</v>
      </c>
      <c r="AJ82" s="13">
        <f>AI82*VLOOKUP('Données projet'!$B$10,Paramètres!$A$1:$I$89,3,0)*VLOOKUP('Données projet'!$B$10,Paramètres!$A$1:$I$89,5,0)</f>
        <v>305.45423999999986</v>
      </c>
      <c r="AK82" s="13">
        <f t="shared" si="89"/>
        <v>72.318679910540808</v>
      </c>
      <c r="AL82" s="20">
        <f t="shared" si="58"/>
        <v>657.954502177525</v>
      </c>
      <c r="AM82" s="59">
        <f t="shared" si="59"/>
        <v>951.28783551085826</v>
      </c>
      <c r="AN82" s="59">
        <f ca="1">AVERAGE(OFFSET($AM$3,0,0,'Données projet'!$E$10+1,1))-AVERAGE(OFFSET($H$3,0,0,'Données projet'!$E$10+1,1))</f>
        <v>382.67703499770795</v>
      </c>
      <c r="AO82" s="59">
        <f t="shared" si="90"/>
        <v>237.98926636458219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31.390427061393815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31.390427061393815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370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369.99999999999977</v>
      </c>
      <c r="AJ83" s="13">
        <f>AI83*VLOOKUP('Données projet'!$B$10,Paramètres!$A$1:$I$89,3,0)*VLOOKUP('Données projet'!$B$10,Paramètres!$A$1:$I$89,5,0)</f>
        <v>311.68799999999987</v>
      </c>
      <c r="AK83" s="13">
        <f t="shared" si="89"/>
        <v>73.621240264709428</v>
      </c>
      <c r="AL83" s="20">
        <f t="shared" si="58"/>
        <v>671.08026012770199</v>
      </c>
      <c r="AM83" s="59">
        <f t="shared" si="59"/>
        <v>964.41359346103536</v>
      </c>
      <c r="AN83" s="59">
        <f ca="1">AVERAGE(OFFSET($AM$3,0,0,'Données projet'!$E$10+1,1))-AVERAGE(OFFSET($H$3,0,0,'Données projet'!$E$10+1,1))</f>
        <v>382.67703499770795</v>
      </c>
      <c r="AO83" s="59">
        <f t="shared" si="90"/>
        <v>237.98926636458219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30.774879932989855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30.774879932989855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320.5999999999998</v>
      </c>
      <c r="AJ84" s="13">
        <f>AI84*VLOOKUP('Données projet'!$B$10,Paramètres!$A$1:$I$89,3,0)*VLOOKUP('Données projet'!$B$10,Paramètres!$A$1:$I$89,5,0)</f>
        <v>270.07343999999989</v>
      </c>
      <c r="AK84" s="13">
        <f t="shared" si="89"/>
        <v>64.864854862635113</v>
      </c>
      <c r="AL84" s="20">
        <f t="shared" si="58"/>
        <v>583.35086355242265</v>
      </c>
      <c r="AM84" s="59">
        <f t="shared" si="59"/>
        <v>876.68419688575591</v>
      </c>
      <c r="AN84" s="59">
        <f ca="1">AVERAGE(OFFSET($AM$3,0,0,'Données projet'!$E$10+1,1))-AVERAGE(OFFSET($H$3,0,0,'Données projet'!$E$10+1,1))</f>
        <v>382.67703499770795</v>
      </c>
      <c r="AO84" s="59">
        <f t="shared" si="90"/>
        <v>237.98926636458219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30.171403308327218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30.171403308327218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327.19999999999982</v>
      </c>
      <c r="AJ85" s="13">
        <f>AI85*VLOOKUP('Données projet'!$B$10,Paramètres!$A$1:$I$89,3,0)*VLOOKUP('Données projet'!$B$10,Paramètres!$A$1:$I$89,5,0)</f>
        <v>275.63327999999984</v>
      </c>
      <c r="AK85" s="13">
        <f t="shared" si="89"/>
        <v>66.043352919930101</v>
      </c>
      <c r="AL85" s="20">
        <f t="shared" si="58"/>
        <v>595.08680233554469</v>
      </c>
      <c r="AM85" s="59">
        <f t="shared" si="59"/>
        <v>888.42013566887795</v>
      </c>
      <c r="AN85" s="59">
        <f ca="1">AVERAGE(OFFSET($AM$3,0,0,'Données projet'!$E$10+1,1))-AVERAGE(OFFSET($H$3,0,0,'Données projet'!$E$10+1,1))</f>
        <v>382.67703499770795</v>
      </c>
      <c r="AO85" s="59">
        <f t="shared" si="90"/>
        <v>237.98926636458219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29.57976049218982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29.57976049218982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333.79999999999984</v>
      </c>
      <c r="AJ86" s="13">
        <f>AI86*VLOOKUP('Données projet'!$B$10,Paramètres!$A$1:$I$89,3,0)*VLOOKUP('Données projet'!$B$10,Paramètres!$A$1:$I$89,5,0)</f>
        <v>281.19311999999991</v>
      </c>
      <c r="AK86" s="13">
        <f t="shared" si="89"/>
        <v>67.219087003698235</v>
      </c>
      <c r="AL86" s="20">
        <f t="shared" si="58"/>
        <v>606.81792719810755</v>
      </c>
      <c r="AM86" s="59">
        <f t="shared" si="59"/>
        <v>900.15126053144081</v>
      </c>
      <c r="AN86" s="59">
        <f ca="1">AVERAGE(OFFSET($AM$3,0,0,'Données projet'!$E$10+1,1))-AVERAGE(OFFSET($H$3,0,0,'Données projet'!$E$10+1,1))</f>
        <v>382.67703499770795</v>
      </c>
      <c r="AO86" s="59">
        <f t="shared" si="90"/>
        <v>237.98926636458219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28.999719430810391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28.999719430810391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340.39999999999986</v>
      </c>
      <c r="AJ87" s="13">
        <f>AI87*VLOOKUP('Données projet'!$B$10,Paramètres!$A$1:$I$89,3,0)*VLOOKUP('Données projet'!$B$10,Paramètres!$A$1:$I$89,5,0)</f>
        <v>286.75295999999992</v>
      </c>
      <c r="AK87" s="13">
        <f t="shared" si="89"/>
        <v>68.392118063243558</v>
      </c>
      <c r="AL87" s="20">
        <f t="shared" si="58"/>
        <v>618.54434429348237</v>
      </c>
      <c r="AM87" s="59">
        <f t="shared" si="59"/>
        <v>911.87767762681574</v>
      </c>
      <c r="AN87" s="59">
        <f ca="1">AVERAGE(OFFSET($AM$3,0,0,'Données projet'!$E$10+1,1))-AVERAGE(OFFSET($H$3,0,0,'Données projet'!$E$10+1,1))</f>
        <v>382.67703499770795</v>
      </c>
      <c r="AO87" s="59">
        <f t="shared" si="90"/>
        <v>237.98926636458219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28.431052620854498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28.431052620854498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346.99999999999989</v>
      </c>
      <c r="AJ88" s="13">
        <f>AI88*VLOOKUP('Données projet'!$B$10,Paramètres!$A$1:$I$89,3,0)*VLOOKUP('Données projet'!$B$10,Paramètres!$A$1:$I$89,5,0)</f>
        <v>292.31279999999992</v>
      </c>
      <c r="AK88" s="13">
        <f t="shared" si="89"/>
        <v>69.562504549179607</v>
      </c>
      <c r="AL88" s="20">
        <f t="shared" si="58"/>
        <v>630.26615542315426</v>
      </c>
      <c r="AM88" s="59">
        <f t="shared" si="59"/>
        <v>923.59948875648752</v>
      </c>
      <c r="AN88" s="59">
        <f ca="1">AVERAGE(OFFSET($AM$3,0,0,'Données projet'!$E$10+1,1))-AVERAGE(OFFSET($H$3,0,0,'Données projet'!$E$10+1,1))</f>
        <v>382.67703499770795</v>
      </c>
      <c r="AO88" s="59">
        <f t="shared" si="90"/>
        <v>237.98926636458219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27.873537020189335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27.873537020189335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353.59999999999991</v>
      </c>
      <c r="AJ89" s="13">
        <f>AI89*VLOOKUP('Données projet'!$B$10,Paramètres!$A$1:$I$89,3,0)*VLOOKUP('Données projet'!$B$10,Paramètres!$A$1:$I$89,5,0)</f>
        <v>297.87263999999993</v>
      </c>
      <c r="AK89" s="13">
        <f t="shared" si="89"/>
        <v>70.730302561409658</v>
      </c>
      <c r="AL89" s="20">
        <f t="shared" si="58"/>
        <v>641.98345829445509</v>
      </c>
      <c r="AM89" s="59">
        <f t="shared" si="59"/>
        <v>935.31679162778846</v>
      </c>
      <c r="AN89" s="59">
        <f ca="1">AVERAGE(OFFSET($AM$3,0,0,'Données projet'!$E$10+1,1))-AVERAGE(OFFSET($H$3,0,0,'Données projet'!$E$10+1,1))</f>
        <v>382.67703499770795</v>
      </c>
      <c r="AO89" s="59">
        <f t="shared" si="90"/>
        <v>237.98926636458219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27.326953960402278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27.326953960402278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360.19999999999993</v>
      </c>
      <c r="AJ90" s="13">
        <f>AI90*VLOOKUP('Données projet'!$B$10,Paramètres!$A$1:$I$89,3,0)*VLOOKUP('Données projet'!$B$10,Paramètres!$A$1:$I$89,5,0)</f>
        <v>303.43248</v>
      </c>
      <c r="AK90" s="13">
        <f t="shared" si="89"/>
        <v>71.895565985746146</v>
      </c>
      <c r="AL90" s="20">
        <f t="shared" si="58"/>
        <v>653.69634675850784</v>
      </c>
      <c r="AM90" s="59">
        <f t="shared" si="59"/>
        <v>947.0296800918411</v>
      </c>
      <c r="AN90" s="59">
        <f ca="1">AVERAGE(OFFSET($AM$3,0,0,'Données projet'!$E$10+1,1))-AVERAGE(OFFSET($H$3,0,0,'Données projet'!$E$10+1,1))</f>
        <v>382.67703499770795</v>
      </c>
      <c r="AO90" s="59">
        <f t="shared" si="90"/>
        <v>237.98926636458219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26.791089061034896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26.791089061034896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366.79999999999995</v>
      </c>
      <c r="AJ91" s="13">
        <f>AI91*VLOOKUP('Données projet'!$B$10,Paramètres!$A$1:$I$89,3,0)*VLOOKUP('Données projet'!$B$10,Paramètres!$A$1:$I$89,5,0)</f>
        <v>308.99231999999995</v>
      </c>
      <c r="AK91" s="13">
        <f t="shared" si="89"/>
        <v>73.058346620234332</v>
      </c>
      <c r="AL91" s="20">
        <f t="shared" si="58"/>
        <v>665.40491103024135</v>
      </c>
      <c r="AM91" s="59">
        <f t="shared" si="59"/>
        <v>958.73824436357472</v>
      </c>
      <c r="AN91" s="59">
        <f ca="1">AVERAGE(OFFSET($AM$3,0,0,'Données projet'!$E$10+1,1))-AVERAGE(OFFSET($H$3,0,0,'Données projet'!$E$10+1,1))</f>
        <v>382.67703499770795</v>
      </c>
      <c r="AO91" s="59">
        <f t="shared" si="90"/>
        <v>237.98926636458219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26.265732145498795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26.265732145498795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373.4</v>
      </c>
      <c r="AJ92" s="13">
        <f>AI92*VLOOKUP('Données projet'!$B$10,Paramètres!$A$1:$I$89,3,0)*VLOOKUP('Données projet'!$B$10,Paramètres!$A$1:$I$89,5,0)</f>
        <v>314.55216000000001</v>
      </c>
      <c r="AK92" s="13">
        <f t="shared" si="89"/>
        <v>74.218694292125434</v>
      </c>
      <c r="AL92" s="20">
        <f t="shared" si="58"/>
        <v>677.10923789211859</v>
      </c>
      <c r="AM92" s="59">
        <f t="shared" si="59"/>
        <v>970.44257122545196</v>
      </c>
      <c r="AN92" s="59">
        <f ca="1">AVERAGE(OFFSET($AM$3,0,0,'Données projet'!$E$10+1,1))-AVERAGE(OFFSET($H$3,0,0,'Données projet'!$E$10+1,1))</f>
        <v>382.67703499770795</v>
      </c>
      <c r="AO92" s="59">
        <f t="shared" si="90"/>
        <v>237.98926636458219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25.750677158640279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25.750677158640279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380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380</v>
      </c>
      <c r="AJ93" s="13">
        <f>AI93*VLOOKUP('Données projet'!$B$10,Paramètres!$A$1:$I$89,3,0)*VLOOKUP('Données projet'!$B$10,Paramètres!$A$1:$I$89,5,0)</f>
        <v>320.11200000000002</v>
      </c>
      <c r="AK93" s="13">
        <f t="shared" si="89"/>
        <v>75.376656966346744</v>
      </c>
      <c r="AL93" s="20">
        <f t="shared" si="58"/>
        <v>688.80941088305383</v>
      </c>
      <c r="AM93" s="59">
        <f t="shared" si="59"/>
        <v>982.1427442163872</v>
      </c>
      <c r="AN93" s="59">
        <f ca="1">AVERAGE(OFFSET($AM$3,0,0,'Données projet'!$E$10+1,1))-AVERAGE(OFFSET($H$3,0,0,'Données projet'!$E$10+1,1))</f>
        <v>382.67703499770795</v>
      </c>
      <c r="AO93" s="59">
        <f t="shared" si="90"/>
        <v>237.98926636458219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47.670179890984393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47.670179890984393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329.9</v>
      </c>
      <c r="AJ94" s="13">
        <f>AI94*VLOOKUP('Données projet'!$B$10,Paramètres!$A$1:$I$89,3,0)*VLOOKUP('Données projet'!$B$10,Paramètres!$A$1:$I$89,5,0)</f>
        <v>277.90776</v>
      </c>
      <c r="AK94" s="13">
        <f t="shared" si="89"/>
        <v>66.524665602018615</v>
      </c>
      <c r="AL94" s="20">
        <f t="shared" si="58"/>
        <v>599.8864745901825</v>
      </c>
      <c r="AM94" s="59">
        <f t="shared" si="59"/>
        <v>893.21980792351587</v>
      </c>
      <c r="AN94" s="59">
        <f ca="1">AVERAGE(OFFSET($AM$3,0,0,'Données projet'!$E$10+1,1))-AVERAGE(OFFSET($H$3,0,0,'Données projet'!$E$10+1,1))</f>
        <v>382.67703499770795</v>
      </c>
      <c r="AO94" s="59">
        <f t="shared" si="90"/>
        <v>237.98926636458219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46.735396739260914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46.735396739260914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335.79999999999995</v>
      </c>
      <c r="AJ95" s="13">
        <f>AI95*VLOOKUP('Données projet'!$B$10,Paramètres!$A$1:$I$89,3,0)*VLOOKUP('Données projet'!$B$10,Paramètres!$A$1:$I$89,5,0)</f>
        <v>282.87792000000002</v>
      </c>
      <c r="AK95" s="13">
        <f t="shared" si="89"/>
        <v>67.574833676246314</v>
      </c>
      <c r="AL95" s="20">
        <f t="shared" si="58"/>
        <v>610.37187931946244</v>
      </c>
      <c r="AM95" s="59">
        <f t="shared" si="59"/>
        <v>903.70521265279581</v>
      </c>
      <c r="AN95" s="59">
        <f ca="1">AVERAGE(OFFSET($AM$3,0,0,'Données projet'!$E$10+1,1))-AVERAGE(OFFSET($H$3,0,0,'Données projet'!$E$10+1,1))</f>
        <v>382.67703499770795</v>
      </c>
      <c r="AO95" s="59">
        <f t="shared" si="90"/>
        <v>237.98926636458219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45.818944114981306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45.818944114981306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341.69999999999993</v>
      </c>
      <c r="AJ96" s="13">
        <f>AI96*VLOOKUP('Données projet'!$B$10,Paramètres!$A$1:$I$89,3,0)*VLOOKUP('Données projet'!$B$10,Paramètres!$A$1:$I$89,5,0)</f>
        <v>287.84807999999998</v>
      </c>
      <c r="AK96" s="13">
        <f t="shared" si="89"/>
        <v>68.62285608154238</v>
      </c>
      <c r="AL96" s="20">
        <f t="shared" si="58"/>
        <v>620.85354700868629</v>
      </c>
      <c r="AM96" s="59">
        <f t="shared" si="59"/>
        <v>914.18688034201955</v>
      </c>
      <c r="AN96" s="59">
        <f ca="1">AVERAGE(OFFSET($AM$3,0,0,'Données projet'!$E$10+1,1))-AVERAGE(OFFSET($H$3,0,0,'Données projet'!$E$10+1,1))</f>
        <v>382.67703499770795</v>
      </c>
      <c r="AO96" s="59">
        <f t="shared" si="90"/>
        <v>237.98926636458219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44.920462567682918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44.920462567682918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347.59999999999991</v>
      </c>
      <c r="AJ97" s="13">
        <f>AI97*VLOOKUP('Données projet'!$B$10,Paramètres!$A$1:$I$89,3,0)*VLOOKUP('Données projet'!$B$10,Paramètres!$A$1:$I$89,5,0)</f>
        <v>292.81823999999995</v>
      </c>
      <c r="AK97" s="13">
        <f t="shared" si="89"/>
        <v>69.668774141370633</v>
      </c>
      <c r="AL97" s="20">
        <f t="shared" si="58"/>
        <v>631.33154962955371</v>
      </c>
      <c r="AM97" s="59">
        <f t="shared" si="59"/>
        <v>924.66488296288708</v>
      </c>
      <c r="AN97" s="59">
        <f ca="1">AVERAGE(OFFSET($AM$3,0,0,'Données projet'!$E$10+1,1))-AVERAGE(OFFSET($H$3,0,0,'Données projet'!$E$10+1,1))</f>
        <v>382.67703499770795</v>
      </c>
      <c r="AO97" s="59">
        <f t="shared" si="90"/>
        <v>237.98926636458219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44.03959969550742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44.03959969550742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353.49999999999989</v>
      </c>
      <c r="AJ98" s="13">
        <f>AI98*VLOOKUP('Données projet'!$B$10,Paramètres!$A$1:$I$89,3,0)*VLOOKUP('Données projet'!$B$10,Paramètres!$A$1:$I$89,5,0)</f>
        <v>297.78839999999997</v>
      </c>
      <c r="AK98" s="13">
        <f t="shared" si="89"/>
        <v>70.71262769599339</v>
      </c>
      <c r="AL98" s="20">
        <f t="shared" si="58"/>
        <v>641.80595657052174</v>
      </c>
      <c r="AM98" s="59">
        <f t="shared" si="59"/>
        <v>935.13928990385511</v>
      </c>
      <c r="AN98" s="59">
        <f ca="1">AVERAGE(OFFSET($AM$3,0,0,'Données projet'!$E$10+1,1))-AVERAGE(OFFSET($H$3,0,0,'Données projet'!$E$10+1,1))</f>
        <v>382.67703499770795</v>
      </c>
      <c r="AO98" s="59">
        <f t="shared" si="90"/>
        <v>237.98926636458219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43.176010006981983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43.176010006981983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359.39999999999986</v>
      </c>
      <c r="AJ99" s="13">
        <f>AI99*VLOOKUP('Données projet'!$B$10,Paramètres!$A$1:$I$89,3,0)*VLOOKUP('Données projet'!$B$10,Paramètres!$A$1:$I$89,5,0)</f>
        <v>302.75855999999993</v>
      </c>
      <c r="AK99" s="13">
        <f t="shared" si="89"/>
        <v>71.75445517955734</v>
      </c>
      <c r="AL99" s="20">
        <f t="shared" si="58"/>
        <v>652.27683477106223</v>
      </c>
      <c r="AM99" s="59">
        <f t="shared" si="59"/>
        <v>945.6101681043956</v>
      </c>
      <c r="AN99" s="59">
        <f ca="1">AVERAGE(OFFSET($AM$3,0,0,'Données projet'!$E$10+1,1))-AVERAGE(OFFSET($H$3,0,0,'Données projet'!$E$10+1,1))</f>
        <v>382.67703499770795</v>
      </c>
      <c r="AO99" s="59">
        <f t="shared" si="90"/>
        <v>237.98926636458219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42.32935478551083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42.32935478551083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365.29999999999984</v>
      </c>
      <c r="AJ100" s="13">
        <f>AI100*VLOOKUP('Données projet'!$B$10,Paramètres!$A$1:$I$89,3,0)*VLOOKUP('Données projet'!$B$10,Paramètres!$A$1:$I$89,5,0)</f>
        <v>307.7287199999999</v>
      </c>
      <c r="AK100" s="13">
        <f t="shared" si="89"/>
        <v>72.794293691974175</v>
      </c>
      <c r="AL100" s="20">
        <f t="shared" si="58"/>
        <v>662.74424884685482</v>
      </c>
      <c r="AM100" s="59">
        <f t="shared" si="59"/>
        <v>956.07758218018807</v>
      </c>
      <c r="AN100" s="59">
        <f ca="1">AVERAGE(OFFSET($AM$3,0,0,'Données projet'!$E$10+1,1))-AVERAGE(OFFSET($H$3,0,0,'Données projet'!$E$10+1,1))</f>
        <v>382.67703499770795</v>
      </c>
      <c r="AO100" s="59">
        <f t="shared" si="90"/>
        <v>237.98926636458219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41.499301956524029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41.499301956524029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371.19999999999982</v>
      </c>
      <c r="AJ101" s="13">
        <f>AI101*VLOOKUP('Données projet'!$B$10,Paramètres!$A$1:$I$89,3,0)*VLOOKUP('Données projet'!$B$10,Paramètres!$A$1:$I$89,5,0)</f>
        <v>312.69887999999992</v>
      </c>
      <c r="AK101" s="13">
        <f t="shared" si="89"/>
        <v>73.832179066025233</v>
      </c>
      <c r="AL101" s="20">
        <f t="shared" si="58"/>
        <v>673.20826120666038</v>
      </c>
      <c r="AM101" s="59">
        <f t="shared" si="59"/>
        <v>966.54159453999364</v>
      </c>
      <c r="AN101" s="59">
        <f ca="1">AVERAGE(OFFSET($AM$3,0,0,'Données projet'!$E$10+1,1))-AVERAGE(OFFSET($H$3,0,0,'Données projet'!$E$10+1,1))</f>
        <v>382.67703499770795</v>
      </c>
      <c r="AO101" s="59">
        <f t="shared" si="90"/>
        <v>237.98926636458219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40.685525957231427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40.685525957231427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377.0999999999998</v>
      </c>
      <c r="AJ102" s="13">
        <f>AI102*VLOOKUP('Données projet'!$B$10,Paramètres!$A$1:$I$89,3,0)*VLOOKUP('Données projet'!$B$10,Paramètres!$A$1:$I$89,5,0)</f>
        <v>317.66903999999988</v>
      </c>
      <c r="AK102" s="13">
        <f t="shared" si="89"/>
        <v>74.868145930079521</v>
      </c>
      <c r="AL102" s="20">
        <f t="shared" si="58"/>
        <v>683.66893216155495</v>
      </c>
      <c r="AM102" s="59">
        <f t="shared" si="59"/>
        <v>977.00226549488821</v>
      </c>
      <c r="AN102" s="59">
        <f ca="1">AVERAGE(OFFSET($AM$3,0,0,'Données projet'!$E$10+1,1))-AVERAGE(OFFSET($H$3,0,0,'Données projet'!$E$10+1,1))</f>
        <v>382.67703499770795</v>
      </c>
      <c r="AO102" s="59">
        <f t="shared" si="90"/>
        <v>237.98926636458219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39.887707608930604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39.887707608930604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383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382.99999999999977</v>
      </c>
      <c r="AJ103" s="13">
        <f>AI103*VLOOKUP('Données projet'!$B$10,Paramètres!$A$1:$I$89,3,0)*VLOOKUP('Données projet'!$B$10,Paramètres!$A$1:$I$89,5,0)</f>
        <v>322.63919999999985</v>
      </c>
      <c r="AK103" s="13">
        <f t="shared" si="89"/>
        <v>75.902227766774701</v>
      </c>
      <c r="AL103" s="20">
        <f t="shared" si="58"/>
        <v>694.12632002713235</v>
      </c>
      <c r="AM103" s="59">
        <f t="shared" si="59"/>
        <v>987.45965336046561</v>
      </c>
      <c r="AN103" s="59">
        <f ca="1">AVERAGE(OFFSET($AM$3,0,0,'Données projet'!$E$10+1,1))-AVERAGE(OFFSET($H$3,0,0,'Données projet'!$E$10+1,1))</f>
        <v>382.67703499770795</v>
      </c>
      <c r="AO103" s="59">
        <f t="shared" si="90"/>
        <v>237.98926636458219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39.105533991818817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39.105533991818817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333.19999999999976</v>
      </c>
      <c r="AJ104" s="13">
        <f>AI104*VLOOKUP('Données projet'!$B$10,Paramètres!$A$1:$I$89,3,0)*VLOOKUP('Données projet'!$B$10,Paramètres!$A$1:$I$89,5,0)</f>
        <v>280.68767999999983</v>
      </c>
      <c r="AK104" s="13">
        <f t="shared" si="89"/>
        <v>67.11231467966806</v>
      </c>
      <c r="AL104" s="20">
        <f t="shared" si="58"/>
        <v>605.75165740042155</v>
      </c>
      <c r="AM104" s="59">
        <f t="shared" si="59"/>
        <v>899.08499073375492</v>
      </c>
      <c r="AN104" s="59">
        <f ca="1">AVERAGE(OFFSET($AM$3,0,0,'Données projet'!$E$10+1,1))-AVERAGE(OFFSET($H$3,0,0,'Données projet'!$E$10+1,1))</f>
        <v>382.67703499770795</v>
      </c>
      <c r="AO104" s="59">
        <f t="shared" si="90"/>
        <v>237.98926636458219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38.338698322259795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38.338698322259795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338.39999999999975</v>
      </c>
      <c r="AJ105" s="13">
        <f>AI105*VLOOKUP('Données projet'!$B$10,Paramètres!$A$1:$I$89,3,0)*VLOOKUP('Données projet'!$B$10,Paramètres!$A$1:$I$89,5,0)</f>
        <v>285.06815999999981</v>
      </c>
      <c r="AK105" s="13">
        <f t="shared" si="89"/>
        <v>68.036936010615804</v>
      </c>
      <c r="AL105" s="20">
        <f t="shared" si="58"/>
        <v>614.99137555182222</v>
      </c>
      <c r="AM105" s="59">
        <f t="shared" si="59"/>
        <v>908.32470888515559</v>
      </c>
      <c r="AN105" s="59">
        <f ca="1">AVERAGE(OFFSET($AM$3,0,0,'Données projet'!$E$10+1,1))-AVERAGE(OFFSET($H$3,0,0,'Données projet'!$E$10+1,1))</f>
        <v>382.67703499770795</v>
      </c>
      <c r="AO105" s="59">
        <f t="shared" si="90"/>
        <v>237.98926636458219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37.586899832457249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37.586899832457249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343.59999999999974</v>
      </c>
      <c r="AJ106" s="13">
        <f>AI106*VLOOKUP('Données projet'!$B$10,Paramètres!$A$1:$I$89,3,0)*VLOOKUP('Données projet'!$B$10,Paramètres!$A$1:$I$89,5,0)</f>
        <v>289.44863999999978</v>
      </c>
      <c r="AK106" s="13">
        <f t="shared" si="89"/>
        <v>68.959904924746269</v>
      </c>
      <c r="AL106" s="20">
        <f t="shared" si="58"/>
        <v>624.22821574393265</v>
      </c>
      <c r="AM106" s="59">
        <f t="shared" si="59"/>
        <v>917.56154907726591</v>
      </c>
      <c r="AN106" s="59">
        <f ca="1">AVERAGE(OFFSET($AM$3,0,0,'Données projet'!$E$10+1,1))-AVERAGE(OFFSET($H$3,0,0,'Données projet'!$E$10+1,1))</f>
        <v>382.67703499770795</v>
      </c>
      <c r="AO106" s="59">
        <f t="shared" si="90"/>
        <v>237.98926636458219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36.849843652487934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36.849843652487934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348.79999999999973</v>
      </c>
      <c r="AJ107" s="13">
        <f>AI107*VLOOKUP('Données projet'!$B$10,Paramètres!$A$1:$I$89,3,0)*VLOOKUP('Données projet'!$B$10,Paramètres!$A$1:$I$89,5,0)</f>
        <v>293.82911999999982</v>
      </c>
      <c r="AK107" s="13">
        <f t="shared" si="89"/>
        <v>69.881249317970031</v>
      </c>
      <c r="AL107" s="20">
        <f t="shared" si="58"/>
        <v>633.4622265621307</v>
      </c>
      <c r="AM107" s="59">
        <f t="shared" si="59"/>
        <v>926.79555989546407</v>
      </c>
      <c r="AN107" s="59">
        <f ca="1">AVERAGE(OFFSET($AM$3,0,0,'Données projet'!$E$10+1,1))-AVERAGE(OFFSET($H$3,0,0,'Données projet'!$E$10+1,1))</f>
        <v>382.67703499770795</v>
      </c>
      <c r="AO107" s="59">
        <f t="shared" si="90"/>
        <v>237.98926636458219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36.127240694647938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36.127240694647938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353.99999999999972</v>
      </c>
      <c r="AJ108" s="13">
        <f>AI108*VLOOKUP('Données projet'!$B$10,Paramètres!$A$1:$I$89,3,0)*VLOOKUP('Données projet'!$B$10,Paramètres!$A$1:$I$89,5,0)</f>
        <v>298.2095999999998</v>
      </c>
      <c r="AK108" s="13">
        <f t="shared" si="89"/>
        <v>70.80099620669624</v>
      </c>
      <c r="AL108" s="20">
        <f t="shared" si="58"/>
        <v>642.69345505999547</v>
      </c>
      <c r="AM108" s="59">
        <f t="shared" si="59"/>
        <v>936.02678839332884</v>
      </c>
      <c r="AN108" s="59">
        <f ca="1">AVERAGE(OFFSET($AM$3,0,0,'Données projet'!$E$10+1,1))-AVERAGE(OFFSET($H$3,0,0,'Données projet'!$E$10+1,1))</f>
        <v>382.67703499770795</v>
      </c>
      <c r="AO108" s="59">
        <f t="shared" si="90"/>
        <v>237.98926636458219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35.418807540066894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35.418807540066894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359.1999999999997</v>
      </c>
      <c r="AJ109" s="13">
        <f>AI109*VLOOKUP('Données projet'!$B$10,Paramètres!$A$1:$I$89,3,0)*VLOOKUP('Données projet'!$B$10,Paramètres!$A$1:$I$89,5,0)</f>
        <v>302.59007999999977</v>
      </c>
      <c r="AK109" s="13">
        <f t="shared" si="89"/>
        <v>71.719171768065962</v>
      </c>
      <c r="AL109" s="20">
        <f t="shared" si="58"/>
        <v>651.92194682938123</v>
      </c>
      <c r="AM109" s="59">
        <f t="shared" si="59"/>
        <v>945.2552801627146</v>
      </c>
      <c r="AN109" s="59">
        <f ca="1">AVERAGE(OFFSET($AM$3,0,0,'Données projet'!$E$10+1,1))-AVERAGE(OFFSET($H$3,0,0,'Données projet'!$E$10+1,1))</f>
        <v>382.67703499770795</v>
      </c>
      <c r="AO109" s="59">
        <f t="shared" si="90"/>
        <v>237.98926636458219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34.724266327545628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34.724266327545628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364.39999999999969</v>
      </c>
      <c r="AJ110" s="13">
        <f>AI110*VLOOKUP('Données projet'!$B$10,Paramètres!$A$1:$I$89,3,0)*VLOOKUP('Données projet'!$B$10,Paramètres!$A$1:$I$89,5,0)</f>
        <v>306.97055999999975</v>
      </c>
      <c r="AK110" s="13">
        <f t="shared" si="89"/>
        <v>72.635801377788624</v>
      </c>
      <c r="AL110" s="20">
        <f t="shared" si="58"/>
        <v>661.14774606631465</v>
      </c>
      <c r="AM110" s="59">
        <f t="shared" si="59"/>
        <v>954.48107939964802</v>
      </c>
      <c r="AN110" s="59">
        <f ca="1">AVERAGE(OFFSET($AM$3,0,0,'Données projet'!$E$10+1,1))-AVERAGE(OFFSET($H$3,0,0,'Données projet'!$E$10+1,1))</f>
        <v>382.67703499770795</v>
      </c>
      <c r="AO110" s="59">
        <f t="shared" si="90"/>
        <v>237.98926636458219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34.043344644573594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34.043344644573594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369.59999999999968</v>
      </c>
      <c r="AJ111" s="13">
        <f>AI111*VLOOKUP('Données projet'!$B$10,Paramètres!$A$1:$I$89,3,0)*VLOOKUP('Données projet'!$B$10,Paramètres!$A$1:$I$89,5,0)</f>
        <v>311.35103999999973</v>
      </c>
      <c r="AK111" s="13">
        <f t="shared" si="89"/>
        <v>73.550909645758153</v>
      </c>
      <c r="AL111" s="20">
        <f t="shared" si="58"/>
        <v>670.37089563302823</v>
      </c>
      <c r="AM111" s="59">
        <f t="shared" si="59"/>
        <v>963.7042289663616</v>
      </c>
      <c r="AN111" s="59">
        <f ca="1">AVERAGE(OFFSET($AM$3,0,0,'Données projet'!$E$10+1,1))-AVERAGE(OFFSET($H$3,0,0,'Données projet'!$E$10+1,1))</f>
        <v>382.67703499770795</v>
      </c>
      <c r="AO111" s="59">
        <f t="shared" si="90"/>
        <v>237.98926636458219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33.375775420483428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33.375775420483428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374.79999999999967</v>
      </c>
      <c r="AJ112" s="13">
        <f>AI112*VLOOKUP('Données projet'!$B$10,Paramètres!$A$1:$I$89,3,0)*VLOOKUP('Données projet'!$B$10,Paramètres!$A$1:$I$89,5,0)</f>
        <v>315.73151999999976</v>
      </c>
      <c r="AK112" s="13">
        <f t="shared" si="89"/>
        <v>74.464520449607249</v>
      </c>
      <c r="AL112" s="20">
        <f t="shared" si="58"/>
        <v>679.59143711639888</v>
      </c>
      <c r="AM112" s="59">
        <f t="shared" si="59"/>
        <v>972.92477044973225</v>
      </c>
      <c r="AN112" s="59">
        <f ca="1">AVERAGE(OFFSET($AM$3,0,0,'Données projet'!$E$10+1,1))-AVERAGE(OFFSET($H$3,0,0,'Données projet'!$E$10+1,1))</f>
        <v>382.67703499770795</v>
      </c>
      <c r="AO112" s="59">
        <f t="shared" si="90"/>
        <v>237.98926636458219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32.721296821700648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32.721296821700648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380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379.99999999999966</v>
      </c>
      <c r="AJ113" s="13">
        <f>AI113*VLOOKUP('Données projet'!$B$10,Paramètres!$A$1:$I$89,3,0)*VLOOKUP('Données projet'!$B$10,Paramètres!$A$1:$I$89,5,0)</f>
        <v>320.11199999999974</v>
      </c>
      <c r="AK113" s="13">
        <f t="shared" si="89"/>
        <v>75.376656966346744</v>
      </c>
      <c r="AL113" s="20">
        <f t="shared" si="58"/>
        <v>688.80941088305337</v>
      </c>
      <c r="AM113" s="59">
        <f t="shared" si="59"/>
        <v>982.14274421638675</v>
      </c>
      <c r="AN113" s="59">
        <f ca="1">AVERAGE(OFFSET($AM$3,0,0,'Données projet'!$E$10+1,1))-AVERAGE(OFFSET($H$3,0,0,'Données projet'!$E$10+1,1))</f>
        <v>382.67703499770795</v>
      </c>
      <c r="AO113" s="59">
        <f t="shared" si="90"/>
        <v>237.98926636458219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52.501926221515426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52.501926221515426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333.49999999999966</v>
      </c>
      <c r="AJ114" s="13">
        <f>AI114*VLOOKUP('Données projet'!$B$10,Paramètres!$A$1:$I$89,3,0)*VLOOKUP('Données projet'!$B$10,Paramètres!$A$1:$I$89,5,0)</f>
        <v>280.94039999999973</v>
      </c>
      <c r="AK114" s="13">
        <f t="shared" si="89"/>
        <v>67.165703636653149</v>
      </c>
      <c r="AL114" s="20">
        <f t="shared" si="58"/>
        <v>606.28479716717038</v>
      </c>
      <c r="AM114" s="59">
        <f t="shared" si="59"/>
        <v>899.61813050050364</v>
      </c>
      <c r="AN114" s="59">
        <f ca="1">AVERAGE(OFFSET($AM$3,0,0,'Données projet'!$E$10+1,1))-AVERAGE(OFFSET($H$3,0,0,'Données projet'!$E$10+1,1))</f>
        <v>382.67703499770795</v>
      </c>
      <c r="AO114" s="59">
        <f t="shared" si="90"/>
        <v>237.98926636458219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51.472395471324496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51.472395471324496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337.99999999999966</v>
      </c>
      <c r="AJ115" s="13">
        <f>AI115*VLOOKUP('Données projet'!$B$10,Paramètres!$A$1:$I$89,3,0)*VLOOKUP('Données projet'!$B$10,Paramètres!$A$1:$I$89,5,0)</f>
        <v>284.73119999999977</v>
      </c>
      <c r="AK115" s="13">
        <f t="shared" si="89"/>
        <v>67.965870320050954</v>
      </c>
      <c r="AL115" s="20">
        <f t="shared" si="58"/>
        <v>614.28073080742161</v>
      </c>
      <c r="AM115" s="59">
        <f t="shared" si="59"/>
        <v>907.61406414075486</v>
      </c>
      <c r="AN115" s="59">
        <f ca="1">AVERAGE(OFFSET($AM$3,0,0,'Données projet'!$E$10+1,1))-AVERAGE(OFFSET($H$3,0,0,'Données projet'!$E$10+1,1))</f>
        <v>382.67703499770795</v>
      </c>
      <c r="AO115" s="59">
        <f t="shared" si="90"/>
        <v>237.98926636458219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50.463053191193055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50.463053191193055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342.49999999999966</v>
      </c>
      <c r="AJ116" s="13">
        <f>AI116*VLOOKUP('Données projet'!$B$10,Paramètres!$A$1:$I$89,3,0)*VLOOKUP('Données projet'!$B$10,Paramètres!$A$1:$I$89,5,0)</f>
        <v>288.52199999999971</v>
      </c>
      <c r="AK116" s="13">
        <f t="shared" si="89"/>
        <v>68.764797903454593</v>
      </c>
      <c r="AL116" s="20">
        <f t="shared" si="58"/>
        <v>622.27450634851618</v>
      </c>
      <c r="AM116" s="59">
        <f t="shared" si="59"/>
        <v>915.60783968184955</v>
      </c>
      <c r="AN116" s="59">
        <f ca="1">AVERAGE(OFFSET($AM$3,0,0,'Données projet'!$E$10+1,1))-AVERAGE(OFFSET($H$3,0,0,'Données projet'!$E$10+1,1))</f>
        <v>382.67703499770795</v>
      </c>
      <c r="AO116" s="59">
        <f t="shared" si="90"/>
        <v>237.98926636458219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49.473503497536989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49.473503497536989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346.99999999999966</v>
      </c>
      <c r="AJ117" s="13">
        <f>AI117*VLOOKUP('Données projet'!$B$10,Paramètres!$A$1:$I$89,3,0)*VLOOKUP('Données projet'!$B$10,Paramètres!$A$1:$I$89,5,0)</f>
        <v>292.31279999999975</v>
      </c>
      <c r="AK117" s="13">
        <f t="shared" si="89"/>
        <v>69.562504549179607</v>
      </c>
      <c r="AL117" s="20">
        <f t="shared" si="58"/>
        <v>630.26615542315403</v>
      </c>
      <c r="AM117" s="59">
        <f t="shared" si="59"/>
        <v>923.59948875648729</v>
      </c>
      <c r="AN117" s="59">
        <f ca="1">AVERAGE(OFFSET($AM$3,0,0,'Données projet'!$E$10+1,1))-AVERAGE(OFFSET($H$3,0,0,'Données projet'!$E$10+1,1))</f>
        <v>382.67703499770795</v>
      </c>
      <c r="AO117" s="59">
        <f t="shared" si="90"/>
        <v>237.98926636458219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48.503358269807805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48.503358269807805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351.49999999999966</v>
      </c>
      <c r="AJ118" s="13">
        <f>AI118*VLOOKUP('Données projet'!$B$10,Paramètres!$A$1:$I$89,3,0)*VLOOKUP('Données projet'!$B$10,Paramètres!$A$1:$I$89,5,0)</f>
        <v>296.10359999999974</v>
      </c>
      <c r="AK118" s="13">
        <f t="shared" si="89"/>
        <v>70.359007921390557</v>
      </c>
      <c r="AL118" s="20">
        <f t="shared" si="58"/>
        <v>638.25570879642146</v>
      </c>
      <c r="AM118" s="59">
        <f t="shared" si="59"/>
        <v>931.58904212975472</v>
      </c>
      <c r="AN118" s="59">
        <f ca="1">AVERAGE(OFFSET($AM$3,0,0,'Données projet'!$E$10+1,1))-AVERAGE(OFFSET($H$3,0,0,'Données projet'!$E$10+1,1))</f>
        <v>382.67703499770795</v>
      </c>
      <c r="AO118" s="59">
        <f t="shared" si="90"/>
        <v>237.98926636458219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47.552236998264227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47.552236998264227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355.99999999999966</v>
      </c>
      <c r="AJ119" s="13">
        <f>AI119*VLOOKUP('Données projet'!$B$10,Paramètres!$A$1:$I$89,3,0)*VLOOKUP('Données projet'!$B$10,Paramètres!$A$1:$I$89,5,0)</f>
        <v>299.89439999999973</v>
      </c>
      <c r="AK119" s="13">
        <f t="shared" si="89"/>
        <v>71.154325205963943</v>
      </c>
      <c r="AL119" s="20">
        <f t="shared" si="58"/>
        <v>646.24319640038686</v>
      </c>
      <c r="AM119" s="59">
        <f t="shared" si="59"/>
        <v>939.57652973372024</v>
      </c>
      <c r="AN119" s="59">
        <f ca="1">AVERAGE(OFFSET($AM$3,0,0,'Données projet'!$E$10+1,1))-AVERAGE(OFFSET($H$3,0,0,'Données projet'!$E$10+1,1))</f>
        <v>382.67703499770795</v>
      </c>
      <c r="AO119" s="59">
        <f t="shared" si="90"/>
        <v>237.98926636458219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46.619766634728926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46.619766634728926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360.49999999999966</v>
      </c>
      <c r="AJ120" s="13">
        <f>AI120*VLOOKUP('Données projet'!$B$10,Paramètres!$A$1:$I$89,3,0)*VLOOKUP('Données projet'!$B$10,Paramètres!$A$1:$I$89,5,0)</f>
        <v>303.68519999999972</v>
      </c>
      <c r="AK120" s="13">
        <f t="shared" si="89"/>
        <v>71.948473129316923</v>
      </c>
      <c r="AL120" s="20">
        <f t="shared" si="58"/>
        <v>654.22864736689314</v>
      </c>
      <c r="AM120" s="59">
        <f t="shared" si="59"/>
        <v>947.56198070022651</v>
      </c>
      <c r="AN120" s="59">
        <f ca="1">AVERAGE(OFFSET($AM$3,0,0,'Données projet'!$E$10+1,1))-AVERAGE(OFFSET($H$3,0,0,'Données projet'!$E$10+1,1))</f>
        <v>382.67703499770795</v>
      </c>
      <c r="AO120" s="59">
        <f t="shared" si="90"/>
        <v>237.98926636458219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45.705581446271793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45.705581446271793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364.99999999999966</v>
      </c>
      <c r="AJ121" s="13">
        <f>AI121*VLOOKUP('Données projet'!$B$10,Paramètres!$A$1:$I$89,3,0)*VLOOKUP('Données projet'!$B$10,Paramètres!$A$1:$I$89,5,0)</f>
        <v>307.47599999999971</v>
      </c>
      <c r="AK121" s="13">
        <f t="shared" si="89"/>
        <v>72.741467976269917</v>
      </c>
      <c r="AL121" s="20">
        <f t="shared" si="58"/>
        <v>662.21209005866956</v>
      </c>
      <c r="AM121" s="59">
        <f t="shared" si="59"/>
        <v>955.54542339200293</v>
      </c>
      <c r="AN121" s="59">
        <f ca="1">AVERAGE(OFFSET($AM$3,0,0,'Données projet'!$E$10+1,1))-AVERAGE(OFFSET($H$3,0,0,'Données projet'!$E$10+1,1))</f>
        <v>382.67703499770795</v>
      </c>
      <c r="AO121" s="59">
        <f t="shared" si="90"/>
        <v>237.98926636458219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44.809322871762397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44.809322871762397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369.49999999999966</v>
      </c>
      <c r="AJ122" s="13">
        <f>AI122*VLOOKUP('Données projet'!$B$10,Paramètres!$A$1:$I$89,3,0)*VLOOKUP('Données projet'!$B$10,Paramètres!$A$1:$I$89,5,0)</f>
        <v>311.26679999999976</v>
      </c>
      <c r="AK122" s="13">
        <f t="shared" si="89"/>
        <v>73.533325607002496</v>
      </c>
      <c r="AL122" s="20">
        <f t="shared" si="58"/>
        <v>670.19355209886214</v>
      </c>
      <c r="AM122" s="59">
        <f t="shared" si="59"/>
        <v>963.52688543219551</v>
      </c>
      <c r="AN122" s="59">
        <f ca="1">AVERAGE(OFFSET($AM$3,0,0,'Données projet'!$E$10+1,1))-AVERAGE(OFFSET($H$3,0,0,'Données projet'!$E$10+1,1))</f>
        <v>382.67703499770795</v>
      </c>
      <c r="AO122" s="59">
        <f t="shared" si="90"/>
        <v>237.98926636458219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43.93063938123538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43.93063938123538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374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373.99999999999966</v>
      </c>
      <c r="AJ123" s="13">
        <f>AI123*VLOOKUP('Données projet'!$B$10,Paramètres!$A$1:$I$89,3,0)*VLOOKUP('Données projet'!$B$10,Paramètres!$A$1:$I$89,5,0)</f>
        <v>315.05759999999975</v>
      </c>
      <c r="AK123" s="13">
        <f t="shared" si="89"/>
        <v>74.324061473160583</v>
      </c>
      <c r="AL123" s="20">
        <f t="shared" si="58"/>
        <v>678.17306039908749</v>
      </c>
      <c r="AM123" s="59">
        <f t="shared" si="59"/>
        <v>971.50639373242075</v>
      </c>
      <c r="AN123" s="59">
        <f ca="1">AVERAGE(OFFSET($AM$3,0,0,'Données projet'!$E$10+1,1))-AVERAGE(OFFSET($H$3,0,0,'Données projet'!$E$10+1,1))</f>
        <v>382.67703499770795</v>
      </c>
      <c r="AO123" s="59">
        <f t="shared" si="90"/>
        <v>237.98926636458219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43.069186338013587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43.069186338013587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331.09999999999968</v>
      </c>
      <c r="AJ124" s="13">
        <f>AI124*VLOOKUP('Données projet'!$B$10,Paramètres!$A$1:$I$89,3,0)*VLOOKUP('Données projet'!$B$10,Paramètres!$A$1:$I$89,5,0)</f>
        <v>278.91863999999975</v>
      </c>
      <c r="AK124" s="13">
        <f t="shared" si="89"/>
        <v>66.738434989089512</v>
      </c>
      <c r="AL124" s="20">
        <f t="shared" si="58"/>
        <v>602.01940560599712</v>
      </c>
      <c r="AM124" s="59">
        <f t="shared" si="59"/>
        <v>895.35273893933049</v>
      </c>
      <c r="AN124" s="59">
        <f ca="1">AVERAGE(OFFSET($AM$3,0,0,'Données projet'!$E$10+1,1))-AVERAGE(OFFSET($H$3,0,0,'Données projet'!$E$10+1,1))</f>
        <v>382.67703499770795</v>
      </c>
      <c r="AO124" s="59">
        <f t="shared" si="90"/>
        <v>237.98926636458219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42.224625863534897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42.224625863534897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335.1999999999997</v>
      </c>
      <c r="AJ125" s="13">
        <f>AI125*VLOOKUP('Données projet'!$B$10,Paramètres!$A$1:$I$89,3,0)*VLOOKUP('Données projet'!$B$10,Paramètres!$A$1:$I$89,5,0)</f>
        <v>282.37247999999977</v>
      </c>
      <c r="AK125" s="13">
        <f t="shared" si="89"/>
        <v>67.468135636314159</v>
      </c>
      <c r="AL125" s="20">
        <f t="shared" si="58"/>
        <v>609.30573889991354</v>
      </c>
      <c r="AM125" s="59">
        <f t="shared" si="59"/>
        <v>902.63907223324691</v>
      </c>
      <c r="AN125" s="59">
        <f ca="1">AVERAGE(OFFSET($AM$3,0,0,'Données projet'!$E$10+1,1))-AVERAGE(OFFSET($H$3,0,0,'Données projet'!$E$10+1,1))</f>
        <v>382.67703499770795</v>
      </c>
      <c r="AO125" s="59">
        <f t="shared" si="90"/>
        <v>237.98926636458219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41.396626704829707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41.396626704829707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339.29999999999973</v>
      </c>
      <c r="AJ126" s="13">
        <f>AI126*VLOOKUP('Données projet'!$B$10,Paramètres!$A$1:$I$89,3,0)*VLOOKUP('Données projet'!$B$10,Paramètres!$A$1:$I$89,5,0)</f>
        <v>285.82631999999978</v>
      </c>
      <c r="AK126" s="13">
        <f t="shared" si="89"/>
        <v>68.196798086264792</v>
      </c>
      <c r="AL126" s="20">
        <f t="shared" si="58"/>
        <v>616.59026400024413</v>
      </c>
      <c r="AM126" s="59">
        <f t="shared" si="59"/>
        <v>909.92359733357739</v>
      </c>
      <c r="AN126" s="59">
        <f ca="1">AVERAGE(OFFSET($AM$3,0,0,'Données projet'!$E$10+1,1))-AVERAGE(OFFSET($H$3,0,0,'Données projet'!$E$10+1,1))</f>
        <v>382.67703499770795</v>
      </c>
      <c r="AO126" s="59">
        <f t="shared" si="90"/>
        <v>237.98926636458219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40.584864104597109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40.584864104597109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343.39999999999975</v>
      </c>
      <c r="AJ127" s="13">
        <f>AI127*VLOOKUP('Données projet'!$B$10,Paramètres!$A$1:$I$89,3,0)*VLOOKUP('Données projet'!$B$10,Paramètres!$A$1:$I$89,5,0)</f>
        <v>289.2801599999998</v>
      </c>
      <c r="AK127" s="13">
        <f t="shared" si="89"/>
        <v>68.924436335316329</v>
      </c>
      <c r="AL127" s="20">
        <f t="shared" si="58"/>
        <v>623.87300528400885</v>
      </c>
      <c r="AM127" s="59">
        <f t="shared" si="59"/>
        <v>917.20633861734223</v>
      </c>
      <c r="AN127" s="59">
        <f ca="1">AVERAGE(OFFSET($AM$3,0,0,'Données projet'!$E$10+1,1))-AVERAGE(OFFSET($H$3,0,0,'Données projet'!$E$10+1,1))</f>
        <v>382.67703499770795</v>
      </c>
      <c r="AO127" s="59">
        <f t="shared" si="90"/>
        <v>237.98926636458219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39.789019673828776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39.789019673828776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347.49999999999977</v>
      </c>
      <c r="AJ128" s="13">
        <f>AI128*VLOOKUP('Données projet'!$B$10,Paramètres!$A$1:$I$89,3,0)*VLOOKUP('Données projet'!$B$10,Paramètres!$A$1:$I$89,5,0)</f>
        <v>292.73399999999987</v>
      </c>
      <c r="AK128" s="13">
        <f t="shared" si="89"/>
        <v>69.651064026395645</v>
      </c>
      <c r="AL128" s="20">
        <f t="shared" si="58"/>
        <v>631.15398651263888</v>
      </c>
      <c r="AM128" s="59">
        <f t="shared" si="59"/>
        <v>924.48731984597225</v>
      </c>
      <c r="AN128" s="59">
        <f ca="1">AVERAGE(OFFSET($AM$3,0,0,'Données projet'!$E$10+1,1))-AVERAGE(OFFSET($H$3,0,0,'Données projet'!$E$10+1,1))</f>
        <v>382.67703499770795</v>
      </c>
      <c r="AO128" s="59">
        <f t="shared" si="90"/>
        <v>237.98926636458219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39.00878126693064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39.00878126693064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351.5999999999998</v>
      </c>
      <c r="AJ129" s="13">
        <f>AI129*VLOOKUP('Données projet'!$B$10,Paramètres!$A$1:$I$89,3,0)*VLOOKUP('Données projet'!$B$10,Paramètres!$A$1:$I$89,5,0)</f>
        <v>296.18783999999982</v>
      </c>
      <c r="AK129" s="13">
        <f t="shared" si="89"/>
        <v>70.37669446196935</v>
      </c>
      <c r="AL129" s="20">
        <f t="shared" si="58"/>
        <v>638.43323085459633</v>
      </c>
      <c r="AM129" s="59">
        <f t="shared" si="59"/>
        <v>931.76656418792959</v>
      </c>
      <c r="AN129" s="59">
        <f ca="1">AVERAGE(OFFSET($AM$3,0,0,'Données projet'!$E$10+1,1))-AVERAGE(OFFSET($H$3,0,0,'Données projet'!$E$10+1,1))</f>
        <v>382.67703499770795</v>
      </c>
      <c r="AO129" s="59">
        <f t="shared" si="90"/>
        <v>237.98926636458219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38.243842859293338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38.243842859293338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355.69999999999982</v>
      </c>
      <c r="AJ130" s="13">
        <f>AI130*VLOOKUP('Données projet'!$B$10,Paramètres!$A$1:$I$89,3,0)*VLOOKUP('Données projet'!$B$10,Paramètres!$A$1:$I$89,5,0)</f>
        <v>299.64167999999989</v>
      </c>
      <c r="AK130" s="13">
        <f t="shared" si="89"/>
        <v>71.101340616409487</v>
      </c>
      <c r="AL130" s="20">
        <f t="shared" si="58"/>
        <v>645.71076090691292</v>
      </c>
      <c r="AM130" s="59">
        <f t="shared" si="59"/>
        <v>939.0440942402463</v>
      </c>
      <c r="AN130" s="59">
        <f ca="1">AVERAGE(OFFSET($AM$3,0,0,'Données projet'!$E$10+1,1))-AVERAGE(OFFSET($H$3,0,0,'Données projet'!$E$10+1,1))</f>
        <v>382.67703499770795</v>
      </c>
      <c r="AO130" s="59">
        <f t="shared" si="90"/>
        <v>237.98926636458219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37.493904427263445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37.493904427263445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359.79999999999984</v>
      </c>
      <c r="AJ131" s="13">
        <f>AI131*VLOOKUP('Données projet'!$B$10,Paramètres!$A$1:$I$89,3,0)*VLOOKUP('Données projet'!$B$10,Paramètres!$A$1:$I$89,5,0)</f>
        <v>303.09551999999991</v>
      </c>
      <c r="AK131" s="13">
        <f t="shared" si="89"/>
        <v>71.825015147771637</v>
      </c>
      <c r="AL131" s="20">
        <f t="shared" si="58"/>
        <v>652.98659871570203</v>
      </c>
      <c r="AM131" s="59">
        <f t="shared" si="59"/>
        <v>946.31993204903529</v>
      </c>
      <c r="AN131" s="59">
        <f ca="1">AVERAGE(OFFSET($AM$3,0,0,'Données projet'!$E$10+1,1))-AVERAGE(OFFSET($H$3,0,0,'Données projet'!$E$10+1,1))</f>
        <v>382.67703499770795</v>
      </c>
      <c r="AO131" s="59">
        <f t="shared" si="90"/>
        <v>237.98926636458219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36.75867183046838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36.75867183046838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363.89999999999986</v>
      </c>
      <c r="AJ132" s="13">
        <f>AI132*VLOOKUP('Données projet'!$B$10,Paramètres!$A$1:$I$89,3,0)*VLOOKUP('Données projet'!$B$10,Paramètres!$A$1:$I$89,5,0)</f>
        <v>306.54935999999992</v>
      </c>
      <c r="AK132" s="13">
        <f t="shared" si="89"/>
        <v>72.547730409021852</v>
      </c>
      <c r="AL132" s="20">
        <f t="shared" ref="AL132:AL153" si="112">(AJ132+AK132)*0.475*44/12</f>
        <v>660.26076579571293</v>
      </c>
      <c r="AM132" s="59">
        <f t="shared" ref="AM132:AM195" si="113">AL132+(AD132+AE132)*44/12</f>
        <v>953.5940991290463</v>
      </c>
      <c r="AN132" s="59">
        <f ca="1">AVERAGE(OFFSET($AM$3,0,0,'Données projet'!$E$10+1,1))-AVERAGE(OFFSET($H$3,0,0,'Données projet'!$E$10+1,1))</f>
        <v>382.67703499770795</v>
      </c>
      <c r="AO132" s="59">
        <f t="shared" si="90"/>
        <v>237.98926636458219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36.037856696448863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36.037856696448863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368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367.99999999999989</v>
      </c>
      <c r="AJ133" s="13">
        <f>AI133*VLOOKUP('Données projet'!$B$10,Paramètres!$A$1:$I$89,3,0)*VLOOKUP('Données projet'!$B$10,Paramètres!$A$1:$I$89,5,0)</f>
        <v>310.00319999999994</v>
      </c>
      <c r="AK133" s="13">
        <f t="shared" ref="AK133:AK153" si="143">EXP(-1.0587+0.8836*LN(AJ133)+0.284)</f>
        <v>73.269498458742788</v>
      </c>
      <c r="AL133" s="20">
        <f t="shared" si="112"/>
        <v>667.53328314897692</v>
      </c>
      <c r="AM133" s="59">
        <f t="shared" si="113"/>
        <v>960.86661648231029</v>
      </c>
      <c r="AN133" s="59">
        <f ca="1">AVERAGE(OFFSET($AM$3,0,0,'Données projet'!$E$10+1,1))-AVERAGE(OFFSET($H$3,0,0,'Données projet'!$E$10+1,1))</f>
        <v>382.67703499770795</v>
      </c>
      <c r="AO133" s="59">
        <f t="shared" ref="AO133:AO196" si="144">$AO$3</f>
        <v>237.98926636458219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52.950393154388749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52.950393154388749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327.7999999999999</v>
      </c>
      <c r="AJ134" s="13">
        <f>AI134*VLOOKUP('Données projet'!$B$10,Paramètres!$A$1:$I$89,3,0)*VLOOKUP('Données projet'!$B$10,Paramètres!$A$1:$I$89,5,0)</f>
        <v>276.13871999999992</v>
      </c>
      <c r="AK134" s="13">
        <f t="shared" si="143"/>
        <v>66.150351116005822</v>
      </c>
      <c r="AL134" s="20">
        <f t="shared" si="112"/>
        <v>596.15346552704329</v>
      </c>
      <c r="AM134" s="59">
        <f t="shared" si="113"/>
        <v>889.48679886037667</v>
      </c>
      <c r="AN134" s="59">
        <f ca="1">AVERAGE(OFFSET($AM$3,0,0,'Données projet'!$E$10+1,1))-AVERAGE(OFFSET($H$3,0,0,'Données projet'!$E$10+1,1))</f>
        <v>382.67703499770795</v>
      </c>
      <c r="AO134" s="59">
        <f t="shared" si="144"/>
        <v>237.98926636458219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51.912068241181991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51.912068241181991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331.59999999999991</v>
      </c>
      <c r="AJ135" s="13">
        <f>AI135*VLOOKUP('Données projet'!$B$10,Paramètres!$A$1:$I$89,3,0)*VLOOKUP('Données projet'!$B$10,Paramètres!$A$1:$I$89,5,0)</f>
        <v>279.33983999999998</v>
      </c>
      <c r="AK135" s="13">
        <f t="shared" si="143"/>
        <v>66.827478935410426</v>
      </c>
      <c r="AL135" s="20">
        <f t="shared" si="112"/>
        <v>602.90808047917312</v>
      </c>
      <c r="AM135" s="59">
        <f t="shared" si="113"/>
        <v>896.24141381250638</v>
      </c>
      <c r="AN135" s="59">
        <f ca="1">AVERAGE(OFFSET($AM$3,0,0,'Données projet'!$E$10+1,1))-AVERAGE(OFFSET($H$3,0,0,'Données projet'!$E$10+1,1))</f>
        <v>382.67703499770795</v>
      </c>
      <c r="AO135" s="59">
        <f t="shared" si="144"/>
        <v>237.98926636458219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50.894104246207554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50.894104246207554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335.39999999999992</v>
      </c>
      <c r="AJ136" s="13">
        <f>AI136*VLOOKUP('Données projet'!$B$10,Paramètres!$A$1:$I$89,3,0)*VLOOKUP('Données projet'!$B$10,Paramètres!$A$1:$I$89,5,0)</f>
        <v>282.54095999999993</v>
      </c>
      <c r="AK136" s="13">
        <f t="shared" si="143"/>
        <v>67.503704117788104</v>
      </c>
      <c r="AL136" s="20">
        <f t="shared" si="112"/>
        <v>609.66112333848082</v>
      </c>
      <c r="AM136" s="59">
        <f t="shared" si="113"/>
        <v>902.99445667181408</v>
      </c>
      <c r="AN136" s="59">
        <f ca="1">AVERAGE(OFFSET($AM$3,0,0,'Données projet'!$E$10+1,1))-AVERAGE(OFFSET($H$3,0,0,'Données projet'!$E$10+1,1))</f>
        <v>382.67703499770795</v>
      </c>
      <c r="AO136" s="59">
        <f t="shared" si="144"/>
        <v>237.98926636458219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49.896101904277835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49.896101904277835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339.19999999999993</v>
      </c>
      <c r="AJ137" s="13">
        <f>AI137*VLOOKUP('Données projet'!$B$10,Paramètres!$A$1:$I$89,3,0)*VLOOKUP('Données projet'!$B$10,Paramètres!$A$1:$I$89,5,0)</f>
        <v>285.74207999999999</v>
      </c>
      <c r="AK137" s="13">
        <f t="shared" si="143"/>
        <v>68.179038073144469</v>
      </c>
      <c r="AL137" s="20">
        <f t="shared" si="112"/>
        <v>616.41261397739322</v>
      </c>
      <c r="AM137" s="59">
        <f t="shared" si="113"/>
        <v>909.74594731072648</v>
      </c>
      <c r="AN137" s="59">
        <f ca="1">AVERAGE(OFFSET($AM$3,0,0,'Données projet'!$E$10+1,1))-AVERAGE(OFFSET($H$3,0,0,'Données projet'!$E$10+1,1))</f>
        <v>382.67703499770795</v>
      </c>
      <c r="AO137" s="59">
        <f t="shared" si="144"/>
        <v>237.98926636458219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48.917669779552035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48.917669779552035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342.99999999999994</v>
      </c>
      <c r="AJ138" s="13">
        <f>AI138*VLOOKUP('Données projet'!$B$10,Paramètres!$A$1:$I$89,3,0)*VLOOKUP('Données projet'!$B$10,Paramètres!$A$1:$I$89,5,0)</f>
        <v>288.94319999999999</v>
      </c>
      <c r="AK138" s="13">
        <f t="shared" si="143"/>
        <v>68.853491941116729</v>
      </c>
      <c r="AL138" s="20">
        <f t="shared" si="112"/>
        <v>623.16257179744491</v>
      </c>
      <c r="AM138" s="59">
        <f t="shared" si="113"/>
        <v>916.49590513077828</v>
      </c>
      <c r="AN138" s="59">
        <f ca="1">AVERAGE(OFFSET($AM$3,0,0,'Données projet'!$E$10+1,1))-AVERAGE(OFFSET($H$3,0,0,'Données projet'!$E$10+1,1))</f>
        <v>382.67703499770795</v>
      </c>
      <c r="AO138" s="59">
        <f t="shared" si="144"/>
        <v>237.98926636458219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47.958424112007442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47.958424112007442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346.79999999999995</v>
      </c>
      <c r="AJ139" s="13">
        <f>AI139*VLOOKUP('Données projet'!$B$10,Paramètres!$A$1:$I$89,3,0)*VLOOKUP('Données projet'!$B$10,Paramètres!$A$1:$I$89,5,0)</f>
        <v>292.14431999999999</v>
      </c>
      <c r="AK139" s="13">
        <f t="shared" si="143"/>
        <v>69.527076600303857</v>
      </c>
      <c r="AL139" s="20">
        <f t="shared" si="112"/>
        <v>629.9110157455292</v>
      </c>
      <c r="AM139" s="59">
        <f t="shared" si="113"/>
        <v>923.24434907886257</v>
      </c>
      <c r="AN139" s="59">
        <f ca="1">AVERAGE(OFFSET($AM$3,0,0,'Données projet'!$E$10+1,1))-AVERAGE(OFFSET($H$3,0,0,'Données projet'!$E$10+1,1))</f>
        <v>382.67703499770795</v>
      </c>
      <c r="AO139" s="59">
        <f t="shared" si="144"/>
        <v>237.98926636458219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47.017988666921312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47.017988666921312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350.59999999999997</v>
      </c>
      <c r="AJ140" s="13">
        <f>AI140*VLOOKUP('Données projet'!$B$10,Paramètres!$A$1:$I$89,3,0)*VLOOKUP('Données projet'!$B$10,Paramètres!$A$1:$I$89,5,0)</f>
        <v>295.34544</v>
      </c>
      <c r="AK140" s="13">
        <f t="shared" si="143"/>
        <v>70.199802677174929</v>
      </c>
      <c r="AL140" s="20">
        <f t="shared" si="112"/>
        <v>636.65796432941295</v>
      </c>
      <c r="AM140" s="59">
        <f t="shared" si="113"/>
        <v>929.99129766274632</v>
      </c>
      <c r="AN140" s="59">
        <f ca="1">AVERAGE(OFFSET($AM$3,0,0,'Données projet'!$E$10+1,1))-AVERAGE(OFFSET($H$3,0,0,'Données projet'!$E$10+1,1))</f>
        <v>382.67703499770795</v>
      </c>
      <c r="AO140" s="59">
        <f t="shared" si="144"/>
        <v>237.98926636458219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46.09599458730434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46.09599458730434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354.4</v>
      </c>
      <c r="AJ141" s="13">
        <f>AI141*VLOOKUP('Données projet'!$B$10,Paramètres!$A$1:$I$89,3,0)*VLOOKUP('Données projet'!$B$10,Paramètres!$A$1:$I$89,5,0)</f>
        <v>298.54656</v>
      </c>
      <c r="AK141" s="13">
        <f t="shared" si="143"/>
        <v>70.871680554580649</v>
      </c>
      <c r="AL141" s="20">
        <f t="shared" si="112"/>
        <v>643.40343563256113</v>
      </c>
      <c r="AM141" s="59">
        <f t="shared" si="113"/>
        <v>936.7367689658945</v>
      </c>
      <c r="AN141" s="59">
        <f ca="1">AVERAGE(OFFSET($AM$3,0,0,'Données projet'!$E$10+1,1))-AVERAGE(OFFSET($H$3,0,0,'Données projet'!$E$10+1,1))</f>
        <v>382.67703499770795</v>
      </c>
      <c r="AO141" s="59">
        <f t="shared" si="144"/>
        <v>237.98926636458219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45.1920802492278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45.1920802492278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358.2</v>
      </c>
      <c r="AJ142" s="13">
        <f>AI142*VLOOKUP('Données projet'!$B$10,Paramètres!$A$1:$I$89,3,0)*VLOOKUP('Données projet'!$B$10,Paramètres!$A$1:$I$89,5,0)</f>
        <v>301.74768</v>
      </c>
      <c r="AK142" s="13">
        <f t="shared" si="143"/>
        <v>71.542720379889786</v>
      </c>
      <c r="AL142" s="20">
        <f t="shared" si="112"/>
        <v>650.14744732830798</v>
      </c>
      <c r="AM142" s="59">
        <f t="shared" si="113"/>
        <v>943.48078066164135</v>
      </c>
      <c r="AN142" s="59">
        <f ca="1">AVERAGE(OFFSET($AM$3,0,0,'Données projet'!$E$10+1,1))-AVERAGE(OFFSET($H$3,0,0,'Données projet'!$E$10+1,1))</f>
        <v>382.67703499770795</v>
      </c>
      <c r="AO142" s="59">
        <f t="shared" si="144"/>
        <v>237.98926636458219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44.305891119987635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44.305891119987635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362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362</v>
      </c>
      <c r="AJ143" s="13">
        <f>AI143*VLOOKUP('Données projet'!$B$10,Paramètres!$A$1:$I$89,3,0)*VLOOKUP('Données projet'!$B$10,Paramètres!$A$1:$I$89,5,0)</f>
        <v>304.94880000000006</v>
      </c>
      <c r="AK143" s="13">
        <f t="shared" si="143"/>
        <v>72.212932072769945</v>
      </c>
      <c r="AL143" s="20">
        <f t="shared" si="112"/>
        <v>656.89001669340769</v>
      </c>
      <c r="AM143" s="59">
        <f t="shared" si="113"/>
        <v>950.22335002674095</v>
      </c>
      <c r="AN143" s="59">
        <f ca="1">AVERAGE(OFFSET($AM$3,0,0,'Données projet'!$E$10+1,1))-AVERAGE(OFFSET($H$3,0,0,'Données projet'!$E$10+1,1))</f>
        <v>382.67703499770795</v>
      </c>
      <c r="AO143" s="59">
        <f t="shared" si="144"/>
        <v>237.98926636458219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43.437079619049868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43.437079619049868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324.39999999999998</v>
      </c>
      <c r="AJ144" s="13">
        <f>AI144*VLOOKUP('Données projet'!$B$10,Paramètres!$A$1:$I$89,3,0)*VLOOKUP('Données projet'!$B$10,Paramètres!$A$1:$I$89,5,0)</f>
        <v>273.27456000000001</v>
      </c>
      <c r="AK144" s="13">
        <f t="shared" si="143"/>
        <v>65.543725237807038</v>
      </c>
      <c r="AL144" s="20">
        <f t="shared" si="112"/>
        <v>590.10851345584717</v>
      </c>
      <c r="AM144" s="59">
        <f t="shared" si="113"/>
        <v>883.44184678918054</v>
      </c>
      <c r="AN144" s="59">
        <f ca="1">AVERAGE(OFFSET($AM$3,0,0,'Données projet'!$E$10+1,1))-AVERAGE(OFFSET($H$3,0,0,'Données projet'!$E$10+1,1))</f>
        <v>382.67703499770795</v>
      </c>
      <c r="AO144" s="59">
        <f t="shared" si="144"/>
        <v>237.98926636458219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42.5853049817228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42.5853049817228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327.79999999999995</v>
      </c>
      <c r="AJ145" s="13">
        <f>AI145*VLOOKUP('Données projet'!$B$10,Paramètres!$A$1:$I$89,3,0)*VLOOKUP('Données projet'!$B$10,Paramètres!$A$1:$I$89,5,0)</f>
        <v>276.13872000000003</v>
      </c>
      <c r="AK145" s="13">
        <f t="shared" si="143"/>
        <v>66.150351116005879</v>
      </c>
      <c r="AL145" s="20">
        <f t="shared" si="112"/>
        <v>596.15346552704364</v>
      </c>
      <c r="AM145" s="59">
        <f t="shared" si="113"/>
        <v>889.48679886037689</v>
      </c>
      <c r="AN145" s="59">
        <f ca="1">AVERAGE(OFFSET($AM$3,0,0,'Données projet'!$E$10+1,1))-AVERAGE(OFFSET($H$3,0,0,'Données projet'!$E$10+1,1))</f>
        <v>382.67703499770795</v>
      </c>
      <c r="AO145" s="59">
        <f t="shared" si="144"/>
        <v>237.98926636458219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41.75023312550249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41.75023312550249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331.19999999999993</v>
      </c>
      <c r="AJ146" s="13">
        <f>AI146*VLOOKUP('Données projet'!$B$10,Paramètres!$A$1:$I$89,3,0)*VLOOKUP('Données projet'!$B$10,Paramètres!$A$1:$I$89,5,0)</f>
        <v>279.00288</v>
      </c>
      <c r="AK146" s="13">
        <f t="shared" si="143"/>
        <v>66.756245029775258</v>
      </c>
      <c r="AL146" s="20">
        <f t="shared" si="112"/>
        <v>602.19714276019192</v>
      </c>
      <c r="AM146" s="59">
        <f t="shared" si="113"/>
        <v>895.53047609352529</v>
      </c>
      <c r="AN146" s="59">
        <f ca="1">AVERAGE(OFFSET($AM$3,0,0,'Données projet'!$E$10+1,1))-AVERAGE(OFFSET($H$3,0,0,'Données projet'!$E$10+1,1))</f>
        <v>382.67703499770795</v>
      </c>
      <c r="AO146" s="59">
        <f t="shared" si="144"/>
        <v>237.98926636458219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40.93153651903912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40.93153651903912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334.59999999999991</v>
      </c>
      <c r="AJ147" s="13">
        <f>AI147*VLOOKUP('Données projet'!$B$10,Paramètres!$A$1:$I$89,3,0)*VLOOKUP('Données projet'!$B$10,Paramètres!$A$1:$I$89,5,0)</f>
        <v>281.86703999999997</v>
      </c>
      <c r="AK147" s="13">
        <f t="shared" si="143"/>
        <v>67.361415363173109</v>
      </c>
      <c r="AL147" s="20">
        <f t="shared" si="112"/>
        <v>608.23955975752642</v>
      </c>
      <c r="AM147" s="59">
        <f t="shared" si="113"/>
        <v>901.57289309085968</v>
      </c>
      <c r="AN147" s="59">
        <f ca="1">AVERAGE(OFFSET($AM$3,0,0,'Données projet'!$E$10+1,1))-AVERAGE(OFFSET($H$3,0,0,'Données projet'!$E$10+1,1))</f>
        <v>382.67703499770795</v>
      </c>
      <c r="AO147" s="59">
        <f t="shared" si="144"/>
        <v>237.98926636458219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40.128894053672873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40.128894053672873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337.99999999999989</v>
      </c>
      <c r="AJ148" s="13">
        <f>AI148*VLOOKUP('Données projet'!$B$10,Paramètres!$A$1:$I$89,3,0)*VLOOKUP('Données projet'!$B$10,Paramètres!$A$1:$I$89,5,0)</f>
        <v>284.73119999999994</v>
      </c>
      <c r="AK148" s="13">
        <f t="shared" si="143"/>
        <v>67.965870320050954</v>
      </c>
      <c r="AL148" s="20">
        <f t="shared" si="112"/>
        <v>614.28073080742195</v>
      </c>
      <c r="AM148" s="59">
        <f t="shared" si="113"/>
        <v>907.61406414075532</v>
      </c>
      <c r="AN148" s="59">
        <f ca="1">AVERAGE(OFFSET($AM$3,0,0,'Données projet'!$E$10+1,1))-AVERAGE(OFFSET($H$3,0,0,'Données projet'!$E$10+1,1))</f>
        <v>382.67703499770795</v>
      </c>
      <c r="AO148" s="59">
        <f t="shared" si="144"/>
        <v>237.98926636458219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39.341990917488893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39.341990917488893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341.39999999999986</v>
      </c>
      <c r="AJ149" s="13">
        <f>AI149*VLOOKUP('Données projet'!$B$10,Paramètres!$A$1:$I$89,3,0)*VLOOKUP('Données projet'!$B$10,Paramètres!$A$1:$I$89,5,0)</f>
        <v>287.59535999999991</v>
      </c>
      <c r="AK149" s="13">
        <f t="shared" si="143"/>
        <v>68.569617929699987</v>
      </c>
      <c r="AL149" s="20">
        <f t="shared" si="112"/>
        <v>620.32066989422731</v>
      </c>
      <c r="AM149" s="59">
        <f t="shared" si="113"/>
        <v>913.65400322756068</v>
      </c>
      <c r="AN149" s="59">
        <f ca="1">AVERAGE(OFFSET($AM$3,0,0,'Données projet'!$E$10+1,1))-AVERAGE(OFFSET($H$3,0,0,'Données projet'!$E$10+1,1))</f>
        <v>382.67703499770795</v>
      </c>
      <c r="AO149" s="59">
        <f t="shared" si="144"/>
        <v>237.98926636458219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38.570518471841964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38.570518471841964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344.79999999999984</v>
      </c>
      <c r="AJ150" s="13">
        <f>AI150*VLOOKUP('Données projet'!$B$10,Paramètres!$A$1:$I$89,3,0)*VLOOKUP('Données projet'!$B$10,Paramètres!$A$1:$I$89,5,0)</f>
        <v>290.45951999999988</v>
      </c>
      <c r="AK150" s="13">
        <f t="shared" si="143"/>
        <v>69.172666052266209</v>
      </c>
      <c r="AL150" s="20">
        <f t="shared" si="112"/>
        <v>626.35939070769678</v>
      </c>
      <c r="AM150" s="59">
        <f t="shared" si="113"/>
        <v>919.69272404103003</v>
      </c>
      <c r="AN150" s="59">
        <f ca="1">AVERAGE(OFFSET($AM$3,0,0,'Données projet'!$E$10+1,1))-AVERAGE(OFFSET($H$3,0,0,'Données projet'!$E$10+1,1))</f>
        <v>382.67703499770795</v>
      </c>
      <c r="AO150" s="59">
        <f t="shared" si="144"/>
        <v>237.98926636458219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37.81417413030244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37.81417413030244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348.19999999999982</v>
      </c>
      <c r="AJ151" s="13">
        <f>AI151*VLOOKUP('Données projet'!$B$10,Paramètres!$A$1:$I$89,3,0)*VLOOKUP('Données projet'!$B$10,Paramètres!$A$1:$I$89,5,0)</f>
        <v>293.32367999999985</v>
      </c>
      <c r="AK151" s="13">
        <f t="shared" si="143"/>
        <v>69.775022383945227</v>
      </c>
      <c r="AL151" s="20">
        <f t="shared" si="112"/>
        <v>632.39690665203761</v>
      </c>
      <c r="AM151" s="59">
        <f t="shared" si="113"/>
        <v>925.73023998537087</v>
      </c>
      <c r="AN151" s="59">
        <f ca="1">AVERAGE(OFFSET($AM$3,0,0,'Données projet'!$E$10+1,1))-AVERAGE(OFFSET($H$3,0,0,'Données projet'!$E$10+1,1))</f>
        <v>382.67703499770795</v>
      </c>
      <c r="AO151" s="59">
        <f t="shared" si="144"/>
        <v>237.98926636458219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37.072661239976014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37.072661239976014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351.5999999999998</v>
      </c>
      <c r="AJ152" s="13">
        <f>AI152*VLOOKUP('Données projet'!$B$10,Paramètres!$A$1:$I$89,3,0)*VLOOKUP('Données projet'!$B$10,Paramètres!$A$1:$I$89,5,0)</f>
        <v>296.18783999999982</v>
      </c>
      <c r="AK152" s="13">
        <f t="shared" si="143"/>
        <v>70.37669446196935</v>
      </c>
      <c r="AL152" s="20">
        <f t="shared" si="112"/>
        <v>638.43323085459633</v>
      </c>
      <c r="AM152" s="59">
        <f t="shared" si="113"/>
        <v>931.76656418792959</v>
      </c>
      <c r="AN152" s="59">
        <f ca="1">AVERAGE(OFFSET($AM$3,0,0,'Données projet'!$E$10+1,1))-AVERAGE(OFFSET($H$3,0,0,'Données projet'!$E$10+1,1))</f>
        <v>382.67703499770795</v>
      </c>
      <c r="AO152" s="59">
        <f t="shared" si="144"/>
        <v>237.98926636458219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36.345688965150686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36.345688965150686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355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354.99999999999977</v>
      </c>
      <c r="AJ153" s="13">
        <f>AI153*VLOOKUP('Données projet'!$B$10,Paramètres!$A$1:$I$89,3,0)*VLOOKUP('Données projet'!$B$10,Paramètres!$A$1:$I$89,5,0)</f>
        <v>299.05199999999985</v>
      </c>
      <c r="AK153" s="13">
        <f t="shared" si="143"/>
        <v>70.977689669395403</v>
      </c>
      <c r="AL153" s="20">
        <f t="shared" si="112"/>
        <v>644.46837617419669</v>
      </c>
      <c r="AM153" s="59">
        <f t="shared" si="113"/>
        <v>937.80170950752995</v>
      </c>
      <c r="AN153" s="59">
        <f ca="1">AVERAGE(OFFSET($AM$3,0,0,'Données projet'!$E$10+1,1))-AVERAGE(OFFSET($H$3,0,0,'Données projet'!$E$10+1,1))</f>
        <v>382.67703499770795</v>
      </c>
      <c r="AO153" s="59">
        <f t="shared" si="144"/>
        <v>237.98926636458219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355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177.78801718746311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177.78801718746311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382.67703499770795</v>
      </c>
      <c r="AO154" s="59">
        <f t="shared" si="144"/>
        <v>237.98926636458219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174.30170261039987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174.30170261039987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382.67703499770795</v>
      </c>
      <c r="AO155" s="59">
        <f t="shared" si="144"/>
        <v>237.98926636458219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170.88375253575094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170.88375253575094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382.67703499770795</v>
      </c>
      <c r="AO156" s="59">
        <f t="shared" si="144"/>
        <v>237.98926636458219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167.53282637732218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167.53282637732218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382.67703499770795</v>
      </c>
      <c r="AO157" s="59">
        <f t="shared" si="144"/>
        <v>237.98926636458219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164.24760983699707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164.24760983699707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382.67703499770795</v>
      </c>
      <c r="AO158" s="59">
        <f t="shared" si="144"/>
        <v>237.98926636458219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161.0268143892435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161.0268143892435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382.67703499770795</v>
      </c>
      <c r="AO159" s="59">
        <f t="shared" si="144"/>
        <v>237.98926636458219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157.86917677572913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157.86917677572913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382.67703499770795</v>
      </c>
      <c r="AO160" s="59">
        <f t="shared" si="144"/>
        <v>237.98926636458219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154.77345850984699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154.77345850984699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382.67703499770795</v>
      </c>
      <c r="AO161" s="59">
        <f t="shared" si="144"/>
        <v>237.98926636458219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151.73844539095711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151.73844539095711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382.67703499770795</v>
      </c>
      <c r="AO162" s="59">
        <f t="shared" si="144"/>
        <v>237.98926636458219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148.76294702815343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148.76294702815343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382.67703499770795</v>
      </c>
      <c r="AO163" s="59">
        <f t="shared" si="144"/>
        <v>237.98926636458219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145.84579637336955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145.84579637336955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382.67703499770795</v>
      </c>
      <c r="AO164" s="59">
        <f t="shared" si="144"/>
        <v>237.98926636458219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142.98584926363978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142.98584926363978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382.67703499770795</v>
      </c>
      <c r="AO165" s="59">
        <f t="shared" si="144"/>
        <v>237.98926636458219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140.1819839723363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140.1819839723363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382.67703499770795</v>
      </c>
      <c r="AO166" s="59">
        <f t="shared" si="144"/>
        <v>237.98926636458219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137.43310076920633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137.43310076920633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382.67703499770795</v>
      </c>
      <c r="AO167" s="59">
        <f t="shared" si="144"/>
        <v>237.98926636458219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134.73812148903656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134.73812148903656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382.67703499770795</v>
      </c>
      <c r="AO168" s="59">
        <f t="shared" si="144"/>
        <v>237.98926636458219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132.09598910877585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132.09598910877585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382.67703499770795</v>
      </c>
      <c r="AO169" s="59">
        <f t="shared" si="144"/>
        <v>237.98926636458219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129.50566733295042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129.50566733295042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382.67703499770795</v>
      </c>
      <c r="AO170" s="59">
        <f t="shared" si="144"/>
        <v>237.98926636458219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126.96614018720867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126.96614018720867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382.67703499770795</v>
      </c>
      <c r="AO171" s="59">
        <f t="shared" si="144"/>
        <v>237.98926636458219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124.47641161983628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124.47641161983628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382.67703499770795</v>
      </c>
      <c r="AO172" s="59">
        <f t="shared" si="144"/>
        <v>237.98926636458219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122.0355051110856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122.0355051110856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382.67703499770795</v>
      </c>
      <c r="AO173" s="59">
        <f t="shared" si="144"/>
        <v>237.98926636458219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119.64246329016555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119.64246329016555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382.67703499770795</v>
      </c>
      <c r="AO174" s="59">
        <f t="shared" si="144"/>
        <v>237.98926636458219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117.29634755974236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117.29634755974236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382.67703499770795</v>
      </c>
      <c r="AO175" s="59">
        <f t="shared" si="144"/>
        <v>237.98926636458219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114.99623772780346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114.99623772780346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382.67703499770795</v>
      </c>
      <c r="AO176" s="59">
        <f t="shared" si="144"/>
        <v>237.98926636458219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112.74123164674042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112.74123164674042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382.67703499770795</v>
      </c>
      <c r="AO177" s="59">
        <f t="shared" si="144"/>
        <v>237.98926636458219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110.53044485950913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110.53044485950913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382.67703499770795</v>
      </c>
      <c r="AO178" s="59">
        <f t="shared" si="144"/>
        <v>237.98926636458219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108.36301025272866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108.36301025272866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382.67703499770795</v>
      </c>
      <c r="AO179" s="59">
        <f t="shared" si="144"/>
        <v>237.98926636458219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106.23807771658257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106.23807771658257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382.67703499770795</v>
      </c>
      <c r="AO180" s="59">
        <f t="shared" si="144"/>
        <v>237.98926636458219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104.15481381138943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104.15481381138943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382.67703499770795</v>
      </c>
      <c r="AO181" s="59">
        <f t="shared" si="144"/>
        <v>237.98926636458219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102.11240144071162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102.11240144071162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382.67703499770795</v>
      </c>
      <c r="AO182" s="59">
        <f t="shared" si="144"/>
        <v>237.98926636458219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100.11003953087427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100.11003953087427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382.67703499770795</v>
      </c>
      <c r="AO183" s="59">
        <f t="shared" si="144"/>
        <v>237.98926636458219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98.146942716768663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98.146942716768663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382.67703499770795</v>
      </c>
      <c r="AO184" s="59">
        <f t="shared" si="144"/>
        <v>237.98926636458219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96.222341033816832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96.222341033816832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382.67703499770795</v>
      </c>
      <c r="AO185" s="59">
        <f t="shared" si="144"/>
        <v>237.98926636458219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94.335479615976581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94.335479615976581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382.67703499770795</v>
      </c>
      <c r="AO186" s="59">
        <f t="shared" si="144"/>
        <v>237.98926636458219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92.48561839966834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92.48561839966834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382.67703499770795</v>
      </c>
      <c r="AO187" s="59">
        <f t="shared" si="144"/>
        <v>237.98926636458219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90.672031833507972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90.672031833507972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382.67703499770795</v>
      </c>
      <c r="AO188" s="59">
        <f t="shared" si="144"/>
        <v>237.98926636458219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88.894008593731442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88.894008593731442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382.67703499770795</v>
      </c>
      <c r="AO189" s="59">
        <f t="shared" si="144"/>
        <v>237.98926636458219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87.150851305199836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87.150851305199836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382.67703499770795</v>
      </c>
      <c r="AO190" s="59">
        <f t="shared" si="144"/>
        <v>237.98926636458219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85.441876267875372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85.441876267875372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382.67703499770795</v>
      </c>
      <c r="AO191" s="59">
        <f t="shared" si="144"/>
        <v>237.98926636458219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83.766413188660991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83.766413188660991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382.67703499770795</v>
      </c>
      <c r="AO192" s="59">
        <f t="shared" si="144"/>
        <v>237.98926636458219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82.123804918498436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82.123804918498436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382.67703499770795</v>
      </c>
      <c r="AO193" s="59">
        <f t="shared" si="144"/>
        <v>237.98926636458219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80.513407194621649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80.513407194621649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382.67703499770795</v>
      </c>
      <c r="AO194" s="59">
        <f t="shared" si="144"/>
        <v>237.98926636458219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78.934588387864466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78.934588387864466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382.67703499770795</v>
      </c>
      <c r="AO195" s="59">
        <f t="shared" si="144"/>
        <v>237.98926636458219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77.386729254923395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77.386729254923395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382.67703499770795</v>
      </c>
      <c r="AO196" s="59">
        <f t="shared" si="144"/>
        <v>237.98926636458219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75.869222695478456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75.869222695478456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382.67703499770795</v>
      </c>
      <c r="AO197" s="59">
        <f t="shared" ref="AO197:AO203" si="205">$AO$3</f>
        <v>237.98926636458219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74.381473514076632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74.381473514076632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382.67703499770795</v>
      </c>
      <c r="AO198" s="59">
        <f t="shared" si="205"/>
        <v>237.98926636458219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72.922898186684691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72.922898186684691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382.67703499770795</v>
      </c>
      <c r="AO199" s="59">
        <f t="shared" si="205"/>
        <v>237.98926636458219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71.492924631819804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71.492924631819804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382.67703499770795</v>
      </c>
      <c r="AO200" s="59">
        <f t="shared" si="205"/>
        <v>237.98926636458219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70.090991986168078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70.090991986168078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382.67703499770795</v>
      </c>
      <c r="AO201" s="59">
        <f t="shared" si="205"/>
        <v>237.98926636458219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68.716550384603096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68.716550384603096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382.67703499770795</v>
      </c>
      <c r="AO202" s="59">
        <f t="shared" si="205"/>
        <v>237.98926636458219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67.369060744518208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67.369060744518208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382.67703499770795</v>
      </c>
      <c r="AO203" s="59">
        <f t="shared" si="205"/>
        <v>237.98926636458219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66.047994554387856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66.047994554387856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sqref="A1:L5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33.3279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8408.0886739721263</v>
      </c>
      <c r="G6" s="147">
        <f ca="1">F6*(100%-'Données projet'!$C$24)*(100%-'Données projet'!$C$25)*(100%-'Données projet'!$C$26)*(100%-'Données projet'!$C$27)</f>
        <v>5145.7502684709416</v>
      </c>
      <c r="H6" s="148">
        <f>IF(OR('Données projet'!B9="",'Données projet'!C9="",'Données projet'!C9=0%),0,AVERAGE(Calculateur!$AC$3:$AC$33)*B6)</f>
        <v>237.0354274570891</v>
      </c>
      <c r="I6" s="149">
        <f>H6*(100%-'Données projet'!$C$24)*(100%-'Données projet'!$C$25)*(100%-'Données projet'!$C$26)*(100%-'Données projet'!$C$27)</f>
        <v>145.06568160373854</v>
      </c>
      <c r="J6" s="150">
        <f>IF(OR('Données projet'!B9="",'Données projet'!C9="",'Données projet'!C9=0%),0,SUM(Calculateur!$V$3:$V$33)*VLOOKUP('Données projet'!$B$9,Paramètres!$A$1:$I$89,9,0)*B6)</f>
        <v>2811.8749229999999</v>
      </c>
      <c r="K6" s="151">
        <f>J6*(100%-'Données projet'!$C$24)*(100%-'Données projet'!$C$25)*(100%-'Données projet'!$C$26)*(100%-'Données projet'!$C$27)</f>
        <v>1720.8674528759998</v>
      </c>
      <c r="L6" s="152">
        <f ca="1">G6+I6+K6</f>
        <v>7011.6834029506808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1.7541000000000002</v>
      </c>
      <c r="C7" s="147">
        <f ca="1">IF(OR('Données projet'!B10="",'Données projet'!C10="",'Données projet'!C10=0%),0,Calculateur!AN3)</f>
        <v>382.67703499770795</v>
      </c>
      <c r="D7" s="147">
        <f>IF(OR('Données projet'!B10="",'Données projet'!C10="",'Données projet'!C10=0%),0,Calculateur!AO3)</f>
        <v>237.98926636458219</v>
      </c>
      <c r="E7" s="147">
        <f t="shared" ref="E7:E15" ca="1" si="0">MIN(C7,D7)</f>
        <v>237.98926636458219</v>
      </c>
      <c r="F7" s="147">
        <f t="shared" ref="F7:F15" ca="1" si="1">E7*B7</f>
        <v>417.45697213011368</v>
      </c>
      <c r="G7" s="147">
        <f ca="1">F7*(100%-'Données projet'!$C$24)*(100%-'Données projet'!$C$25)*(100%-'Données projet'!$C$26)*(100%-'Données projet'!$C$27)</f>
        <v>255.4836669436296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17.541000000000004</v>
      </c>
      <c r="K7" s="151">
        <f>J7*(100%-'Données projet'!$C$24)*(100%-'Données projet'!$C$25)*(100%-'Données projet'!$C$26)*(100%-'Données projet'!$C$27)</f>
        <v>10.735092000000002</v>
      </c>
      <c r="L7" s="152">
        <f t="shared" ref="L7:L15" ca="1" si="2">G7+I7+K7</f>
        <v>266.21875894362961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8825.5456461022404</v>
      </c>
      <c r="G16" s="166">
        <f t="shared" ca="1" si="3"/>
        <v>5401.2339354145715</v>
      </c>
      <c r="H16" s="167">
        <f t="shared" si="3"/>
        <v>237.0354274570891</v>
      </c>
      <c r="I16" s="167">
        <f t="shared" si="3"/>
        <v>145.06568160373854</v>
      </c>
      <c r="J16" s="168">
        <f t="shared" si="3"/>
        <v>2829.415923</v>
      </c>
      <c r="K16" s="168">
        <f t="shared" si="3"/>
        <v>1731.6025448759997</v>
      </c>
      <c r="L16" s="169">
        <f t="shared" ca="1" si="3"/>
        <v>7277.9021618943107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33.3279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1.7541000000000002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34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355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2023-09-01T11:13:02Z</cp:lastPrinted>
  <dcterms:created xsi:type="dcterms:W3CDTF">2021-02-01T08:22:39Z</dcterms:created>
  <dcterms:modified xsi:type="dcterms:W3CDTF">2023-09-01T11:15:10Z</dcterms:modified>
</cp:coreProperties>
</file>