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SERRA - BELIN BELIET (33)\Projet 1\Dossier final\"/>
    </mc:Choice>
  </mc:AlternateContent>
  <xr:revisionPtr revIDLastSave="0" documentId="13_ncr:1_{9ABAEBEC-1206-43E0-97D2-F5908D4342EA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<sst xmlns="http://schemas.openxmlformats.org/spreadsheetml/2006/main" count="1168" uniqueCount="324">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</sst>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K14" sqref="K1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72.849999999999994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5.6000000000000001E-2</v>
      </c>
      <c r="D9" s="36">
        <f t="shared" ref="D9:D18" si="0">C9*$C$5</f>
        <v>4.0796000000000001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0.94399999999999995</v>
      </c>
      <c r="D10" s="36">
        <f t="shared" si="0"/>
        <v>68.770399999999995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72.849999999999994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>
        <v>0.7</v>
      </c>
      <c r="F65" s="54"/>
      <c r="G65" s="54">
        <v>0.3</v>
      </c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/>
      <c r="F66" s="54"/>
      <c r="G66" s="54"/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151.58413719376074</v>
      </c>
      <c r="AO3" s="62">
        <f>IF('Données projet'!E10&gt;30,$AM$33-$H$33,LOOKUP('Données projet'!$E$10,$A$3:$A$203,AM3:AM203)-LOOKUP('Données projet'!$E$10,$A$3:$A$203,$H$3:$H$203))</f>
        <v>310.105543138185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151.58413719376074</v>
      </c>
      <c r="AO4" s="62">
        <f>$AO$3</f>
        <v>310.105543138185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151.58413719376074</v>
      </c>
      <c r="AO5" s="62">
        <f t="shared" ref="AO5:AO68" si="36">$AO$3</f>
        <v>310.105543138185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151.58413719376074</v>
      </c>
      <c r="AO6" s="62">
        <f t="shared" si="36"/>
        <v>310.105543138185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151.58413719376074</v>
      </c>
      <c r="AO7" s="62">
        <f t="shared" si="36"/>
        <v>310.105543138185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151.58413719376074</v>
      </c>
      <c r="AO8" s="62">
        <f t="shared" si="36"/>
        <v>310.105543138185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151.58413719376074</v>
      </c>
      <c r="AO9" s="62">
        <f t="shared" si="36"/>
        <v>310.105543138185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151.58413719376074</v>
      </c>
      <c r="AO10" s="62">
        <f t="shared" si="36"/>
        <v>310.105543138185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151.58413719376074</v>
      </c>
      <c r="AO11" s="62">
        <f t="shared" si="36"/>
        <v>310.105543138185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151.58413719376074</v>
      </c>
      <c r="AO12" s="62">
        <f t="shared" si="36"/>
        <v>310.105543138185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151.58413719376074</v>
      </c>
      <c r="AO13" s="62">
        <f t="shared" si="36"/>
        <v>310.105543138185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151.58413719376074</v>
      </c>
      <c r="AO14" s="62">
        <f t="shared" si="36"/>
        <v>310.105543138185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151.58413719376074</v>
      </c>
      <c r="AO15" s="62">
        <f t="shared" si="36"/>
        <v>310.105543138185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151.58413719376074</v>
      </c>
      <c r="AO16" s="62">
        <f t="shared" si="36"/>
        <v>310.105543138185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151.58413719376074</v>
      </c>
      <c r="AO17" s="62">
        <f t="shared" si="36"/>
        <v>310.105543138185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151.58413719376074</v>
      </c>
      <c r="AO18" s="62">
        <f t="shared" si="36"/>
        <v>310.105543138185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151.58413719376074</v>
      </c>
      <c r="AO19" s="62">
        <f t="shared" si="36"/>
        <v>310.105543138185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151.58413719376074</v>
      </c>
      <c r="AO20" s="62">
        <f t="shared" si="36"/>
        <v>310.105543138185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151.58413719376074</v>
      </c>
      <c r="AO21" s="62">
        <f t="shared" si="36"/>
        <v>310.105543138185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151.58413719376074</v>
      </c>
      <c r="AO22" s="62">
        <f t="shared" si="36"/>
        <v>310.105543138185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151.58413719376074</v>
      </c>
      <c r="AO23" s="62">
        <f t="shared" si="36"/>
        <v>310.105543138185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151.58413719376074</v>
      </c>
      <c r="AO24" s="62">
        <f t="shared" si="36"/>
        <v>310.105543138185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151.58413719376074</v>
      </c>
      <c r="AO25" s="62">
        <f t="shared" si="36"/>
        <v>310.105543138185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151.58413719376074</v>
      </c>
      <c r="AO26" s="62">
        <f t="shared" si="36"/>
        <v>310.105543138185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528.53009004956789</v>
      </c>
      <c r="AN27" s="62">
        <f ca="1">AVERAGE(OFFSET($AM$3,0,0,'Données projet'!$E$10+1,1))-AVERAGE(OFFSET($H$3,0,0,'Données projet'!$E$10+1,1))</f>
        <v>151.58413719376074</v>
      </c>
      <c r="AO27" s="62">
        <f t="shared" si="36"/>
        <v>310.105543138185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548.01352458826307</v>
      </c>
      <c r="AN28" s="62">
        <f ca="1">AVERAGE(OFFSET($AM$3,0,0,'Données projet'!$E$10+1,1))-AVERAGE(OFFSET($H$3,0,0,'Données projet'!$E$10+1,1))</f>
        <v>151.58413719376074</v>
      </c>
      <c r="AO28" s="62">
        <f t="shared" si="36"/>
        <v>310.105543138185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567.46322673667237</v>
      </c>
      <c r="AN29" s="62">
        <f ca="1">AVERAGE(OFFSET($AM$3,0,0,'Données projet'!$E$10+1,1))-AVERAGE(OFFSET($H$3,0,0,'Données projet'!$E$10+1,1))</f>
        <v>151.58413719376074</v>
      </c>
      <c r="AO29" s="62">
        <f t="shared" si="36"/>
        <v>310.105543138185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586.88192594520183</v>
      </c>
      <c r="AN30" s="62">
        <f ca="1">AVERAGE(OFFSET($AM$3,0,0,'Données projet'!$E$10+1,1))-AVERAGE(OFFSET($H$3,0,0,'Données projet'!$E$10+1,1))</f>
        <v>151.58413719376074</v>
      </c>
      <c r="AO30" s="62">
        <f t="shared" si="36"/>
        <v>310.105543138185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606.27196099960997</v>
      </c>
      <c r="AN31" s="62">
        <f ca="1">AVERAGE(OFFSET($AM$3,0,0,'Données projet'!$E$10+1,1))-AVERAGE(OFFSET($H$3,0,0,'Données projet'!$E$10+1,1))</f>
        <v>151.58413719376074</v>
      </c>
      <c r="AO31" s="62">
        <f t="shared" si="36"/>
        <v>310.105543138185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625.63535718975527</v>
      </c>
      <c r="AN32" s="62">
        <f ca="1">AVERAGE(OFFSET($AM$3,0,0,'Données projet'!$E$10+1,1))-AVERAGE(OFFSET($H$3,0,0,'Données projet'!$E$10+1,1))</f>
        <v>151.58413719376074</v>
      </c>
      <c r="AO32" s="62">
        <f t="shared" si="36"/>
        <v>310.105543138185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151.58413719376074</v>
      </c>
      <c r="AO33" s="62">
        <f t="shared" si="36"/>
        <v>310.105543138185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0.315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151.58413719376074</v>
      </c>
      <c r="AO34" s="62">
        <f t="shared" si="36"/>
        <v>310.105543138185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151.58413719376074</v>
      </c>
      <c r="AO35" s="62">
        <f t="shared" si="36"/>
        <v>310.105543138185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151.58413719376074</v>
      </c>
      <c r="AO36" s="62">
        <f t="shared" si="36"/>
        <v>310.105543138185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151.58413719376074</v>
      </c>
      <c r="AO37" s="62">
        <f t="shared" si="36"/>
        <v>310.105543138185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10.064919534361282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0.48143189048296303</v>
      </c>
      <c r="AX37" s="23">
        <f t="shared" si="6"/>
        <v>10.546351424844245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151.58413719376074</v>
      </c>
      <c r="AO38" s="62">
        <f t="shared" si="36"/>
        <v>310.105543138185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9.8675526012871977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0.34042375443996248</v>
      </c>
      <c r="AX38" s="23">
        <f t="shared" si="6"/>
        <v>10.20797635572716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151.58413719376074</v>
      </c>
      <c r="AO39" s="62">
        <f t="shared" si="36"/>
        <v>310.105543138185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9.674055913388754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0.24071594524148154</v>
      </c>
      <c r="AX39" s="23">
        <f t="shared" si="6"/>
        <v>9.9147718586302354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151.58413719376074</v>
      </c>
      <c r="AO40" s="62">
        <f t="shared" si="36"/>
        <v>310.105543138185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9.4843535775186734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0.17021187721998127</v>
      </c>
      <c r="AX40" s="23">
        <f t="shared" si="6"/>
        <v>9.6545654547386555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151.58413719376074</v>
      </c>
      <c r="AO41" s="62">
        <f t="shared" si="36"/>
        <v>310.105543138185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9.2983711887480052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0.1203579726207408</v>
      </c>
      <c r="AX41" s="23">
        <f t="shared" si="6"/>
        <v>9.4187291613687467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151.58413719376074</v>
      </c>
      <c r="AO42" s="62">
        <f t="shared" si="36"/>
        <v>310.105543138185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9.1160358011830738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8.5105938609990647E-2</v>
      </c>
      <c r="AX42" s="23">
        <f t="shared" si="6"/>
        <v>9.2011417397930639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151.58413719376074</v>
      </c>
      <c r="AO43" s="62">
        <f t="shared" si="36"/>
        <v>310.105543138185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8.9372758993546846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6.0178986310370407E-2</v>
      </c>
      <c r="AX43" s="23">
        <f t="shared" si="6"/>
        <v>8.9974548856650554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151.58413719376074</v>
      </c>
      <c r="AO44" s="62">
        <f t="shared" si="36"/>
        <v>310.105543138185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8.7620213701683767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4.2552969304995331E-2</v>
      </c>
      <c r="AX44" s="23">
        <f t="shared" si="6"/>
        <v>8.8045743394733726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151.58413719376074</v>
      </c>
      <c r="AO45" s="62">
        <f t="shared" si="36"/>
        <v>310.105543138185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8.5902034754047047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3.0089493155185207E-2</v>
      </c>
      <c r="AX45" s="23">
        <f t="shared" si="6"/>
        <v>8.6202929685598892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151.58413719376074</v>
      </c>
      <c r="AO46" s="62">
        <f t="shared" si="36"/>
        <v>310.105543138185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8.4217548247587803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2.1276484652497665E-2</v>
      </c>
      <c r="AX46" s="23">
        <f t="shared" si="6"/>
        <v>8.4430313094112783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151.58413719376074</v>
      </c>
      <c r="AO47" s="62">
        <f t="shared" si="36"/>
        <v>310.105543138185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8.2566093494084907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1.5044746577592603E-2</v>
      </c>
      <c r="AX47" s="23">
        <f t="shared" si="6"/>
        <v>8.2716540959860829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151.58413719376074</v>
      </c>
      <c r="AO48" s="62">
        <f t="shared" si="36"/>
        <v>310.105543138185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8.0947022761010263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1.0638242326248833E-2</v>
      </c>
      <c r="AX48" s="23">
        <f t="shared" si="6"/>
        <v>8.1053405184272744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151.58413719376074</v>
      </c>
      <c r="AO49" s="62">
        <f t="shared" si="36"/>
        <v>310.105543138185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7.9359701017475572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7.5223732887963017E-3</v>
      </c>
      <c r="AX49" s="23">
        <f t="shared" si="6"/>
        <v>7.9434924750363534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151.58413719376074</v>
      </c>
      <c r="AO50" s="62">
        <f t="shared" si="36"/>
        <v>310.105543138185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7.7803505685160932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5.3191211631244163E-3</v>
      </c>
      <c r="AX50" s="23">
        <f t="shared" si="6"/>
        <v>7.7856696896792172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151.58413719376074</v>
      </c>
      <c r="AO51" s="62">
        <f t="shared" si="36"/>
        <v>310.105543138185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7.6277826394127555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3.7611866443981509E-3</v>
      </c>
      <c r="AX51" s="23">
        <f t="shared" si="6"/>
        <v>7.631543826057154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151.58413719376074</v>
      </c>
      <c r="AO52" s="62">
        <f t="shared" si="36"/>
        <v>310.105543138185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7.4782064743418859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2.6595605815622082E-3</v>
      </c>
      <c r="AX52" s="23">
        <f t="shared" si="6"/>
        <v>7.4808660349234479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151.58413719376074</v>
      </c>
      <c r="AO53" s="62">
        <f t="shared" si="36"/>
        <v>310.105543138185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7.3315634066356044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1.8805933221990754E-3</v>
      </c>
      <c r="AX53" s="23">
        <f t="shared" si="6"/>
        <v>7.3334439999578036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151.58413719376074</v>
      </c>
      <c r="AO54" s="62">
        <f t="shared" si="36"/>
        <v>310.105543138185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7.1877959200436035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1.3297802907811041E-3</v>
      </c>
      <c r="AX54" s="23">
        <f t="shared" si="6"/>
        <v>7.1891257003343849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151.58413719376074</v>
      </c>
      <c r="AO55" s="62">
        <f t="shared" si="36"/>
        <v>310.105543138185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7.0468476261741637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9.4029666109953771E-4</v>
      </c>
      <c r="AX55" s="23">
        <f t="shared" si="6"/>
        <v>7.0477879228352629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151.58413719376074</v>
      </c>
      <c r="AO56" s="62">
        <f t="shared" si="36"/>
        <v>310.105543138185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6.9086632423775329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6.6489014539055204E-4</v>
      </c>
      <c r="AX56" s="23">
        <f t="shared" si="6"/>
        <v>6.9093281325229237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151.58413719376074</v>
      </c>
      <c r="AO57" s="62">
        <f t="shared" si="36"/>
        <v>310.105543138185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6.7731885700630023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4.7014833054976886E-4</v>
      </c>
      <c r="AX57" s="23">
        <f t="shared" si="6"/>
        <v>6.7736587183935519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151.58413719376074</v>
      </c>
      <c r="AO58" s="62">
        <f t="shared" si="36"/>
        <v>310.105543138185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6.6403704734411688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3.3244507269527602E-4</v>
      </c>
      <c r="AX58" s="23">
        <f t="shared" si="6"/>
        <v>6.6407029185138642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151.58413719376074</v>
      </c>
      <c r="AO59" s="62">
        <f t="shared" si="36"/>
        <v>310.105543138185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6.5101568586830494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2.3507416527488443E-4</v>
      </c>
      <c r="AX59" s="23">
        <f t="shared" si="6"/>
        <v>6.5103919328483242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151.58413719376074</v>
      </c>
      <c r="AO60" s="62">
        <f t="shared" si="36"/>
        <v>310.105543138185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6.3824966534878742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1.6622253634763801E-4</v>
      </c>
      <c r="AX60" s="23">
        <f t="shared" si="6"/>
        <v>6.3826628760242219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151.58413719376074</v>
      </c>
      <c r="AO61" s="62">
        <f t="shared" si="36"/>
        <v>310.105543138185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6.2573397870515395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1.1753708263744221E-4</v>
      </c>
      <c r="AX61" s="23">
        <f t="shared" si="6"/>
        <v>6.2574573241341769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151.58413719376074</v>
      </c>
      <c r="AO62" s="62">
        <f t="shared" si="36"/>
        <v>310.105543138185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6.1346371704278706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8.3111268173819005E-5</v>
      </c>
      <c r="AX62" s="23">
        <f t="shared" si="6"/>
        <v>6.134720281696044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151.58413719376074</v>
      </c>
      <c r="AO63" s="62">
        <f t="shared" si="36"/>
        <v>310.105543138185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6.0143406772749861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5.8768541318721107E-5</v>
      </c>
      <c r="AX63" s="23">
        <f t="shared" si="6"/>
        <v>6.0143994458163048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151.58413719376074</v>
      </c>
      <c r="AO64" s="62">
        <f t="shared" si="36"/>
        <v>310.105543138185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5.8964031249792139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4.1555634086909503E-5</v>
      </c>
      <c r="AX64" s="23">
        <f t="shared" si="6"/>
        <v>5.8964446806133006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151.58413719376074</v>
      </c>
      <c r="AO65" s="62">
        <f t="shared" si="36"/>
        <v>310.105543138185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5.7807782561491576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2.9384270659360554E-5</v>
      </c>
      <c r="AX65" s="23">
        <f t="shared" si="6"/>
        <v>5.780807640419817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151.58413719376074</v>
      </c>
      <c r="AO66" s="62">
        <f t="shared" si="36"/>
        <v>310.105543138185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5.667420720472653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2.0777817043454751E-5</v>
      </c>
      <c r="AX66" s="23">
        <f t="shared" si="6"/>
        <v>5.6674414982896968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151.58413719376074</v>
      </c>
      <c r="AO67" s="62">
        <f t="shared" si="36"/>
        <v>310.105543138185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5.556286056929495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1.4692135329680277E-5</v>
      </c>
      <c r="AX67" s="23">
        <f t="shared" si="6"/>
        <v>5.5563007490648246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151.58413719376074</v>
      </c>
      <c r="AO68" s="62">
        <f t="shared" si="36"/>
        <v>310.105543138185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5.4473306763529665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1.0388908521727376E-5</v>
      </c>
      <c r="AX68" s="23">
        <f t="shared" ref="AX68:AX131" si="60">SUM(AU68:AW68)</f>
        <v>5.4473410652614884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151.58413719376074</v>
      </c>
      <c r="AO69" s="62">
        <f t="shared" ref="AO69:AO132" si="90">$AO$3</f>
        <v>310.105543138185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5.3405118443333235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7.3460676648401384E-6</v>
      </c>
      <c r="AX69" s="23">
        <f t="shared" si="60"/>
        <v>5.3405191904009888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151.58413719376074</v>
      </c>
      <c r="AO70" s="62">
        <f t="shared" si="90"/>
        <v>310.105543138185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5.2357876644565318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5.1944542608636878E-6</v>
      </c>
      <c r="AX70" s="23">
        <f t="shared" si="60"/>
        <v>5.2357928589107923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151.58413719376074</v>
      </c>
      <c r="AO71" s="62">
        <f t="shared" si="90"/>
        <v>310.105543138185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5.1331170618716815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3.6730338324200692E-6</v>
      </c>
      <c r="AX71" s="23">
        <f t="shared" si="60"/>
        <v>5.1331207349055141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151.58413719376074</v>
      </c>
      <c r="AO72" s="62">
        <f t="shared" si="90"/>
        <v>310.105543138185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5.0324597671806357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2.5972271304318439E-6</v>
      </c>
      <c r="AX72" s="23">
        <f t="shared" si="60"/>
        <v>5.032462364407766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151.58413719376074</v>
      </c>
      <c r="AO73" s="62">
        <f t="shared" si="90"/>
        <v>310.105543138185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4.9337763006435935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1.8365169162100346E-6</v>
      </c>
      <c r="AX73" s="23">
        <f t="shared" si="60"/>
        <v>4.9337781371605098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151.58413719376074</v>
      </c>
      <c r="AO74" s="62">
        <f t="shared" si="90"/>
        <v>310.105543138185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4.8370279566943717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1.298613565215922E-6</v>
      </c>
      <c r="AX74" s="23">
        <f t="shared" si="60"/>
        <v>4.8370292553079368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151.58413719376074</v>
      </c>
      <c r="AO75" s="62">
        <f t="shared" si="90"/>
        <v>310.105543138185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4.7421767887593314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9.182584581050173E-7</v>
      </c>
      <c r="AX75" s="23">
        <f t="shared" si="60"/>
        <v>4.7421777070177891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151.58413719376074</v>
      </c>
      <c r="AO76" s="62">
        <f t="shared" si="90"/>
        <v>310.105543138185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4.6491855943739973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6.4930678260796098E-7</v>
      </c>
      <c r="AX76" s="23">
        <f t="shared" si="60"/>
        <v>4.6491862436807798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151.58413719376074</v>
      </c>
      <c r="AO77" s="62">
        <f t="shared" si="90"/>
        <v>310.105543138185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4.5580179005915316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4.5912922905250865E-7</v>
      </c>
      <c r="AX77" s="23">
        <f t="shared" si="60"/>
        <v>4.5580183597207604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151.58413719376074</v>
      </c>
      <c r="AO78" s="62">
        <f t="shared" si="90"/>
        <v>310.105543138185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4.468637949677337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3.2465339130398049E-7</v>
      </c>
      <c r="AX78" s="23">
        <f t="shared" si="60"/>
        <v>4.4686382743307282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151.58413719376074</v>
      </c>
      <c r="AO79" s="62">
        <f t="shared" si="90"/>
        <v>310.105543138185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4.381010685084183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2.2956461452625432E-7</v>
      </c>
      <c r="AX79" s="23">
        <f t="shared" si="60"/>
        <v>4.3810109146487974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151.58413719376074</v>
      </c>
      <c r="AO80" s="62">
        <f t="shared" si="90"/>
        <v>310.105543138185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4.295101737702347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1.6232669565199024E-7</v>
      </c>
      <c r="AX80" s="23">
        <f t="shared" si="60"/>
        <v>4.2951019000290431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151.58413719376074</v>
      </c>
      <c r="AO81" s="62">
        <f t="shared" si="90"/>
        <v>310.105543138185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4.2108774123793848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1.1478230726312716E-7</v>
      </c>
      <c r="AX81" s="23">
        <f t="shared" si="60"/>
        <v>4.2108775271616921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151.58413719376074</v>
      </c>
      <c r="AO82" s="62">
        <f t="shared" si="90"/>
        <v>310.105543138185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4.12830467470424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8.1163347825995122E-8</v>
      </c>
      <c r="AX82" s="23">
        <f t="shared" si="60"/>
        <v>4.128304755867588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151.58413719376074</v>
      </c>
      <c r="AO83" s="62">
        <f t="shared" si="90"/>
        <v>310.105543138185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4.0473511380505078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5.7391153631563581E-8</v>
      </c>
      <c r="AX83" s="23">
        <f t="shared" si="60"/>
        <v>4.0473511954416619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151.58413719376074</v>
      </c>
      <c r="AO84" s="62">
        <f t="shared" si="90"/>
        <v>310.105543138185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3.9679850508737737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4.0581673912997561E-8</v>
      </c>
      <c r="AX84" s="23">
        <f t="shared" si="60"/>
        <v>3.9679850914554478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151.58413719376074</v>
      </c>
      <c r="AO85" s="62">
        <f t="shared" si="90"/>
        <v>310.105543138185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3.8901752842580422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2.8695576815781791E-8</v>
      </c>
      <c r="AX85" s="23">
        <f t="shared" si="60"/>
        <v>3.8901753129536192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151.58413719376074</v>
      </c>
      <c r="AO86" s="62">
        <f t="shared" si="90"/>
        <v>310.105543138185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3.8138913197063733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2.0290836956498781E-8</v>
      </c>
      <c r="AX86" s="23">
        <f t="shared" si="60"/>
        <v>3.8138913399972103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151.58413719376074</v>
      </c>
      <c r="AO87" s="62">
        <f t="shared" si="90"/>
        <v>310.105543138185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3.739103237170939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1.4347788407890895E-8</v>
      </c>
      <c r="AX87" s="23">
        <f t="shared" si="60"/>
        <v>3.7391032515187272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151.58413719376074</v>
      </c>
      <c r="AO88" s="62">
        <f t="shared" si="90"/>
        <v>310.105543138185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3.6657817033177982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1.014541847824939E-8</v>
      </c>
      <c r="AX88" s="23">
        <f t="shared" si="60"/>
        <v>3.6657817134632165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151.58413719376074</v>
      </c>
      <c r="AO89" s="62">
        <f t="shared" si="90"/>
        <v>310.105543138185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3.5938979600217977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7.1738942039454476E-9</v>
      </c>
      <c r="AX89" s="23">
        <f t="shared" si="60"/>
        <v>3.5938979671956921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151.58413719376074</v>
      </c>
      <c r="AO90" s="62">
        <f t="shared" si="90"/>
        <v>310.105543138185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3.5234238130870779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5.0727092391246951E-9</v>
      </c>
      <c r="AX90" s="23">
        <f t="shared" si="60"/>
        <v>3.5234238181597872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151.58413719376074</v>
      </c>
      <c r="AO91" s="62">
        <f t="shared" si="90"/>
        <v>310.105543138185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3.4543316211887625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3.5869471019727238E-9</v>
      </c>
      <c r="AX91" s="23">
        <f t="shared" si="60"/>
        <v>3.4543316247757097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151.58413719376074</v>
      </c>
      <c r="AO92" s="62">
        <f t="shared" si="90"/>
        <v>310.105543138185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3.3865942850314972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2.5363546195623476E-9</v>
      </c>
      <c r="AX92" s="23">
        <f t="shared" si="60"/>
        <v>3.3865942875678519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151.58413719376074</v>
      </c>
      <c r="AO93" s="62">
        <f t="shared" si="90"/>
        <v>310.105543138185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3.3201852367205804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1.7934735509863619E-9</v>
      </c>
      <c r="AX93" s="23">
        <f t="shared" si="60"/>
        <v>3.3201852385140538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151.58413719376074</v>
      </c>
      <c r="AO94" s="62">
        <f t="shared" si="90"/>
        <v>310.105543138185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3.2550784293415211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1.2681773097811738E-9</v>
      </c>
      <c r="AX94" s="23">
        <f t="shared" si="60"/>
        <v>3.2550784306096983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151.58413719376074</v>
      </c>
      <c r="AO95" s="62">
        <f t="shared" si="90"/>
        <v>310.105543138185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3.1912483267439335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8.9673677549318096E-10</v>
      </c>
      <c r="AX95" s="23">
        <f t="shared" si="60"/>
        <v>3.1912483276406705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151.58413719376074</v>
      </c>
      <c r="AO96" s="62">
        <f t="shared" si="90"/>
        <v>310.105543138185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3.1286698935257666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6.3408865489058689E-10</v>
      </c>
      <c r="AX96" s="23">
        <f t="shared" si="60"/>
        <v>3.1286698941598554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151.58413719376074</v>
      </c>
      <c r="AO97" s="62">
        <f t="shared" si="90"/>
        <v>310.105543138185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3.0673185852139322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4.4836838774659048E-10</v>
      </c>
      <c r="AX97" s="23">
        <f t="shared" si="60"/>
        <v>3.0673185856623006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151.58413719376074</v>
      </c>
      <c r="AO98" s="62">
        <f t="shared" si="90"/>
        <v>310.105543138185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3.0071703386374899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3.1704432744529345E-10</v>
      </c>
      <c r="AX98" s="23">
        <f t="shared" si="60"/>
        <v>3.0071703389545341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151.58413719376074</v>
      </c>
      <c r="AO99" s="62">
        <f t="shared" si="90"/>
        <v>310.105543138185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2.9482015624896039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2.2418419387329524E-10</v>
      </c>
      <c r="AX99" s="23">
        <f t="shared" si="60"/>
        <v>2.9482015627137881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151.58413719376074</v>
      </c>
      <c r="AO100" s="62">
        <f t="shared" si="90"/>
        <v>310.105543138185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2.8903891280745757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1.5852216372264672E-10</v>
      </c>
      <c r="AX100" s="23">
        <f t="shared" si="60"/>
        <v>2.8903891282330978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151.58413719376074</v>
      </c>
      <c r="AO101" s="62">
        <f t="shared" si="90"/>
        <v>310.105543138185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2.8337103602363234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1.1209209693664762E-10</v>
      </c>
      <c r="AX101" s="23">
        <f t="shared" si="60"/>
        <v>2.8337103603484155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151.58413719376074</v>
      </c>
      <c r="AO102" s="62">
        <f t="shared" si="90"/>
        <v>310.105543138185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2.7781430284647444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7.9261081861323361E-11</v>
      </c>
      <c r="AX102" s="23">
        <f t="shared" si="60"/>
        <v>2.7781430285440054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151.58413719376074</v>
      </c>
      <c r="AO103" s="62">
        <f t="shared" si="90"/>
        <v>310.105543138185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2.7236653381764802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5.604604846832381E-11</v>
      </c>
      <c r="AX103" s="23">
        <f t="shared" si="60"/>
        <v>2.723665338232526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151.58413719376074</v>
      </c>
      <c r="AO104" s="62">
        <f t="shared" si="90"/>
        <v>310.105543138185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2.6702559221666586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3.9630540930661681E-11</v>
      </c>
      <c r="AX104" s="23">
        <f t="shared" si="60"/>
        <v>2.6702559222062892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151.58413719376074</v>
      </c>
      <c r="AO105" s="62">
        <f t="shared" si="90"/>
        <v>310.105543138185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2.6178938322282628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2.8023024234161905E-11</v>
      </c>
      <c r="AX105" s="23">
        <f t="shared" si="60"/>
        <v>2.6178938322562857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151.58413719376074</v>
      </c>
      <c r="AO106" s="62">
        <f t="shared" si="90"/>
        <v>310.105543138185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2.5665585309358376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1.981527046533084E-11</v>
      </c>
      <c r="AX106" s="23">
        <f t="shared" si="60"/>
        <v>2.5665585309556529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151.58413719376074</v>
      </c>
      <c r="AO107" s="62">
        <f t="shared" si="90"/>
        <v>310.105543138185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2.5162298835903147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1.4011512117080952E-11</v>
      </c>
      <c r="AX107" s="23">
        <f t="shared" si="60"/>
        <v>2.5162298836043262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151.58413719376074</v>
      </c>
      <c r="AO108" s="62">
        <f t="shared" si="90"/>
        <v>310.105543138185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2.4668881503217936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9.9076352326654202E-12</v>
      </c>
      <c r="AX108" s="23">
        <f t="shared" si="60"/>
        <v>2.4668881503317013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151.58413719376074</v>
      </c>
      <c r="AO109" s="62">
        <f t="shared" si="90"/>
        <v>310.105543138185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2.4185139783471827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7.0057560585404762E-12</v>
      </c>
      <c r="AX109" s="23">
        <f t="shared" si="60"/>
        <v>2.4185139783541887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151.58413719376074</v>
      </c>
      <c r="AO110" s="62">
        <f t="shared" si="90"/>
        <v>310.105543138185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2.3710883943796626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4.9538176163327101E-12</v>
      </c>
      <c r="AX110" s="23">
        <f t="shared" si="60"/>
        <v>2.3710883943846164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151.58413719376074</v>
      </c>
      <c r="AO111" s="62">
        <f t="shared" si="90"/>
        <v>310.105543138185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2.3245927971869955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3.5028780292702381E-12</v>
      </c>
      <c r="AX111" s="23">
        <f t="shared" si="60"/>
        <v>2.3245927971904985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151.58413719376074</v>
      </c>
      <c r="AO112" s="62">
        <f t="shared" si="90"/>
        <v>310.105543138185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2.2790089502957627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2.476908808166355E-12</v>
      </c>
      <c r="AX112" s="23">
        <f t="shared" si="60"/>
        <v>2.2790089502982398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151.58413719376074</v>
      </c>
      <c r="AO113" s="62">
        <f t="shared" si="90"/>
        <v>310.105543138185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2.2343189748386658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1.7514390146351191E-12</v>
      </c>
      <c r="AX113" s="23">
        <f t="shared" si="60"/>
        <v>2.2343189748404173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151.58413719376074</v>
      </c>
      <c r="AO114" s="62">
        <f t="shared" si="90"/>
        <v>310.105543138185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2.1905053425420888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1.2384544040831775E-12</v>
      </c>
      <c r="AX114" s="23">
        <f t="shared" si="60"/>
        <v>2.1905053425433274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151.58413719376074</v>
      </c>
      <c r="AO115" s="62">
        <f t="shared" si="90"/>
        <v>310.105543138185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2.1475508688511709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8.7571950731755953E-13</v>
      </c>
      <c r="AX115" s="23">
        <f t="shared" si="60"/>
        <v>2.1475508688520466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151.58413719376074</v>
      </c>
      <c r="AO116" s="62">
        <f t="shared" si="90"/>
        <v>310.105543138185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2.1054387061896898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6.1922720204158876E-13</v>
      </c>
      <c r="AX116" s="23">
        <f t="shared" si="60"/>
        <v>2.1054387061903088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151.58413719376074</v>
      </c>
      <c r="AO117" s="62">
        <f t="shared" si="90"/>
        <v>310.105543138185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2.0641523373521173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4.3785975365877976E-13</v>
      </c>
      <c r="AX117" s="23">
        <f t="shared" si="60"/>
        <v>2.0641523373525552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151.58413719376074</v>
      </c>
      <c r="AO118" s="62">
        <f t="shared" si="90"/>
        <v>310.105543138185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2.0236755690252513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3.0961360102079438E-13</v>
      </c>
      <c r="AX118" s="23">
        <f t="shared" si="60"/>
        <v>2.0236755690255608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151.58413719376074</v>
      </c>
      <c r="AO119" s="62">
        <f t="shared" si="90"/>
        <v>310.105543138185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1.9839925254368842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2.1892987682938988E-13</v>
      </c>
      <c r="AX119" s="23">
        <f t="shared" si="60"/>
        <v>1.9839925254371031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151.58413719376074</v>
      </c>
      <c r="AO120" s="62">
        <f t="shared" si="90"/>
        <v>310.105543138185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1.9450876421290184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1.5480680051039719E-13</v>
      </c>
      <c r="AX120" s="23">
        <f t="shared" si="60"/>
        <v>1.9450876421291732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151.58413719376074</v>
      </c>
      <c r="AO121" s="62">
        <f t="shared" si="90"/>
        <v>310.105543138185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1.9069456598531842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1.0946493841469494E-13</v>
      </c>
      <c r="AX121" s="23">
        <f t="shared" si="60"/>
        <v>1.9069456598532937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151.58413719376074</v>
      </c>
      <c r="AO122" s="62">
        <f t="shared" si="90"/>
        <v>310.105543138185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1.869551618585467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7.7403400255198595E-14</v>
      </c>
      <c r="AX122" s="23">
        <f t="shared" si="60"/>
        <v>1.8695516185855445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151.58413719376074</v>
      </c>
      <c r="AO123" s="62">
        <f t="shared" si="90"/>
        <v>310.105543138185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1.8328908516588966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5.473246920734747E-14</v>
      </c>
      <c r="AX123" s="23">
        <f t="shared" si="60"/>
        <v>1.8328908516589513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151.58413719376074</v>
      </c>
      <c r="AO124" s="62">
        <f t="shared" si="90"/>
        <v>310.105543138185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1.7969489800108964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3.8701700127599298E-14</v>
      </c>
      <c r="AX124" s="23">
        <f t="shared" si="60"/>
        <v>1.7969489800109351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151.58413719376074</v>
      </c>
      <c r="AO125" s="62">
        <f t="shared" si="90"/>
        <v>310.105543138185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1.7617119065435365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2.7366234603673735E-14</v>
      </c>
      <c r="AX125" s="23">
        <f t="shared" si="60"/>
        <v>1.7617119065435638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151.58413719376074</v>
      </c>
      <c r="AO126" s="62">
        <f t="shared" si="90"/>
        <v>310.105543138185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1.7271658105943788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1.9350850063799649E-14</v>
      </c>
      <c r="AX126" s="23">
        <f t="shared" si="60"/>
        <v>1.7271658105943981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151.58413719376074</v>
      </c>
      <c r="AO127" s="62">
        <f t="shared" si="90"/>
        <v>310.105543138185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1.6932971425157461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1.3683117301836868E-14</v>
      </c>
      <c r="AX127" s="23">
        <f t="shared" si="60"/>
        <v>1.6932971425157599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151.58413719376074</v>
      </c>
      <c r="AO128" s="62">
        <f t="shared" si="90"/>
        <v>310.105543138185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1.6600926183602878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9.6754250318998244E-15</v>
      </c>
      <c r="AX128" s="23">
        <f t="shared" si="60"/>
        <v>1.6600926183602975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151.58413719376074</v>
      </c>
      <c r="AO129" s="62">
        <f t="shared" si="90"/>
        <v>310.105543138185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1.6275392146707581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6.8415586509184338E-15</v>
      </c>
      <c r="AX129" s="23">
        <f t="shared" si="60"/>
        <v>1.627539214670765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151.58413719376074</v>
      </c>
      <c r="AO130" s="62">
        <f t="shared" si="90"/>
        <v>310.105543138185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1.5956241633719643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4.8377125159499122E-15</v>
      </c>
      <c r="AX130" s="23">
        <f t="shared" si="60"/>
        <v>1.5956241633719692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151.58413719376074</v>
      </c>
      <c r="AO131" s="62">
        <f t="shared" si="90"/>
        <v>310.105543138185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1.5643349467628809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3.4207793254592169E-15</v>
      </c>
      <c r="AX131" s="23">
        <f t="shared" si="60"/>
        <v>1.5643349467628842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151.58413719376074</v>
      </c>
      <c r="AO132" s="62">
        <f t="shared" si="90"/>
        <v>310.105543138185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1.5336592926069639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2.4188562579749561E-15</v>
      </c>
      <c r="AX132" s="23">
        <f t="shared" ref="AX132:AX153" si="114">SUM(AU132:AW132)</f>
        <v>1.5336592926069663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151.58413719376074</v>
      </c>
      <c r="AO133" s="62">
        <f t="shared" ref="AO133:AO196" si="144">$AO$3</f>
        <v>310.105543138185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1.5035851693187428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1.7103896627296085E-15</v>
      </c>
      <c r="AX133" s="23">
        <f t="shared" si="114"/>
        <v>1.5035851693187445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151.58413719376074</v>
      </c>
      <c r="AO134" s="62">
        <f t="shared" si="144"/>
        <v>310.105543138185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1.4741007812447997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1.209428128987478E-15</v>
      </c>
      <c r="AX134" s="23">
        <f t="shared" si="114"/>
        <v>1.4741007812448008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151.58413719376074</v>
      </c>
      <c r="AO135" s="62">
        <f t="shared" si="144"/>
        <v>310.105543138185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1.4451945640372856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8.5519483136480423E-16</v>
      </c>
      <c r="AX135" s="23">
        <f t="shared" si="114"/>
        <v>1.4451945640372865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151.58413719376074</v>
      </c>
      <c r="AO136" s="62">
        <f t="shared" si="144"/>
        <v>310.105543138185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1.4168551801181595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6.0471406449373902E-16</v>
      </c>
      <c r="AX136" s="23">
        <f t="shared" si="114"/>
        <v>1.4168551801181601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151.58413719376074</v>
      </c>
      <c r="AO137" s="62">
        <f t="shared" si="144"/>
        <v>310.105543138185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1.38907151423237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4.2759741568240211E-16</v>
      </c>
      <c r="AX137" s="23">
        <f t="shared" si="114"/>
        <v>1.3890715142323704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151.58413719376074</v>
      </c>
      <c r="AO138" s="62">
        <f t="shared" si="144"/>
        <v>310.105543138185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1.3618326690882379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3.0235703224686951E-16</v>
      </c>
      <c r="AX138" s="23">
        <f t="shared" si="114"/>
        <v>1.3618326690882381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151.58413719376074</v>
      </c>
      <c r="AO139" s="62">
        <f t="shared" si="144"/>
        <v>310.105543138185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1.3351279610833271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2.1379870784120106E-16</v>
      </c>
      <c r="AX139" s="23">
        <f t="shared" si="114"/>
        <v>1.3351279610833273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151.58413719376074</v>
      </c>
      <c r="AO140" s="62">
        <f t="shared" si="144"/>
        <v>310.105543138185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1.3089469161141292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1.5117851612343476E-16</v>
      </c>
      <c r="AX140" s="23">
        <f t="shared" si="114"/>
        <v>1.3089469161141294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151.58413719376074</v>
      </c>
      <c r="AO141" s="62">
        <f t="shared" si="144"/>
        <v>310.105543138185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1.2832792654679166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1.0689935392060053E-16</v>
      </c>
      <c r="AX141" s="23">
        <f t="shared" si="114"/>
        <v>1.2832792654679166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151.58413719376074</v>
      </c>
      <c r="AO142" s="62">
        <f t="shared" si="144"/>
        <v>310.105543138185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1.2581149417951552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7.5589258061717378E-17</v>
      </c>
      <c r="AX142" s="23">
        <f t="shared" si="114"/>
        <v>1.2581149417951552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151.58413719376074</v>
      </c>
      <c r="AO143" s="62">
        <f t="shared" si="144"/>
        <v>310.105543138185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1.2334440751608948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5.3449676960300264E-17</v>
      </c>
      <c r="AX143" s="23">
        <f t="shared" si="114"/>
        <v>1.2334440751608948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151.58413719376074</v>
      </c>
      <c r="AO144" s="62">
        <f t="shared" si="144"/>
        <v>310.105543138185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1.2092569891735894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3.7794629030858689E-17</v>
      </c>
      <c r="AX144" s="23">
        <f t="shared" si="114"/>
        <v>1.2092569891735894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151.58413719376074</v>
      </c>
      <c r="AO145" s="62">
        <f t="shared" si="144"/>
        <v>310.105543138185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1.1855441971898293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2.6724838480150132E-17</v>
      </c>
      <c r="AX145" s="23">
        <f t="shared" si="114"/>
        <v>1.1855441971898293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151.58413719376074</v>
      </c>
      <c r="AO146" s="62">
        <f t="shared" si="144"/>
        <v>310.105543138185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1.1622963985934958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1.8897314515429345E-17</v>
      </c>
      <c r="AX146" s="23">
        <f t="shared" si="114"/>
        <v>1.1622963985934958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151.58413719376074</v>
      </c>
      <c r="AO147" s="62">
        <f t="shared" si="144"/>
        <v>310.105543138185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1.1395044751478793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1.3362419240075066E-17</v>
      </c>
      <c r="AX147" s="23">
        <f t="shared" si="114"/>
        <v>1.1395044751478793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151.58413719376074</v>
      </c>
      <c r="AO148" s="62">
        <f t="shared" si="144"/>
        <v>310.105543138185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1.1171594874193309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9.4486572577146723E-18</v>
      </c>
      <c r="AX148" s="23">
        <f t="shared" si="114"/>
        <v>1.1171594874193309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151.58413719376074</v>
      </c>
      <c r="AO149" s="62">
        <f t="shared" si="144"/>
        <v>310.105543138185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1.0952526712710424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6.681209620037533E-18</v>
      </c>
      <c r="AX149" s="23">
        <f t="shared" si="114"/>
        <v>1.0952526712710424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151.58413719376074</v>
      </c>
      <c r="AO150" s="62">
        <f t="shared" si="144"/>
        <v>310.105543138185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1.0737754344255834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4.7243286288573361E-18</v>
      </c>
      <c r="AX150" s="23">
        <f t="shared" si="114"/>
        <v>1.0737754344255834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151.58413719376074</v>
      </c>
      <c r="AO151" s="62">
        <f t="shared" si="144"/>
        <v>310.105543138185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1.0527193530948429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3.3406048100187665E-18</v>
      </c>
      <c r="AX151" s="23">
        <f t="shared" si="114"/>
        <v>1.0527193530948429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151.58413719376074</v>
      </c>
      <c r="AO152" s="62">
        <f t="shared" si="144"/>
        <v>310.105543138185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1.0320761686760567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2.3621643144286681E-18</v>
      </c>
      <c r="AX152" s="23">
        <f t="shared" si="114"/>
        <v>1.0320761686760567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151.58413719376074</v>
      </c>
      <c r="AO153" s="62">
        <f t="shared" si="144"/>
        <v>310.105543138185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1.0118377845126236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1.6703024050093833E-18</v>
      </c>
      <c r="AX153" s="23">
        <f t="shared" si="114"/>
        <v>1.0118377845126236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151.58413719376074</v>
      </c>
      <c r="AO154" s="62">
        <f t="shared" si="144"/>
        <v>310.105543138185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0.9919962627184401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1.181082157214334E-18</v>
      </c>
      <c r="AX154" s="23">
        <f t="shared" ref="AX154:AX203" si="166">SUM(AU154:AW154)</f>
        <v>0.9919962627184401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151.58413719376074</v>
      </c>
      <c r="AO155" s="62">
        <f t="shared" si="144"/>
        <v>310.105543138185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0.97254382106450721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8.3515120250469163E-19</v>
      </c>
      <c r="AX155" s="23">
        <f t="shared" si="166"/>
        <v>0.97254382106450721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151.58413719376074</v>
      </c>
      <c r="AO156" s="62">
        <f t="shared" si="144"/>
        <v>310.105543138185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0.9534728299265901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5.9054107860716702E-19</v>
      </c>
      <c r="AX156" s="23">
        <f t="shared" si="166"/>
        <v>0.9534728299265901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151.58413719376074</v>
      </c>
      <c r="AO157" s="62">
        <f t="shared" si="144"/>
        <v>310.105543138185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0.93477580929273152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4.1757560125234581E-19</v>
      </c>
      <c r="AX157" s="23">
        <f t="shared" si="166"/>
        <v>0.93477580929273152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151.58413719376074</v>
      </c>
      <c r="AO158" s="62">
        <f t="shared" si="144"/>
        <v>310.105543138185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0.91644542582944644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2.9527053930358351E-19</v>
      </c>
      <c r="AX158" s="23">
        <f t="shared" si="166"/>
        <v>0.91644542582944644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151.58413719376074</v>
      </c>
      <c r="AO159" s="62">
        <f t="shared" si="144"/>
        <v>310.105543138185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0.89847449000544644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2.0878780062617291E-19</v>
      </c>
      <c r="AX159" s="23">
        <f t="shared" si="166"/>
        <v>0.89847449000544644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151.58413719376074</v>
      </c>
      <c r="AO160" s="62">
        <f t="shared" si="144"/>
        <v>310.105543138185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0.88085595327176647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1.4763526965179175E-19</v>
      </c>
      <c r="AX160" s="23">
        <f t="shared" si="166"/>
        <v>0.88085595327176647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151.58413719376074</v>
      </c>
      <c r="AO161" s="62">
        <f t="shared" si="144"/>
        <v>310.105543138185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0.86358290529718773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1.0439390031308645E-19</v>
      </c>
      <c r="AX161" s="23">
        <f t="shared" si="166"/>
        <v>0.86358290529718773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151.58413719376074</v>
      </c>
      <c r="AO162" s="62">
        <f t="shared" si="144"/>
        <v>310.105543138185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0.84664857125787152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7.3817634825895877E-20</v>
      </c>
      <c r="AX162" s="23">
        <f t="shared" si="166"/>
        <v>0.84664857125787152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151.58413719376074</v>
      </c>
      <c r="AO163" s="62">
        <f t="shared" si="144"/>
        <v>310.105543138185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0.83004630918014244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5.2196950156543227E-20</v>
      </c>
      <c r="AX163" s="23">
        <f t="shared" si="166"/>
        <v>0.83004630918014244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151.58413719376074</v>
      </c>
      <c r="AO164" s="62">
        <f t="shared" si="144"/>
        <v>310.105543138185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0.81376960733537762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3.6908817412947939E-20</v>
      </c>
      <c r="AX164" s="23">
        <f t="shared" si="166"/>
        <v>0.81376960733537762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151.58413719376074</v>
      </c>
      <c r="AO165" s="62">
        <f t="shared" si="144"/>
        <v>310.105543138185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0.79781208168598083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2.6098475078271613E-20</v>
      </c>
      <c r="AX165" s="23">
        <f t="shared" si="166"/>
        <v>0.79781208168598083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151.58413719376074</v>
      </c>
      <c r="AO166" s="62">
        <f t="shared" si="144"/>
        <v>310.105543138185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0.7821674733814391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1.8454408706473969E-20</v>
      </c>
      <c r="AX166" s="23">
        <f t="shared" si="166"/>
        <v>0.7821674733814391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151.58413719376074</v>
      </c>
      <c r="AO167" s="62">
        <f t="shared" si="144"/>
        <v>310.105543138185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0.76682964630348061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1.3049237539135807E-20</v>
      </c>
      <c r="AX167" s="23">
        <f t="shared" si="166"/>
        <v>0.76682964630348061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151.58413719376074</v>
      </c>
      <c r="AO168" s="62">
        <f t="shared" si="144"/>
        <v>310.105543138185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0.75179258465937004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9.2272043532369846E-21</v>
      </c>
      <c r="AX168" s="23">
        <f t="shared" si="166"/>
        <v>0.75179258465937004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151.58413719376074</v>
      </c>
      <c r="AO169" s="62">
        <f t="shared" si="144"/>
        <v>310.105543138185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0.73705039062239852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6.5246187695679033E-21</v>
      </c>
      <c r="AX169" s="23">
        <f t="shared" si="166"/>
        <v>0.73705039062239852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151.58413719376074</v>
      </c>
      <c r="AO170" s="62">
        <f t="shared" si="144"/>
        <v>310.105543138185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0.7225972820186416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4.6136021766184923E-21</v>
      </c>
      <c r="AX170" s="23">
        <f t="shared" si="166"/>
        <v>0.7225972820186416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151.58413719376074</v>
      </c>
      <c r="AO171" s="62">
        <f t="shared" si="144"/>
        <v>310.105543138185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0.70842759005907852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3.2623093847839517E-21</v>
      </c>
      <c r="AX171" s="23">
        <f t="shared" si="166"/>
        <v>0.70842759005907852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151.58413719376074</v>
      </c>
      <c r="AO172" s="62">
        <f t="shared" si="144"/>
        <v>310.105543138185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0.69453575711618376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2.3068010883092462E-21</v>
      </c>
      <c r="AX172" s="23">
        <f t="shared" si="166"/>
        <v>0.69453575711618376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151.58413719376074</v>
      </c>
      <c r="AO173" s="62">
        <f t="shared" si="144"/>
        <v>310.105543138185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0.68091633454411771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1.6311546923919758E-21</v>
      </c>
      <c r="AX173" s="23">
        <f t="shared" si="166"/>
        <v>0.68091633454411771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151.58413719376074</v>
      </c>
      <c r="AO174" s="62">
        <f t="shared" si="144"/>
        <v>310.105543138185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0.66756398054166244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1.1534005441546231E-21</v>
      </c>
      <c r="AX174" s="23">
        <f t="shared" si="166"/>
        <v>0.66756398054166244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151.58413719376074</v>
      </c>
      <c r="AO175" s="62">
        <f t="shared" si="144"/>
        <v>310.105543138185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0.65447345805706347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8.1557734619598792E-22</v>
      </c>
      <c r="AX175" s="23">
        <f t="shared" si="166"/>
        <v>0.65447345805706347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151.58413719376074</v>
      </c>
      <c r="AO176" s="62">
        <f t="shared" si="144"/>
        <v>310.105543138185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0.64163963273395719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5.7670027207731154E-22</v>
      </c>
      <c r="AX176" s="23">
        <f t="shared" si="166"/>
        <v>0.64163963273395719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151.58413719376074</v>
      </c>
      <c r="AO177" s="62">
        <f t="shared" si="144"/>
        <v>310.105543138185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0.62905747089757647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4.0778867309799396E-22</v>
      </c>
      <c r="AX177" s="23">
        <f t="shared" si="166"/>
        <v>0.62905747089757647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151.58413719376074</v>
      </c>
      <c r="AO178" s="62">
        <f t="shared" si="144"/>
        <v>310.105543138185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0.6167220375804463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2.8835013603865577E-22</v>
      </c>
      <c r="AX178" s="23">
        <f t="shared" si="166"/>
        <v>0.6167220375804463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151.58413719376074</v>
      </c>
      <c r="AO179" s="62">
        <f t="shared" si="144"/>
        <v>310.105543138185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0.60462849458679369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2.0389433654899698E-22</v>
      </c>
      <c r="AX179" s="23">
        <f t="shared" si="166"/>
        <v>0.60462849458679369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151.58413719376074</v>
      </c>
      <c r="AO180" s="62">
        <f t="shared" si="144"/>
        <v>310.105543138185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0.59277209859491364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1.4417506801932788E-22</v>
      </c>
      <c r="AX180" s="23">
        <f t="shared" si="166"/>
        <v>0.59277209859491364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151.58413719376074</v>
      </c>
      <c r="AO181" s="62">
        <f t="shared" si="144"/>
        <v>310.105543138185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0.58114819929674688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1.0194716827449849E-22</v>
      </c>
      <c r="AX181" s="23">
        <f t="shared" si="166"/>
        <v>0.58114819929674688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151.58413719376074</v>
      </c>
      <c r="AO182" s="62">
        <f t="shared" si="144"/>
        <v>310.105543138185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0.56975223757393867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7.2087534009663942E-23</v>
      </c>
      <c r="AX182" s="23">
        <f t="shared" si="166"/>
        <v>0.56975223757393867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151.58413719376074</v>
      </c>
      <c r="AO183" s="62">
        <f t="shared" si="144"/>
        <v>310.105543138185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0.55857974370966446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5.0973584137249245E-23</v>
      </c>
      <c r="AX183" s="23">
        <f t="shared" si="166"/>
        <v>0.55857974370966446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151.58413719376074</v>
      </c>
      <c r="AO184" s="62">
        <f t="shared" si="144"/>
        <v>310.105543138185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0.54762633563552032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3.6043767004831971E-23</v>
      </c>
      <c r="AX184" s="23">
        <f t="shared" si="166"/>
        <v>0.54762633563552032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151.58413719376074</v>
      </c>
      <c r="AO185" s="62">
        <f t="shared" si="144"/>
        <v>310.105543138185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0.53688771721279083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2.5486792068624622E-23</v>
      </c>
      <c r="AX185" s="23">
        <f t="shared" si="166"/>
        <v>0.53688771721279083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151.58413719376074</v>
      </c>
      <c r="AO186" s="62">
        <f t="shared" si="144"/>
        <v>310.105543138185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0.52635967654742055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1.8021883502415986E-23</v>
      </c>
      <c r="AX186" s="23">
        <f t="shared" si="166"/>
        <v>0.52635967654742055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151.58413719376074</v>
      </c>
      <c r="AO187" s="62">
        <f t="shared" si="144"/>
        <v>310.105543138185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0.51603808433802745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1.2743396034312311E-23</v>
      </c>
      <c r="AX187" s="23">
        <f t="shared" si="166"/>
        <v>0.51603808433802745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151.58413719376074</v>
      </c>
      <c r="AO188" s="62">
        <f t="shared" si="144"/>
        <v>310.105543138185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0.50591889225631104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9.0109417512079928E-24</v>
      </c>
      <c r="AX188" s="23">
        <f t="shared" si="166"/>
        <v>0.50591889225631104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151.58413719376074</v>
      </c>
      <c r="AO189" s="62">
        <f t="shared" si="144"/>
        <v>310.105543138185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0.49599813135921933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6.3716980171561556E-24</v>
      </c>
      <c r="AX189" s="23">
        <f t="shared" si="166"/>
        <v>0.49599813135921933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151.58413719376074</v>
      </c>
      <c r="AO190" s="62">
        <f t="shared" si="144"/>
        <v>310.105543138185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0.48627191053225294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4.5054708756039964E-24</v>
      </c>
      <c r="AX190" s="23">
        <f t="shared" si="166"/>
        <v>0.48627191053225294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151.58413719376074</v>
      </c>
      <c r="AO191" s="62">
        <f t="shared" si="144"/>
        <v>310.105543138185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0.47673641496329439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3.1858490085780778E-24</v>
      </c>
      <c r="AX191" s="23">
        <f t="shared" si="166"/>
        <v>0.47673641496329439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151.58413719376074</v>
      </c>
      <c r="AO192" s="62">
        <f t="shared" si="144"/>
        <v>310.105543138185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0.46738790464636509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2.2527354378019982E-24</v>
      </c>
      <c r="AX192" s="23">
        <f t="shared" si="166"/>
        <v>0.46738790464636509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151.58413719376074</v>
      </c>
      <c r="AO193" s="62">
        <f t="shared" si="144"/>
        <v>310.105543138185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0.45822271291472255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1.5929245042890389E-24</v>
      </c>
      <c r="AX193" s="23">
        <f t="shared" si="166"/>
        <v>0.45822271291472255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151.58413719376074</v>
      </c>
      <c r="AO194" s="62">
        <f t="shared" si="144"/>
        <v>310.105543138185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0.44923724500272255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1.1263677189009991E-24</v>
      </c>
      <c r="AX194" s="23">
        <f t="shared" si="166"/>
        <v>0.44923724500272255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151.58413719376074</v>
      </c>
      <c r="AO195" s="62">
        <f t="shared" si="144"/>
        <v>310.105543138185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0.44042797663588262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7.9646225214451945E-25</v>
      </c>
      <c r="AX195" s="23">
        <f t="shared" si="166"/>
        <v>0.44042797663588262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151.58413719376074</v>
      </c>
      <c r="AO196" s="62">
        <f t="shared" si="144"/>
        <v>310.105543138185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0.43179145264859325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5.6318385945049955E-25</v>
      </c>
      <c r="AX196" s="23">
        <f t="shared" si="166"/>
        <v>0.43179145264859325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151.58413719376074</v>
      </c>
      <c r="AO197" s="62">
        <f t="shared" ref="AO197:AO203" si="205">$AO$3</f>
        <v>310.105543138185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0.42332428562893515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3.9823112607225972E-25</v>
      </c>
      <c r="AX197" s="23">
        <f t="shared" si="166"/>
        <v>0.42332428562893515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151.58413719376074</v>
      </c>
      <c r="AO198" s="62">
        <f t="shared" si="205"/>
        <v>310.105543138185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0.41502315459007061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2.8159192972524978E-25</v>
      </c>
      <c r="AX198" s="23">
        <f t="shared" si="166"/>
        <v>0.41502315459007061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151.58413719376074</v>
      </c>
      <c r="AO199" s="62">
        <f t="shared" si="205"/>
        <v>310.105543138185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0.4068848036676882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1.9911556303612986E-25</v>
      </c>
      <c r="AX199" s="23">
        <f t="shared" si="166"/>
        <v>0.4068848036676882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151.58413719376074</v>
      </c>
      <c r="AO200" s="62">
        <f t="shared" si="205"/>
        <v>310.105543138185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0.39890604084298981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1.4079596486262489E-25</v>
      </c>
      <c r="AX200" s="23">
        <f t="shared" si="166"/>
        <v>0.39890604084298981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151.58413719376074</v>
      </c>
      <c r="AO201" s="62">
        <f t="shared" si="205"/>
        <v>310.105543138185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0.39108373669071894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9.9557781518064931E-26</v>
      </c>
      <c r="AX201" s="23">
        <f t="shared" si="166"/>
        <v>0.39108373669071894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151.58413719376074</v>
      </c>
      <c r="AO202" s="62">
        <f t="shared" si="205"/>
        <v>310.105543138185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0.38341482315173969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7.0397982431312444E-26</v>
      </c>
      <c r="AX202" s="23">
        <f t="shared" si="166"/>
        <v>0.38341482315173969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151.58413719376074</v>
      </c>
      <c r="AO203" s="62">
        <f t="shared" si="205"/>
        <v>310.105543138185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0.37589629232968447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4.9778890759032466E-26</v>
      </c>
      <c r="AX203" s="23">
        <f t="shared" si="166"/>
        <v>0.37589629232968447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4.0796000000000001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602.67577599309436</v>
      </c>
      <c r="G6" s="156">
        <f ca="1">F6*(100%-'Données projet'!$C$24)*(100%-'Données projet'!$C$25)*(100%-'Données projet'!$C$26)*(100%-'Données projet'!$C$27)</f>
        <v>368.83757490777379</v>
      </c>
      <c r="H6" s="157">
        <f>IF(OR('Données projet'!B9="",'Données projet'!C9="",'Données projet'!C9=0%),0,AVERAGE(Calculateur!$AC$3:$AC$33)*B6)</f>
        <v>61.328944841209299</v>
      </c>
      <c r="I6" s="158">
        <f>H6*(100%-'Données projet'!$C$24)*(100%-'Données projet'!$C$25)*(100%-'Données projet'!$C$26)*(100%-'Données projet'!$C$27)</f>
        <v>37.53331424282009</v>
      </c>
      <c r="J6" s="159">
        <f>IF(OR('Données projet'!B9="",'Données projet'!C9="",'Données projet'!C9=0%),0,SUM(Calculateur!$V$3:$V$33)*VLOOKUP('Données projet'!$B$9,Paramètres!$A$1:$I$89,9,0)*B6)</f>
        <v>1063.8780879999999</v>
      </c>
      <c r="K6" s="160">
        <f>J6*(100%-'Données projet'!$C$24)*(100%-'Données projet'!$C$25)*(100%-'Données projet'!$C$26)*(100%-'Données projet'!$C$27)</f>
        <v>651.09338985600004</v>
      </c>
      <c r="L6" s="161">
        <f ca="1">G6+I6+K6</f>
        <v>1057.4642790065939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68.770399999999995</v>
      </c>
      <c r="C7" s="156">
        <f ca="1">IF(OR('Données projet'!B10="",'Données projet'!C10="",'Données projet'!C10=0%),0,Calculateur!AN3)</f>
        <v>151.58413719376074</v>
      </c>
      <c r="D7" s="156">
        <f>IF(OR('Données projet'!B10="",'Données projet'!C10="",'Données projet'!C10=0%),0,Calculateur!AO3)</f>
        <v>310.105543138185</v>
      </c>
      <c r="E7" s="156">
        <f t="shared" ref="E7:E15" ca="1" si="0">MIN(C7,D7)</f>
        <v>151.58413719376074</v>
      </c>
      <c r="F7" s="156">
        <f t="shared" ref="F7:F15" ca="1" si="1">E7*B7</f>
        <v>10424.501748469802</v>
      </c>
      <c r="G7" s="156">
        <f ca="1">F7*(100%-'Données projet'!$C$24)*(100%-'Données projet'!$C$25)*(100%-'Données projet'!$C$26)*(100%-'Données projet'!$C$27)</f>
        <v>6379.7950700635183</v>
      </c>
      <c r="H7" s="164">
        <f>IF(OR('Données projet'!B10="",'Données projet'!C10="",'Données projet'!C10=0%),0,AVERAGE(Calculateur!$AX$3:$AX$33)*B7)</f>
        <v>665.97131468501721</v>
      </c>
      <c r="I7" s="158">
        <f>H7*(100%-'Données projet'!$C$24)*(100%-'Données projet'!$C$25)*(100%-'Données projet'!$C$26)*(100%-'Données projet'!$C$27)</f>
        <v>407.57444458723057</v>
      </c>
      <c r="J7" s="159">
        <f>IF(OR('Données projet'!B10="",'Données projet'!C10="",'Données projet'!C10=0%),0,SUM(Calculateur!$AQ$3:$AQ$33)*VLOOKUP('Données projet'!$B$10,Paramètres!$A$1:$I$89,9,0)*B7)</f>
        <v>4868.9443199999996</v>
      </c>
      <c r="K7" s="160">
        <f>J7*(100%-'Données projet'!$C$24)*(100%-'Données projet'!$C$25)*(100%-'Données projet'!$C$26)*(100%-'Données projet'!$C$27)</f>
        <v>2979.7939238399999</v>
      </c>
      <c r="L7" s="161">
        <f t="shared" ref="L7:L15" ca="1" si="2">G7+I7+K7</f>
        <v>9767.1634384907484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11027.177524462897</v>
      </c>
      <c r="G16" s="175">
        <f t="shared" ca="1" si="3"/>
        <v>6748.6326449712924</v>
      </c>
      <c r="H16" s="176">
        <f t="shared" si="3"/>
        <v>727.30025952622645</v>
      </c>
      <c r="I16" s="176">
        <f t="shared" si="3"/>
        <v>445.10775883005067</v>
      </c>
      <c r="J16" s="177">
        <f t="shared" si="3"/>
        <v>5932.822408</v>
      </c>
      <c r="K16" s="177">
        <f t="shared" si="3"/>
        <v>3630.8873136960001</v>
      </c>
      <c r="L16" s="178">
        <f t="shared" ca="1" si="3"/>
        <v>10824.627717497342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C53" sqref="C53:C5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4.0796000000000001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68.770399999999995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2023-10-24T09:53:17Z</dcterms:modified>
</cp:coreProperties>
</file>