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BORS-BOISBRETEAU (16) - SCI Du Logis de Laryval - MESEA\doc fin\"/>
    </mc:Choice>
  </mc:AlternateContent>
  <xr:revisionPtr revIDLastSave="0" documentId="13_ncr:1_{FB258F1D-7CFD-44E9-BE0D-F2A15031E806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<sst xmlns="http://schemas.openxmlformats.org/spreadsheetml/2006/main" count="1171" uniqueCount="324">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</sst>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570312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Normal="100" workbookViewId="0">
      <selection activeCell="E21" sqref="E21"/>
    </sheetView>
  </sheetViews>
  <sheetFormatPr baseColWidth="10" defaultColWidth="11.42578125" defaultRowHeight="15" x14ac:dyDescent="0.25"/>
  <cols>
    <col min="1" max="1" width="13.570312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42578125" style="25" customWidth="1"/>
    <col min="6" max="6" width="28.85546875" style="25" bestFit="1" customWidth="1"/>
    <col min="7" max="8" width="14.570312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10.65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0.71399999999999997</v>
      </c>
      <c r="D9" s="36">
        <f t="shared" ref="D9:D18" si="0">C9*$C$5</f>
        <v>7.6040999999999999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138</v>
      </c>
      <c r="C10" s="35">
        <v>0.28499999999999998</v>
      </c>
      <c r="D10" s="36">
        <f t="shared" si="0"/>
        <v>3.03525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0.99899999999999989</v>
      </c>
      <c r="D19" s="41">
        <f>SUM(D9:D18)</f>
        <v>10.63935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38</v>
      </c>
      <c r="B39" s="63">
        <v>338</v>
      </c>
      <c r="C39" s="63">
        <v>4</v>
      </c>
      <c r="D39" s="63">
        <v>338</v>
      </c>
      <c r="E39" s="54">
        <v>0.7</v>
      </c>
      <c r="F39" s="54"/>
      <c r="G39" s="54">
        <v>0.3</v>
      </c>
      <c r="H39" s="54"/>
      <c r="I39" s="52">
        <f t="shared" si="1"/>
        <v>13.076923076923077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taeda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63">
        <v>176</v>
      </c>
      <c r="C63" s="63">
        <v>2</v>
      </c>
      <c r="D63" s="6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309</v>
      </c>
      <c r="C65" s="63">
        <v>4</v>
      </c>
      <c r="D65" s="6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42578125" style="1" customWidth="1"/>
    <col min="6" max="6" width="14.42578125" style="1" customWidth="1"/>
    <col min="7" max="7" width="73.425781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570312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5703125" style="71" bestFit="1" customWidth="1"/>
    <col min="25" max="25" width="14.5703125" style="71" bestFit="1" customWidth="1"/>
    <col min="26" max="26" width="12.42578125" style="71" bestFit="1" customWidth="1"/>
    <col min="27" max="27" width="9.570312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42578125" style="71" bestFit="1" customWidth="1"/>
    <col min="45" max="45" width="11.5703125" style="71" bestFit="1" customWidth="1"/>
    <col min="46" max="46" width="8.42578125" style="71" bestFit="1" customWidth="1"/>
    <col min="47" max="47" width="9.42578125" style="71" bestFit="1" customWidth="1"/>
    <col min="48" max="48" width="9.570312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425781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42578125" style="71" bestFit="1" customWidth="1"/>
    <col min="66" max="66" width="11.5703125" style="71" bestFit="1" customWidth="1"/>
    <col min="67" max="67" width="8.42578125" style="71" bestFit="1" customWidth="1"/>
    <col min="68" max="68" width="9.42578125" style="71" bestFit="1" customWidth="1"/>
    <col min="69" max="69" width="9.570312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42578125" style="71" bestFit="1" customWidth="1"/>
    <col min="87" max="87" width="11.5703125" style="71" bestFit="1" customWidth="1"/>
    <col min="88" max="88" width="8.42578125" style="71" bestFit="1" customWidth="1"/>
    <col min="89" max="89" width="9.42578125" style="71" bestFit="1" customWidth="1"/>
    <col min="90" max="90" width="9.570312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42578125" style="71" bestFit="1" customWidth="1"/>
    <col min="108" max="108" width="11.5703125" style="71" bestFit="1" customWidth="1"/>
    <col min="109" max="109" width="8.42578125" style="71" bestFit="1" customWidth="1"/>
    <col min="110" max="110" width="9.42578125" style="71" bestFit="1" customWidth="1"/>
    <col min="111" max="111" width="9.570312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425781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42578125" style="71" bestFit="1" customWidth="1"/>
    <col min="129" max="129" width="11.5703125" style="71" bestFit="1" customWidth="1"/>
    <col min="130" max="130" width="8.42578125" style="71" bestFit="1" customWidth="1"/>
    <col min="131" max="131" width="9.42578125" style="71" bestFit="1" customWidth="1"/>
    <col min="132" max="132" width="9.570312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42578125" style="71" bestFit="1" customWidth="1"/>
    <col min="150" max="150" width="11.5703125" style="71" bestFit="1" customWidth="1"/>
    <col min="151" max="151" width="8.42578125" style="71" bestFit="1" customWidth="1"/>
    <col min="152" max="152" width="9.42578125" style="71" bestFit="1" customWidth="1"/>
    <col min="153" max="153" width="9.570312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42578125" style="71" bestFit="1" customWidth="1"/>
    <col min="171" max="171" width="11.5703125" style="71" bestFit="1" customWidth="1"/>
    <col min="172" max="172" width="8.140625" style="71" bestFit="1" customWidth="1"/>
    <col min="173" max="173" width="9.42578125" style="71" bestFit="1" customWidth="1"/>
    <col min="174" max="174" width="9.570312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425781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570312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425781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42578125" style="71" bestFit="1" customWidth="1"/>
    <col min="213" max="213" width="11.5703125" style="71" bestFit="1" customWidth="1"/>
    <col min="214" max="214" width="8.42578125" style="71" bestFit="1" customWidth="1"/>
    <col min="215" max="215" width="9.42578125" style="71" bestFit="1" customWidth="1"/>
    <col min="216" max="216" width="9.570312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taeda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157.21429387424644</v>
      </c>
      <c r="T3" s="62">
        <f>IF('Données projet'!E9&gt;30,$R$33-$H$33,LOOKUP('Données projet'!$E$9,$A$3:$A$203,R3:R203)-LOOKUP('Données projet'!$E$9,$A$3:$A$203,$H$3:$H$203))</f>
        <v>264.58225136820056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147.72913422715322</v>
      </c>
      <c r="AO3" s="62">
        <f>IF('Données projet'!E10&gt;30,$AM$33-$H$33,LOOKUP('Données projet'!$E$10,$A$3:$A$203,AM3:AM203)-LOOKUP('Données projet'!$E$10,$A$3:$A$203,$H$3:$H$203))</f>
        <v>361.07991692964799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157.21429387424644</v>
      </c>
      <c r="T4" s="62">
        <f>$T$3</f>
        <v>264.58225136820056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295.58786888242406</v>
      </c>
      <c r="AN4" s="62">
        <f ca="1">AVERAGE(OFFSET($AM$3,0,0,'Données projet'!$E$10+1,1))-AVERAGE(OFFSET($H$3,0,0,'Données projet'!$E$10+1,1))</f>
        <v>147.72913422715322</v>
      </c>
      <c r="AO4" s="62">
        <f>$AO$3</f>
        <v>361.07991692964799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157.21429387424644</v>
      </c>
      <c r="T5" s="62">
        <f t="shared" ref="T5:T68" si="34">$T$3</f>
        <v>264.58225136820056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296.61178605727639</v>
      </c>
      <c r="AN5" s="62">
        <f ca="1">AVERAGE(OFFSET($AM$3,0,0,'Données projet'!$E$10+1,1))-AVERAGE(OFFSET($H$3,0,0,'Données projet'!$E$10+1,1))</f>
        <v>147.72913422715322</v>
      </c>
      <c r="AO5" s="62">
        <f t="shared" ref="AO5:AO68" si="36">$AO$3</f>
        <v>361.07991692964799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157.21429387424644</v>
      </c>
      <c r="T6" s="62">
        <f t="shared" si="34"/>
        <v>264.58225136820056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298.10280709686913</v>
      </c>
      <c r="AN6" s="62">
        <f ca="1">AVERAGE(OFFSET($AM$3,0,0,'Données projet'!$E$10+1,1))-AVERAGE(OFFSET($H$3,0,0,'Données projet'!$E$10+1,1))</f>
        <v>147.72913422715322</v>
      </c>
      <c r="AO6" s="62">
        <f t="shared" si="36"/>
        <v>361.07991692964799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157.21429387424644</v>
      </c>
      <c r="T7" s="62">
        <f t="shared" si="34"/>
        <v>264.58225136820056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300.27491394890336</v>
      </c>
      <c r="AN7" s="62">
        <f ca="1">AVERAGE(OFFSET($AM$3,0,0,'Données projet'!$E$10+1,1))-AVERAGE(OFFSET($H$3,0,0,'Données projet'!$E$10+1,1))</f>
        <v>147.72913422715322</v>
      </c>
      <c r="AO7" s="62">
        <f t="shared" si="36"/>
        <v>361.07991692964799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157.21429387424644</v>
      </c>
      <c r="T8" s="62">
        <f t="shared" si="34"/>
        <v>264.58225136820056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303.44049512061349</v>
      </c>
      <c r="AN8" s="62">
        <f ca="1">AVERAGE(OFFSET($AM$3,0,0,'Données projet'!$E$10+1,1))-AVERAGE(OFFSET($H$3,0,0,'Données projet'!$E$10+1,1))</f>
        <v>147.72913422715322</v>
      </c>
      <c r="AO8" s="62">
        <f t="shared" si="36"/>
        <v>361.07991692964799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157.21429387424644</v>
      </c>
      <c r="T9" s="62">
        <f t="shared" si="34"/>
        <v>264.58225136820056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308.05576283244937</v>
      </c>
      <c r="AN9" s="62">
        <f ca="1">AVERAGE(OFFSET($AM$3,0,0,'Données projet'!$E$10+1,1))-AVERAGE(OFFSET($H$3,0,0,'Données projet'!$E$10+1,1))</f>
        <v>147.72913422715322</v>
      </c>
      <c r="AO9" s="62">
        <f t="shared" si="36"/>
        <v>361.07991692964799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157.21429387424644</v>
      </c>
      <c r="T10" s="62">
        <f t="shared" si="34"/>
        <v>264.58225136820056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314.78719977250779</v>
      </c>
      <c r="AN10" s="62">
        <f ca="1">AVERAGE(OFFSET($AM$3,0,0,'Données projet'!$E$10+1,1))-AVERAGE(OFFSET($H$3,0,0,'Données projet'!$E$10+1,1))</f>
        <v>147.72913422715322</v>
      </c>
      <c r="AO10" s="62">
        <f t="shared" si="36"/>
        <v>361.07991692964799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157.21429387424644</v>
      </c>
      <c r="T11" s="62">
        <f t="shared" si="34"/>
        <v>264.58225136820056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324.6088016789322</v>
      </c>
      <c r="AN11" s="62">
        <f ca="1">AVERAGE(OFFSET($AM$3,0,0,'Données projet'!$E$10+1,1))-AVERAGE(OFFSET($H$3,0,0,'Données projet'!$E$10+1,1))</f>
        <v>147.72913422715322</v>
      </c>
      <c r="AO11" s="62">
        <f t="shared" si="36"/>
        <v>361.07991692964799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157.21429387424644</v>
      </c>
      <c r="T12" s="62">
        <f t="shared" si="34"/>
        <v>264.58225136820056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338.94442957371405</v>
      </c>
      <c r="AN12" s="62">
        <f ca="1">AVERAGE(OFFSET($AM$3,0,0,'Données projet'!$E$10+1,1))-AVERAGE(OFFSET($H$3,0,0,'Données projet'!$E$10+1,1))</f>
        <v>147.72913422715322</v>
      </c>
      <c r="AO12" s="62">
        <f t="shared" si="36"/>
        <v>361.07991692964799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157.21429387424644</v>
      </c>
      <c r="T13" s="62">
        <f t="shared" si="34"/>
        <v>264.58225136820056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359.87625571319222</v>
      </c>
      <c r="AN13" s="62">
        <f ca="1">AVERAGE(OFFSET($AM$3,0,0,'Données projet'!$E$10+1,1))-AVERAGE(OFFSET($H$3,0,0,'Données projet'!$E$10+1,1))</f>
        <v>147.72913422715322</v>
      </c>
      <c r="AO13" s="62">
        <f t="shared" si="36"/>
        <v>361.07991692964799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157.21429387424644</v>
      </c>
      <c r="T14" s="62">
        <f t="shared" si="34"/>
        <v>264.58225136820056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390.45007310136975</v>
      </c>
      <c r="AN14" s="62">
        <f ca="1">AVERAGE(OFFSET($AM$3,0,0,'Données projet'!$E$10+1,1))-AVERAGE(OFFSET($H$3,0,0,'Données projet'!$E$10+1,1))</f>
        <v>147.72913422715322</v>
      </c>
      <c r="AO14" s="62">
        <f t="shared" si="36"/>
        <v>361.07991692964799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157.21429387424644</v>
      </c>
      <c r="T15" s="62">
        <f t="shared" si="34"/>
        <v>264.58225136820056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435.12259794811348</v>
      </c>
      <c r="AN15" s="62">
        <f ca="1">AVERAGE(OFFSET($AM$3,0,0,'Données projet'!$E$10+1,1))-AVERAGE(OFFSET($H$3,0,0,'Données projet'!$E$10+1,1))</f>
        <v>147.72913422715322</v>
      </c>
      <c r="AO15" s="62">
        <f t="shared" si="36"/>
        <v>361.07991692964799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157.21429387424644</v>
      </c>
      <c r="T16" s="62">
        <f t="shared" si="34"/>
        <v>264.58225136820056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417.8945265234309</v>
      </c>
      <c r="AN16" s="62">
        <f ca="1">AVERAGE(OFFSET($AM$3,0,0,'Données projet'!$E$10+1,1))-AVERAGE(OFFSET($H$3,0,0,'Données projet'!$E$10+1,1))</f>
        <v>147.72913422715322</v>
      </c>
      <c r="AO16" s="62">
        <f t="shared" si="36"/>
        <v>361.07991692964799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157.21429387424644</v>
      </c>
      <c r="T17" s="62">
        <f t="shared" si="34"/>
        <v>264.58225136820056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445.01857847326164</v>
      </c>
      <c r="AN17" s="62">
        <f ca="1">AVERAGE(OFFSET($AM$3,0,0,'Données projet'!$E$10+1,1))-AVERAGE(OFFSET($H$3,0,0,'Données projet'!$E$10+1,1))</f>
        <v>147.72913422715322</v>
      </c>
      <c r="AO17" s="62">
        <f t="shared" si="36"/>
        <v>361.07991692964799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157.21429387424644</v>
      </c>
      <c r="T18" s="62">
        <f t="shared" si="34"/>
        <v>264.58225136820056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472.0268006509757</v>
      </c>
      <c r="AN18" s="62">
        <f ca="1">AVERAGE(OFFSET($AM$3,0,0,'Données projet'!$E$10+1,1))-AVERAGE(OFFSET($H$3,0,0,'Données projet'!$E$10+1,1))</f>
        <v>147.72913422715322</v>
      </c>
      <c r="AO18" s="62">
        <f t="shared" si="36"/>
        <v>361.07991692964799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157.21429387424644</v>
      </c>
      <c r="T19" s="62">
        <f t="shared" si="34"/>
        <v>264.58225136820056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498.93920085310214</v>
      </c>
      <c r="AN19" s="62">
        <f ca="1">AVERAGE(OFFSET($AM$3,0,0,'Données projet'!$E$10+1,1))-AVERAGE(OFFSET($H$3,0,0,'Données projet'!$E$10+1,1))</f>
        <v>147.72913422715322</v>
      </c>
      <c r="AO19" s="62">
        <f t="shared" si="36"/>
        <v>361.07991692964799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157.21429387424644</v>
      </c>
      <c r="T20" s="62">
        <f t="shared" si="34"/>
        <v>264.58225136820056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525.77009700633471</v>
      </c>
      <c r="AN20" s="62">
        <f ca="1">AVERAGE(OFFSET($AM$3,0,0,'Données projet'!$E$10+1,1))-AVERAGE(OFFSET($H$3,0,0,'Données projet'!$E$10+1,1))</f>
        <v>147.72913422715322</v>
      </c>
      <c r="AO20" s="62">
        <f t="shared" si="36"/>
        <v>361.07991692964799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157.21429387424644</v>
      </c>
      <c r="T21" s="62">
        <f t="shared" si="34"/>
        <v>264.58225136820056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495.83831737392353</v>
      </c>
      <c r="AN21" s="62">
        <f ca="1">AVERAGE(OFFSET($AM$3,0,0,'Données projet'!$E$10+1,1))-AVERAGE(OFFSET($H$3,0,0,'Données projet'!$E$10+1,1))</f>
        <v>147.72913422715322</v>
      </c>
      <c r="AO21" s="62">
        <f t="shared" si="36"/>
        <v>361.07991692964799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157.21429387424644</v>
      </c>
      <c r="T22" s="62">
        <f t="shared" si="34"/>
        <v>264.58225136820056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521.38936673900787</v>
      </c>
      <c r="AN22" s="62">
        <f ca="1">AVERAGE(OFFSET($AM$3,0,0,'Données projet'!$E$10+1,1))-AVERAGE(OFFSET($H$3,0,0,'Données projet'!$E$10+1,1))</f>
        <v>147.72913422715322</v>
      </c>
      <c r="AO22" s="62">
        <f t="shared" si="36"/>
        <v>361.07991692964799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157.21429387424644</v>
      </c>
      <c r="T23" s="62">
        <f t="shared" si="34"/>
        <v>264.58225136820056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546.87488504151975</v>
      </c>
      <c r="AN23" s="62">
        <f ca="1">AVERAGE(OFFSET($AM$3,0,0,'Données projet'!$E$10+1,1))-AVERAGE(OFFSET($H$3,0,0,'Données projet'!$E$10+1,1))</f>
        <v>147.72913422715322</v>
      </c>
      <c r="AO23" s="62">
        <f t="shared" si="36"/>
        <v>361.07991692964799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157.21429387424644</v>
      </c>
      <c r="T24" s="62">
        <f t="shared" si="34"/>
        <v>264.58225136820056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572.30238416423026</v>
      </c>
      <c r="AN24" s="62">
        <f ca="1">AVERAGE(OFFSET($AM$3,0,0,'Données projet'!$E$10+1,1))-AVERAGE(OFFSET($H$3,0,0,'Données projet'!$E$10+1,1))</f>
        <v>147.72913422715322</v>
      </c>
      <c r="AO24" s="62">
        <f t="shared" si="36"/>
        <v>361.07991692964799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157.21429387424644</v>
      </c>
      <c r="T25" s="62">
        <f t="shared" si="34"/>
        <v>264.58225136820056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597.67789357239553</v>
      </c>
      <c r="AN25" s="62">
        <f ca="1">AVERAGE(OFFSET($AM$3,0,0,'Données projet'!$E$10+1,1))-AVERAGE(OFFSET($H$3,0,0,'Données projet'!$E$10+1,1))</f>
        <v>147.72913422715322</v>
      </c>
      <c r="AO25" s="62">
        <f t="shared" si="36"/>
        <v>361.07991692964799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157.21429387424644</v>
      </c>
      <c r="T26" s="62">
        <f t="shared" si="34"/>
        <v>264.58225136820056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547.16414717055659</v>
      </c>
      <c r="AN26" s="62">
        <f ca="1">AVERAGE(OFFSET($AM$3,0,0,'Données projet'!$E$10+1,1))-AVERAGE(OFFSET($H$3,0,0,'Données projet'!$E$10+1,1))</f>
        <v>147.72913422715322</v>
      </c>
      <c r="AO26" s="62">
        <f t="shared" si="36"/>
        <v>361.07991692964799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157.21429387424644</v>
      </c>
      <c r="T27" s="62">
        <f t="shared" si="34"/>
        <v>264.58225136820056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568.51737220260463</v>
      </c>
      <c r="AN27" s="62">
        <f ca="1">AVERAGE(OFFSET($AM$3,0,0,'Données projet'!$E$10+1,1))-AVERAGE(OFFSET($H$3,0,0,'Données projet'!$E$10+1,1))</f>
        <v>147.72913422715322</v>
      </c>
      <c r="AO27" s="62">
        <f t="shared" si="36"/>
        <v>361.07991692964799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157.21429387424644</v>
      </c>
      <c r="T28" s="62">
        <f t="shared" si="34"/>
        <v>264.58225136820056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589.83338444397282</v>
      </c>
      <c r="AN28" s="62">
        <f ca="1">AVERAGE(OFFSET($AM$3,0,0,'Données projet'!$E$10+1,1))-AVERAGE(OFFSET($H$3,0,0,'Données projet'!$E$10+1,1))</f>
        <v>147.72913422715322</v>
      </c>
      <c r="AO28" s="62">
        <f t="shared" si="36"/>
        <v>361.07991692964799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13.076923076923077</v>
      </c>
      <c r="N29" s="14">
        <f>IF('Données projet'!$A$36&gt;35,N28+M29-V28,IF(A29&lt;'Données projet'!$A$36,$K$205^A29,IF(A29='Données projet'!$A$36,'Données projet'!$B$36,N28+M29-V28)))</f>
        <v>181.07692307692307</v>
      </c>
      <c r="O29" s="14">
        <f>N29*VLOOKUP('Données projet'!$B$9,Paramètres!$A$1:$I$89,3,0)*VLOOKUP('Données projet'!$B$9,Paramètres!$A$1:$I$89,5,0)</f>
        <v>108.28400000000001</v>
      </c>
      <c r="P29" s="14">
        <f t="shared" si="33"/>
        <v>28.926312364754224</v>
      </c>
      <c r="Q29" s="22">
        <f t="shared" si="2"/>
        <v>238.97462736861362</v>
      </c>
      <c r="R29" s="62">
        <f t="shared" si="0"/>
        <v>532.30796070194697</v>
      </c>
      <c r="S29" s="62">
        <f ca="1">AVERAGE(OFFSET($R$3,0,0,'Données projet'!$E$9+1,1))-AVERAGE(OFFSET($H$3,0,0,'Données projet'!$E$9+1,1))</f>
        <v>157.21429387424644</v>
      </c>
      <c r="T29" s="62">
        <f t="shared" si="34"/>
        <v>264.58225136820056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611.1152343212816</v>
      </c>
      <c r="AN29" s="62">
        <f ca="1">AVERAGE(OFFSET($AM$3,0,0,'Données projet'!$E$10+1,1))-AVERAGE(OFFSET($H$3,0,0,'Données projet'!$E$10+1,1))</f>
        <v>147.72913422715322</v>
      </c>
      <c r="AO29" s="62">
        <f t="shared" si="36"/>
        <v>361.07991692964799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13.076923076923077</v>
      </c>
      <c r="N30" s="14">
        <f>IF('Données projet'!$A$36&gt;35,N29+M30-V29,IF(A30&lt;'Données projet'!$A$36,$K$205^A30,IF(A30='Données projet'!$A$36,'Données projet'!$B$36,N29+M30-V29)))</f>
        <v>194.15384615384613</v>
      </c>
      <c r="O30" s="14">
        <f>N30*VLOOKUP('Données projet'!$B$9,Paramètres!$A$1:$I$89,3,0)*VLOOKUP('Données projet'!$B$9,Paramètres!$A$1:$I$89,5,0)</f>
        <v>116.104</v>
      </c>
      <c r="P30" s="14">
        <f t="shared" si="33"/>
        <v>30.764583163643966</v>
      </c>
      <c r="Q30" s="22">
        <f t="shared" si="2"/>
        <v>255.79611567667988</v>
      </c>
      <c r="R30" s="62">
        <f t="shared" si="0"/>
        <v>549.12944901001322</v>
      </c>
      <c r="S30" s="62">
        <f ca="1">AVERAGE(OFFSET($R$3,0,0,'Données projet'!$E$9+1,1))-AVERAGE(OFFSET($H$3,0,0,'Données projet'!$E$9+1,1))</f>
        <v>157.21429387424644</v>
      </c>
      <c r="T30" s="62">
        <f t="shared" si="34"/>
        <v>264.58225136820056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632.36553033074358</v>
      </c>
      <c r="AN30" s="62">
        <f ca="1">AVERAGE(OFFSET($AM$3,0,0,'Données projet'!$E$10+1,1))-AVERAGE(OFFSET($H$3,0,0,'Données projet'!$E$10+1,1))</f>
        <v>147.72913422715322</v>
      </c>
      <c r="AO30" s="62">
        <f t="shared" si="36"/>
        <v>361.07991692964799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13.076923076923077</v>
      </c>
      <c r="N31" s="14">
        <f>IF('Données projet'!$A$36&gt;35,N30+M31-V30,IF(A31&lt;'Données projet'!$A$36,$K$205^A31,IF(A31='Données projet'!$A$36,'Données projet'!$B$36,N30+M31-V30)))</f>
        <v>207.2307692307692</v>
      </c>
      <c r="O31" s="14">
        <f>N31*VLOOKUP('Données projet'!$B$9,Paramètres!$A$1:$I$89,3,0)*VLOOKUP('Données projet'!$B$9,Paramètres!$A$1:$I$89,5,0)</f>
        <v>123.92399999999998</v>
      </c>
      <c r="P31" s="14">
        <f t="shared" si="33"/>
        <v>32.588486920489281</v>
      </c>
      <c r="Q31" s="22">
        <f t="shared" si="2"/>
        <v>272.59258138651876</v>
      </c>
      <c r="R31" s="62">
        <f t="shared" si="0"/>
        <v>565.92591471985202</v>
      </c>
      <c r="S31" s="62">
        <f ca="1">AVERAGE(OFFSET($R$3,0,0,'Données projet'!$E$9+1,1))-AVERAGE(OFFSET($H$3,0,0,'Données projet'!$E$9+1,1))</f>
        <v>157.21429387424644</v>
      </c>
      <c r="T31" s="62">
        <f t="shared" si="34"/>
        <v>264.58225136820056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653.58652733121335</v>
      </c>
      <c r="AN31" s="62">
        <f ca="1">AVERAGE(OFFSET($AM$3,0,0,'Données projet'!$E$10+1,1))-AVERAGE(OFFSET($H$3,0,0,'Données projet'!$E$10+1,1))</f>
        <v>147.72913422715322</v>
      </c>
      <c r="AO31" s="62">
        <f t="shared" si="36"/>
        <v>361.07991692964799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13.076923076923077</v>
      </c>
      <c r="N32" s="14">
        <f>IF('Données projet'!$A$36&gt;35,N31+M32-V31,IF(A32&lt;'Données projet'!$A$36,$K$205^A32,IF(A32='Données projet'!$A$36,'Données projet'!$B$36,N31+M32-V31)))</f>
        <v>220.30769230769226</v>
      </c>
      <c r="O32" s="14">
        <f>N32*VLOOKUP('Données projet'!$B$9,Paramètres!$A$1:$I$89,3,0)*VLOOKUP('Données projet'!$B$9,Paramètres!$A$1:$I$89,5,0)</f>
        <v>131.744</v>
      </c>
      <c r="P32" s="14">
        <f t="shared" si="33"/>
        <v>34.399033444503608</v>
      </c>
      <c r="Q32" s="22">
        <f t="shared" si="2"/>
        <v>289.36578324917713</v>
      </c>
      <c r="R32" s="62">
        <f t="shared" si="0"/>
        <v>582.69911658251044</v>
      </c>
      <c r="S32" s="62">
        <f ca="1">AVERAGE(OFFSET($R$3,0,0,'Données projet'!$E$9+1,1))-AVERAGE(OFFSET($H$3,0,0,'Données projet'!$E$9+1,1))</f>
        <v>157.21429387424644</v>
      </c>
      <c r="T32" s="62">
        <f t="shared" si="34"/>
        <v>264.58225136820056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674.78019292815736</v>
      </c>
      <c r="AN32" s="62">
        <f ca="1">AVERAGE(OFFSET($AM$3,0,0,'Données projet'!$E$10+1,1))-AVERAGE(OFFSET($H$3,0,0,'Données projet'!$E$10+1,1))</f>
        <v>147.72913422715322</v>
      </c>
      <c r="AO32" s="62">
        <f t="shared" si="36"/>
        <v>361.07991692964799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13.076923076923077</v>
      </c>
      <c r="N33" s="14">
        <f>IF('Données projet'!$A$36&gt;35,N32+M33-V32,IF(A33&lt;'Données projet'!$A$36,$K$205^A33,IF(A33='Données projet'!$A$36,'Données projet'!$B$36,N32+M33-V32)))</f>
        <v>233.38461538461533</v>
      </c>
      <c r="O33" s="14">
        <f>N33*VLOOKUP('Données projet'!$B$9,Paramètres!$A$1:$I$89,3,0)*VLOOKUP('Données projet'!$B$9,Paramètres!$A$1:$I$89,5,0)</f>
        <v>139.56399999999996</v>
      </c>
      <c r="P33" s="14">
        <f t="shared" si="33"/>
        <v>36.197105892845229</v>
      </c>
      <c r="Q33" s="22">
        <f t="shared" si="2"/>
        <v>306.1172594300387</v>
      </c>
      <c r="R33" s="62">
        <f t="shared" si="0"/>
        <v>599.45059276337201</v>
      </c>
      <c r="S33" s="62">
        <f ca="1">AVERAGE(OFFSET($R$3,0,0,'Données projet'!$E$9+1,1))-AVERAGE(OFFSET($H$3,0,0,'Données projet'!$E$9+1,1))</f>
        <v>157.21429387424644</v>
      </c>
      <c r="T33" s="62">
        <f t="shared" si="34"/>
        <v>264.58225136820056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695.94825832481945</v>
      </c>
      <c r="AN33" s="62">
        <f ca="1">AVERAGE(OFFSET($AM$3,0,0,'Données projet'!$E$10+1,1))-AVERAGE(OFFSET($H$3,0,0,'Données projet'!$E$10+1,1))</f>
        <v>147.72913422715322</v>
      </c>
      <c r="AO33" s="62">
        <f t="shared" si="36"/>
        <v>361.07991692964799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13.076923076923077</v>
      </c>
      <c r="N34" s="14">
        <f>IF('Données projet'!$A$36&gt;35,N33+M34-V33,IF(A34&lt;'Données projet'!$A$36,$K$205^A34,IF(A34='Données projet'!$A$36,'Données projet'!$B$36,N33+M34-V33)))</f>
        <v>246.4615384615384</v>
      </c>
      <c r="O34" s="14">
        <f>N34*VLOOKUP('Données projet'!$B$9,Paramètres!$A$1:$I$89,3,0)*VLOOKUP('Données projet'!$B$9,Paramètres!$A$1:$I$89,5,0)</f>
        <v>147.38399999999999</v>
      </c>
      <c r="P34" s="14">
        <f t="shared" si="33"/>
        <v>37.983482863402315</v>
      </c>
      <c r="Q34" s="22">
        <f t="shared" si="2"/>
        <v>322.84836598709234</v>
      </c>
      <c r="R34" s="62">
        <f t="shared" si="0"/>
        <v>616.18169932042565</v>
      </c>
      <c r="S34" s="62">
        <f ca="1">AVERAGE(OFFSET($R$3,0,0,'Données projet'!$E$9+1,1))-AVERAGE(OFFSET($H$3,0,0,'Données projet'!$E$9+1,1))</f>
        <v>157.21429387424644</v>
      </c>
      <c r="T34" s="62">
        <f t="shared" si="34"/>
        <v>264.58225136820056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293.3333333333353</v>
      </c>
      <c r="AN34" s="62">
        <f ca="1">AVERAGE(OFFSET($AM$3,0,0,'Données projet'!$E$10+1,1))-AVERAGE(OFFSET($H$3,0,0,'Données projet'!$E$10+1,1))</f>
        <v>147.72913422715322</v>
      </c>
      <c r="AO34" s="62">
        <f t="shared" si="36"/>
        <v>361.07991692964799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13.076923076923077</v>
      </c>
      <c r="N35" s="14">
        <f>IF('Données projet'!$A$36&gt;35,N34+M35-V34,IF(A35&lt;'Données projet'!$A$36,$K$205^A35,IF(A35='Données projet'!$A$36,'Données projet'!$B$36,N34+M35-V34)))</f>
        <v>259.53846153846149</v>
      </c>
      <c r="O35" s="14">
        <f>N35*VLOOKUP('Données projet'!$B$9,Paramètres!$A$1:$I$89,3,0)*VLOOKUP('Données projet'!$B$9,Paramètres!$A$1:$I$89,5,0)</f>
        <v>155.20399999999998</v>
      </c>
      <c r="P35" s="14">
        <f t="shared" si="33"/>
        <v>39.758855664869223</v>
      </c>
      <c r="Q35" s="22">
        <f t="shared" ref="Q35:Q66" si="53">(O35+P35)*0.475*44/12</f>
        <v>339.56030694964716</v>
      </c>
      <c r="R35" s="62">
        <f t="shared" si="0"/>
        <v>632.89364028298041</v>
      </c>
      <c r="S35" s="62">
        <f ca="1">AVERAGE(OFFSET($R$3,0,0,'Données projet'!$E$9+1,1))-AVERAGE(OFFSET($H$3,0,0,'Données projet'!$E$9+1,1))</f>
        <v>157.21429387424644</v>
      </c>
      <c r="T35" s="62">
        <f t="shared" si="34"/>
        <v>264.58225136820056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293.3333333333353</v>
      </c>
      <c r="AN35" s="62">
        <f ca="1">AVERAGE(OFFSET($AM$3,0,0,'Données projet'!$E$10+1,1))-AVERAGE(OFFSET($H$3,0,0,'Données projet'!$E$10+1,1))</f>
        <v>147.72913422715322</v>
      </c>
      <c r="AO35" s="62">
        <f t="shared" si="36"/>
        <v>361.07991692964799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13.076923076923077</v>
      </c>
      <c r="N36" s="14">
        <f>IF('Données projet'!$A$36&gt;35,N35+M36-V35,IF(A36&lt;'Données projet'!$A$36,$K$205^A36,IF(A36='Données projet'!$A$36,'Données projet'!$B$36,N35+M36-V35)))</f>
        <v>272.61538461538458</v>
      </c>
      <c r="O36" s="14">
        <f>N36*VLOOKUP('Données projet'!$B$9,Paramètres!$A$1:$I$89,3,0)*VLOOKUP('Données projet'!$B$9,Paramètres!$A$1:$I$89,5,0)</f>
        <v>163.024</v>
      </c>
      <c r="P36" s="14">
        <f t="shared" si="33"/>
        <v>41.523842007224737</v>
      </c>
      <c r="Q36" s="22">
        <f t="shared" si="53"/>
        <v>356.25415816258305</v>
      </c>
      <c r="R36" s="62">
        <f t="shared" si="0"/>
        <v>649.58749149591631</v>
      </c>
      <c r="S36" s="62">
        <f ca="1">AVERAGE(OFFSET($R$3,0,0,'Données projet'!$E$9+1,1))-AVERAGE(OFFSET($H$3,0,0,'Données projet'!$E$9+1,1))</f>
        <v>157.21429387424644</v>
      </c>
      <c r="T36" s="62">
        <f t="shared" si="34"/>
        <v>264.58225136820056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293.3333333333353</v>
      </c>
      <c r="AN36" s="62">
        <f ca="1">AVERAGE(OFFSET($AM$3,0,0,'Données projet'!$E$10+1,1))-AVERAGE(OFFSET($H$3,0,0,'Données projet'!$E$10+1,1))</f>
        <v>147.72913422715322</v>
      </c>
      <c r="AO36" s="62">
        <f t="shared" si="36"/>
        <v>361.07991692964799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13.076923076923077</v>
      </c>
      <c r="N37" s="14">
        <f>IF('Données projet'!$A$36&gt;35,N36+M37-V36,IF(A37&lt;'Données projet'!$A$36,$K$205^A37,IF(A37='Données projet'!$A$36,'Données projet'!$B$36,N36+M37-V36)))</f>
        <v>285.69230769230768</v>
      </c>
      <c r="O37" s="14">
        <f>N37*VLOOKUP('Données projet'!$B$9,Paramètres!$A$1:$I$89,3,0)*VLOOKUP('Données projet'!$B$9,Paramètres!$A$1:$I$89,5,0)</f>
        <v>170.84400000000002</v>
      </c>
      <c r="P37" s="14">
        <f t="shared" si="33"/>
        <v>43.278996990911509</v>
      </c>
      <c r="Q37" s="22">
        <f t="shared" si="53"/>
        <v>372.93088642583757</v>
      </c>
      <c r="R37" s="62">
        <f t="shared" si="0"/>
        <v>666.26421975917083</v>
      </c>
      <c r="S37" s="62">
        <f ca="1">AVERAGE(OFFSET($R$3,0,0,'Données projet'!$E$9+1,1))-AVERAGE(OFFSET($H$3,0,0,'Données projet'!$E$9+1,1))</f>
        <v>157.21429387424644</v>
      </c>
      <c r="T37" s="62">
        <f t="shared" si="34"/>
        <v>264.58225136820056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293.3333333333353</v>
      </c>
      <c r="AN37" s="62">
        <f ca="1">AVERAGE(OFFSET($AM$3,0,0,'Données projet'!$E$10+1,1))-AVERAGE(OFFSET($H$3,0,0,'Données projet'!$E$10+1,1))</f>
        <v>147.72913422715322</v>
      </c>
      <c r="AO37" s="62">
        <f t="shared" si="36"/>
        <v>361.07991692964799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13.076923076923077</v>
      </c>
      <c r="N38" s="14">
        <f>IF('Données projet'!$A$36&gt;35,N37+M38-V37,IF(A38&lt;'Données projet'!$A$36,$K$205^A38,IF(A38='Données projet'!$A$36,'Données projet'!$B$36,N37+M38-V37)))</f>
        <v>298.76923076923077</v>
      </c>
      <c r="O38" s="14">
        <f>N38*VLOOKUP('Données projet'!$B$9,Paramètres!$A$1:$I$89,3,0)*VLOOKUP('Données projet'!$B$9,Paramètres!$A$1:$I$89,5,0)</f>
        <v>178.66400000000002</v>
      </c>
      <c r="P38" s="14">
        <f t="shared" si="33"/>
        <v>45.024822027102132</v>
      </c>
      <c r="Q38" s="22">
        <f t="shared" si="53"/>
        <v>389.59136503053628</v>
      </c>
      <c r="R38" s="62">
        <f t="shared" si="0"/>
        <v>682.92469836386954</v>
      </c>
      <c r="S38" s="62">
        <f ca="1">AVERAGE(OFFSET($R$3,0,0,'Données projet'!$E$9+1,1))-AVERAGE(OFFSET($H$3,0,0,'Données projet'!$E$9+1,1))</f>
        <v>157.21429387424644</v>
      </c>
      <c r="T38" s="62">
        <f t="shared" si="34"/>
        <v>264.58225136820056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293.3333333333353</v>
      </c>
      <c r="AN38" s="62">
        <f ca="1">AVERAGE(OFFSET($AM$3,0,0,'Données projet'!$E$10+1,1))-AVERAGE(OFFSET($H$3,0,0,'Données projet'!$E$10+1,1))</f>
        <v>147.72913422715322</v>
      </c>
      <c r="AO38" s="62">
        <f t="shared" si="36"/>
        <v>361.07991692964799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13.076923076923077</v>
      </c>
      <c r="N39" s="14">
        <f>IF('Données projet'!$A$36&gt;35,N38+M39-V38,IF(A39&lt;'Données projet'!$A$36,$K$205^A39,IF(A39='Données projet'!$A$36,'Données projet'!$B$36,N38+M39-V38)))</f>
        <v>311.84615384615387</v>
      </c>
      <c r="O39" s="14">
        <f>N39*VLOOKUP('Données projet'!$B$9,Paramètres!$A$1:$I$89,3,0)*VLOOKUP('Données projet'!$B$9,Paramètres!$A$1:$I$89,5,0)</f>
        <v>186.48400000000001</v>
      </c>
      <c r="P39" s="14">
        <f t="shared" si="33"/>
        <v>46.761772152151593</v>
      </c>
      <c r="Q39" s="22">
        <f t="shared" si="53"/>
        <v>406.23638649833066</v>
      </c>
      <c r="R39" s="62">
        <f t="shared" si="0"/>
        <v>699.56971983166397</v>
      </c>
      <c r="S39" s="62">
        <f ca="1">AVERAGE(OFFSET($R$3,0,0,'Données projet'!$E$9+1,1))-AVERAGE(OFFSET($H$3,0,0,'Données projet'!$E$9+1,1))</f>
        <v>157.21429387424644</v>
      </c>
      <c r="T39" s="62">
        <f t="shared" si="34"/>
        <v>264.58225136820056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293.3333333333353</v>
      </c>
      <c r="AN39" s="62">
        <f ca="1">AVERAGE(OFFSET($AM$3,0,0,'Données projet'!$E$10+1,1))-AVERAGE(OFFSET($H$3,0,0,'Données projet'!$E$10+1,1))</f>
        <v>147.72913422715322</v>
      </c>
      <c r="AO39" s="62">
        <f t="shared" si="36"/>
        <v>361.07991692964799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13.076923076923077</v>
      </c>
      <c r="N40" s="14">
        <f>IF('Données projet'!$A$36&gt;35,N39+M40-V39,IF(A40&lt;'Données projet'!$A$36,$K$205^A40,IF(A40='Données projet'!$A$36,'Données projet'!$B$36,N39+M40-V39)))</f>
        <v>324.92307692307696</v>
      </c>
      <c r="O40" s="14">
        <f>N40*VLOOKUP('Données projet'!$B$9,Paramètres!$A$1:$I$89,3,0)*VLOOKUP('Données projet'!$B$9,Paramètres!$A$1:$I$89,5,0)</f>
        <v>194.30400000000003</v>
      </c>
      <c r="P40" s="14">
        <f t="shared" si="33"/>
        <v>48.490262080577637</v>
      </c>
      <c r="Q40" s="22">
        <f t="shared" si="53"/>
        <v>422.8666731236728</v>
      </c>
      <c r="R40" s="62">
        <f t="shared" si="0"/>
        <v>716.20000645700611</v>
      </c>
      <c r="S40" s="62">
        <f ca="1">AVERAGE(OFFSET($R$3,0,0,'Données projet'!$E$9+1,1))-AVERAGE(OFFSET($H$3,0,0,'Données projet'!$E$9+1,1))</f>
        <v>157.21429387424644</v>
      </c>
      <c r="T40" s="62">
        <f t="shared" si="34"/>
        <v>264.58225136820056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293.3333333333353</v>
      </c>
      <c r="AN40" s="62">
        <f ca="1">AVERAGE(OFFSET($AM$3,0,0,'Données projet'!$E$10+1,1))-AVERAGE(OFFSET($H$3,0,0,'Données projet'!$E$10+1,1))</f>
        <v>147.72913422715322</v>
      </c>
      <c r="AO40" s="62">
        <f t="shared" si="36"/>
        <v>361.07991692964799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13.076923076923077</v>
      </c>
      <c r="M41" s="13">
        <f t="array" ref="M41">INDEX(L:L,MIN(IF(ISNUMBER(L41:L237),ROW(L41:L237),"")))</f>
        <v>13.076923076923077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157.21429387424644</v>
      </c>
      <c r="T41" s="62">
        <f t="shared" si="34"/>
        <v>264.58225136820056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293.3333333333353</v>
      </c>
      <c r="AN41" s="62">
        <f ca="1">AVERAGE(OFFSET($AM$3,0,0,'Données projet'!$E$10+1,1))-AVERAGE(OFFSET($H$3,0,0,'Données projet'!$E$10+1,1))</f>
        <v>147.72913422715322</v>
      </c>
      <c r="AO41" s="62">
        <f t="shared" si="36"/>
        <v>361.07991692964799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157.21429387424644</v>
      </c>
      <c r="T42" s="62">
        <f t="shared" si="34"/>
        <v>264.58225136820056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293.3333333333353</v>
      </c>
      <c r="AN42" s="62">
        <f ca="1">AVERAGE(OFFSET($AM$3,0,0,'Données projet'!$E$10+1,1))-AVERAGE(OFFSET($H$3,0,0,'Données projet'!$E$10+1,1))</f>
        <v>147.72913422715322</v>
      </c>
      <c r="AO42" s="62">
        <f t="shared" si="36"/>
        <v>361.07991692964799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157.21429387424644</v>
      </c>
      <c r="T43" s="62">
        <f t="shared" si="34"/>
        <v>264.58225136820056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293.3333333333353</v>
      </c>
      <c r="AN43" s="62">
        <f ca="1">AVERAGE(OFFSET($AM$3,0,0,'Données projet'!$E$10+1,1))-AVERAGE(OFFSET($H$3,0,0,'Données projet'!$E$10+1,1))</f>
        <v>147.72913422715322</v>
      </c>
      <c r="AO43" s="62">
        <f t="shared" si="36"/>
        <v>361.07991692964799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157.21429387424644</v>
      </c>
      <c r="T44" s="62">
        <f t="shared" si="34"/>
        <v>264.58225136820056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293.3333333333353</v>
      </c>
      <c r="AN44" s="62">
        <f ca="1">AVERAGE(OFFSET($AM$3,0,0,'Données projet'!$E$10+1,1))-AVERAGE(OFFSET($H$3,0,0,'Données projet'!$E$10+1,1))</f>
        <v>147.72913422715322</v>
      </c>
      <c r="AO44" s="62">
        <f t="shared" si="36"/>
        <v>361.07991692964799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157.21429387424644</v>
      </c>
      <c r="T45" s="62">
        <f t="shared" si="34"/>
        <v>264.58225136820056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293.3333333333353</v>
      </c>
      <c r="AN45" s="62">
        <f ca="1">AVERAGE(OFFSET($AM$3,0,0,'Données projet'!$E$10+1,1))-AVERAGE(OFFSET($H$3,0,0,'Données projet'!$E$10+1,1))</f>
        <v>147.72913422715322</v>
      </c>
      <c r="AO45" s="62">
        <f t="shared" si="36"/>
        <v>361.07991692964799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157.21429387424644</v>
      </c>
      <c r="T46" s="62">
        <f t="shared" si="34"/>
        <v>264.58225136820056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293.3333333333353</v>
      </c>
      <c r="AN46" s="62">
        <f ca="1">AVERAGE(OFFSET($AM$3,0,0,'Données projet'!$E$10+1,1))-AVERAGE(OFFSET($H$3,0,0,'Données projet'!$E$10+1,1))</f>
        <v>147.72913422715322</v>
      </c>
      <c r="AO46" s="62">
        <f t="shared" si="36"/>
        <v>361.07991692964799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157.21429387424644</v>
      </c>
      <c r="T47" s="62">
        <f t="shared" si="34"/>
        <v>264.58225136820056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293.3333333333353</v>
      </c>
      <c r="AN47" s="62">
        <f ca="1">AVERAGE(OFFSET($AM$3,0,0,'Données projet'!$E$10+1,1))-AVERAGE(OFFSET($H$3,0,0,'Données projet'!$E$10+1,1))</f>
        <v>147.72913422715322</v>
      </c>
      <c r="AO47" s="62">
        <f t="shared" si="36"/>
        <v>361.07991692964799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157.21429387424644</v>
      </c>
      <c r="T48" s="62">
        <f t="shared" si="34"/>
        <v>264.58225136820056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293.3333333333353</v>
      </c>
      <c r="AN48" s="62">
        <f ca="1">AVERAGE(OFFSET($AM$3,0,0,'Données projet'!$E$10+1,1))-AVERAGE(OFFSET($H$3,0,0,'Données projet'!$E$10+1,1))</f>
        <v>147.72913422715322</v>
      </c>
      <c r="AO48" s="62">
        <f t="shared" si="36"/>
        <v>361.07991692964799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157.21429387424644</v>
      </c>
      <c r="T49" s="62">
        <f t="shared" si="34"/>
        <v>264.58225136820056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293.3333333333353</v>
      </c>
      <c r="AN49" s="62">
        <f ca="1">AVERAGE(OFFSET($AM$3,0,0,'Données projet'!$E$10+1,1))-AVERAGE(OFFSET($H$3,0,0,'Données projet'!$E$10+1,1))</f>
        <v>147.72913422715322</v>
      </c>
      <c r="AO49" s="62">
        <f t="shared" si="36"/>
        <v>361.07991692964799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157.21429387424644</v>
      </c>
      <c r="T50" s="62">
        <f t="shared" si="34"/>
        <v>264.58225136820056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293.3333333333353</v>
      </c>
      <c r="AN50" s="62">
        <f ca="1">AVERAGE(OFFSET($AM$3,0,0,'Données projet'!$E$10+1,1))-AVERAGE(OFFSET($H$3,0,0,'Données projet'!$E$10+1,1))</f>
        <v>147.72913422715322</v>
      </c>
      <c r="AO50" s="62">
        <f t="shared" si="36"/>
        <v>361.07991692964799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157.21429387424644</v>
      </c>
      <c r="T51" s="62">
        <f t="shared" si="34"/>
        <v>264.58225136820056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293.3333333333353</v>
      </c>
      <c r="AN51" s="62">
        <f ca="1">AVERAGE(OFFSET($AM$3,0,0,'Données projet'!$E$10+1,1))-AVERAGE(OFFSET($H$3,0,0,'Données projet'!$E$10+1,1))</f>
        <v>147.72913422715322</v>
      </c>
      <c r="AO51" s="62">
        <f t="shared" si="36"/>
        <v>361.07991692964799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157.21429387424644</v>
      </c>
      <c r="T52" s="62">
        <f t="shared" si="34"/>
        <v>264.58225136820056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293.3333333333353</v>
      </c>
      <c r="AN52" s="62">
        <f ca="1">AVERAGE(OFFSET($AM$3,0,0,'Données projet'!$E$10+1,1))-AVERAGE(OFFSET($H$3,0,0,'Données projet'!$E$10+1,1))</f>
        <v>147.72913422715322</v>
      </c>
      <c r="AO52" s="62">
        <f t="shared" si="36"/>
        <v>361.07991692964799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157.21429387424644</v>
      </c>
      <c r="T53" s="62">
        <f t="shared" si="34"/>
        <v>264.58225136820056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293.3333333333353</v>
      </c>
      <c r="AN53" s="62">
        <f ca="1">AVERAGE(OFFSET($AM$3,0,0,'Données projet'!$E$10+1,1))-AVERAGE(OFFSET($H$3,0,0,'Données projet'!$E$10+1,1))</f>
        <v>147.72913422715322</v>
      </c>
      <c r="AO53" s="62">
        <f t="shared" si="36"/>
        <v>361.07991692964799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157.21429387424644</v>
      </c>
      <c r="T54" s="62">
        <f t="shared" si="34"/>
        <v>264.58225136820056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293.3333333333353</v>
      </c>
      <c r="AN54" s="62">
        <f ca="1">AVERAGE(OFFSET($AM$3,0,0,'Données projet'!$E$10+1,1))-AVERAGE(OFFSET($H$3,0,0,'Données projet'!$E$10+1,1))</f>
        <v>147.72913422715322</v>
      </c>
      <c r="AO54" s="62">
        <f t="shared" si="36"/>
        <v>361.07991692964799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157.21429387424644</v>
      </c>
      <c r="T55" s="62">
        <f t="shared" si="34"/>
        <v>264.58225136820056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293.3333333333353</v>
      </c>
      <c r="AN55" s="62">
        <f ca="1">AVERAGE(OFFSET($AM$3,0,0,'Données projet'!$E$10+1,1))-AVERAGE(OFFSET($H$3,0,0,'Données projet'!$E$10+1,1))</f>
        <v>147.72913422715322</v>
      </c>
      <c r="AO55" s="62">
        <f t="shared" si="36"/>
        <v>361.07991692964799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157.21429387424644</v>
      </c>
      <c r="T56" s="62">
        <f t="shared" si="34"/>
        <v>264.58225136820056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293.3333333333353</v>
      </c>
      <c r="AN56" s="62">
        <f ca="1">AVERAGE(OFFSET($AM$3,0,0,'Données projet'!$E$10+1,1))-AVERAGE(OFFSET($H$3,0,0,'Données projet'!$E$10+1,1))</f>
        <v>147.72913422715322</v>
      </c>
      <c r="AO56" s="62">
        <f t="shared" si="36"/>
        <v>361.07991692964799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157.21429387424644</v>
      </c>
      <c r="T57" s="62">
        <f t="shared" si="34"/>
        <v>264.58225136820056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293.3333333333353</v>
      </c>
      <c r="AN57" s="62">
        <f ca="1">AVERAGE(OFFSET($AM$3,0,0,'Données projet'!$E$10+1,1))-AVERAGE(OFFSET($H$3,0,0,'Données projet'!$E$10+1,1))</f>
        <v>147.72913422715322</v>
      </c>
      <c r="AO57" s="62">
        <f t="shared" si="36"/>
        <v>361.07991692964799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157.21429387424644</v>
      </c>
      <c r="T58" s="62">
        <f t="shared" si="34"/>
        <v>264.58225136820056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293.3333333333353</v>
      </c>
      <c r="AN58" s="62">
        <f ca="1">AVERAGE(OFFSET($AM$3,0,0,'Données projet'!$E$10+1,1))-AVERAGE(OFFSET($H$3,0,0,'Données projet'!$E$10+1,1))</f>
        <v>147.72913422715322</v>
      </c>
      <c r="AO58" s="62">
        <f t="shared" si="36"/>
        <v>361.07991692964799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157.21429387424644</v>
      </c>
      <c r="T59" s="62">
        <f t="shared" si="34"/>
        <v>264.58225136820056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293.3333333333353</v>
      </c>
      <c r="AN59" s="62">
        <f ca="1">AVERAGE(OFFSET($AM$3,0,0,'Données projet'!$E$10+1,1))-AVERAGE(OFFSET($H$3,0,0,'Données projet'!$E$10+1,1))</f>
        <v>147.72913422715322</v>
      </c>
      <c r="AO59" s="62">
        <f t="shared" si="36"/>
        <v>361.07991692964799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157.21429387424644</v>
      </c>
      <c r="T60" s="62">
        <f t="shared" si="34"/>
        <v>264.58225136820056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293.3333333333353</v>
      </c>
      <c r="AN60" s="62">
        <f ca="1">AVERAGE(OFFSET($AM$3,0,0,'Données projet'!$E$10+1,1))-AVERAGE(OFFSET($H$3,0,0,'Données projet'!$E$10+1,1))</f>
        <v>147.72913422715322</v>
      </c>
      <c r="AO60" s="62">
        <f t="shared" si="36"/>
        <v>361.07991692964799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157.21429387424644</v>
      </c>
      <c r="T61" s="62">
        <f t="shared" si="34"/>
        <v>264.58225136820056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293.3333333333353</v>
      </c>
      <c r="AN61" s="62">
        <f ca="1">AVERAGE(OFFSET($AM$3,0,0,'Données projet'!$E$10+1,1))-AVERAGE(OFFSET($H$3,0,0,'Données projet'!$E$10+1,1))</f>
        <v>147.72913422715322</v>
      </c>
      <c r="AO61" s="62">
        <f t="shared" si="36"/>
        <v>361.07991692964799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157.21429387424644</v>
      </c>
      <c r="T62" s="62">
        <f t="shared" si="34"/>
        <v>264.58225136820056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293.3333333333353</v>
      </c>
      <c r="AN62" s="62">
        <f ca="1">AVERAGE(OFFSET($AM$3,0,0,'Données projet'!$E$10+1,1))-AVERAGE(OFFSET($H$3,0,0,'Données projet'!$E$10+1,1))</f>
        <v>147.72913422715322</v>
      </c>
      <c r="AO62" s="62">
        <f t="shared" si="36"/>
        <v>361.07991692964799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157.21429387424644</v>
      </c>
      <c r="T63" s="62">
        <f t="shared" si="34"/>
        <v>264.58225136820056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293.3333333333353</v>
      </c>
      <c r="AN63" s="62">
        <f ca="1">AVERAGE(OFFSET($AM$3,0,0,'Données projet'!$E$10+1,1))-AVERAGE(OFFSET($H$3,0,0,'Données projet'!$E$10+1,1))</f>
        <v>147.72913422715322</v>
      </c>
      <c r="AO63" s="62">
        <f t="shared" si="36"/>
        <v>361.07991692964799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157.21429387424644</v>
      </c>
      <c r="T64" s="62">
        <f t="shared" si="34"/>
        <v>264.58225136820056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293.3333333333353</v>
      </c>
      <c r="AN64" s="62">
        <f ca="1">AVERAGE(OFFSET($AM$3,0,0,'Données projet'!$E$10+1,1))-AVERAGE(OFFSET($H$3,0,0,'Données projet'!$E$10+1,1))</f>
        <v>147.72913422715322</v>
      </c>
      <c r="AO64" s="62">
        <f t="shared" si="36"/>
        <v>361.07991692964799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157.21429387424644</v>
      </c>
      <c r="T65" s="62">
        <f t="shared" si="34"/>
        <v>264.58225136820056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293.3333333333353</v>
      </c>
      <c r="AN65" s="62">
        <f ca="1">AVERAGE(OFFSET($AM$3,0,0,'Données projet'!$E$10+1,1))-AVERAGE(OFFSET($H$3,0,0,'Données projet'!$E$10+1,1))</f>
        <v>147.72913422715322</v>
      </c>
      <c r="AO65" s="62">
        <f t="shared" si="36"/>
        <v>361.07991692964799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157.21429387424644</v>
      </c>
      <c r="T66" s="62">
        <f t="shared" si="34"/>
        <v>264.58225136820056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293.3333333333353</v>
      </c>
      <c r="AN66" s="62">
        <f ca="1">AVERAGE(OFFSET($AM$3,0,0,'Données projet'!$E$10+1,1))-AVERAGE(OFFSET($H$3,0,0,'Données projet'!$E$10+1,1))</f>
        <v>147.72913422715322</v>
      </c>
      <c r="AO66" s="62">
        <f t="shared" si="36"/>
        <v>361.07991692964799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157.21429387424644</v>
      </c>
      <c r="T67" s="62">
        <f t="shared" si="34"/>
        <v>264.58225136820056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293.3333333333353</v>
      </c>
      <c r="AN67" s="62">
        <f ca="1">AVERAGE(OFFSET($AM$3,0,0,'Données projet'!$E$10+1,1))-AVERAGE(OFFSET($H$3,0,0,'Données projet'!$E$10+1,1))</f>
        <v>147.72913422715322</v>
      </c>
      <c r="AO67" s="62">
        <f t="shared" si="36"/>
        <v>361.07991692964799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157.21429387424644</v>
      </c>
      <c r="T68" s="62">
        <f t="shared" si="34"/>
        <v>264.58225136820056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293.3333333333353</v>
      </c>
      <c r="AN68" s="62">
        <f ca="1">AVERAGE(OFFSET($AM$3,0,0,'Données projet'!$E$10+1,1))-AVERAGE(OFFSET($H$3,0,0,'Données projet'!$E$10+1,1))</f>
        <v>147.72913422715322</v>
      </c>
      <c r="AO68" s="62">
        <f t="shared" si="36"/>
        <v>361.07991692964799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157.21429387424644</v>
      </c>
      <c r="T69" s="62">
        <f t="shared" ref="T69:T132" si="88">$T$3</f>
        <v>264.58225136820056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293.3333333333353</v>
      </c>
      <c r="AN69" s="62">
        <f ca="1">AVERAGE(OFFSET($AM$3,0,0,'Données projet'!$E$10+1,1))-AVERAGE(OFFSET($H$3,0,0,'Données projet'!$E$10+1,1))</f>
        <v>147.72913422715322</v>
      </c>
      <c r="AO69" s="62">
        <f t="shared" ref="AO69:AO132" si="90">$AO$3</f>
        <v>361.07991692964799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157.21429387424644</v>
      </c>
      <c r="T70" s="62">
        <f t="shared" si="88"/>
        <v>264.58225136820056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293.3333333333353</v>
      </c>
      <c r="AN70" s="62">
        <f ca="1">AVERAGE(OFFSET($AM$3,0,0,'Données projet'!$E$10+1,1))-AVERAGE(OFFSET($H$3,0,0,'Données projet'!$E$10+1,1))</f>
        <v>147.72913422715322</v>
      </c>
      <c r="AO70" s="62">
        <f t="shared" si="90"/>
        <v>361.07991692964799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157.21429387424644</v>
      </c>
      <c r="T71" s="62">
        <f t="shared" si="88"/>
        <v>264.58225136820056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293.3333333333353</v>
      </c>
      <c r="AN71" s="62">
        <f ca="1">AVERAGE(OFFSET($AM$3,0,0,'Données projet'!$E$10+1,1))-AVERAGE(OFFSET($H$3,0,0,'Données projet'!$E$10+1,1))</f>
        <v>147.72913422715322</v>
      </c>
      <c r="AO71" s="62">
        <f t="shared" si="90"/>
        <v>361.07991692964799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157.21429387424644</v>
      </c>
      <c r="T72" s="62">
        <f t="shared" si="88"/>
        <v>264.58225136820056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293.3333333333353</v>
      </c>
      <c r="AN72" s="62">
        <f ca="1">AVERAGE(OFFSET($AM$3,0,0,'Données projet'!$E$10+1,1))-AVERAGE(OFFSET($H$3,0,0,'Données projet'!$E$10+1,1))</f>
        <v>147.72913422715322</v>
      </c>
      <c r="AO72" s="62">
        <f t="shared" si="90"/>
        <v>361.07991692964799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157.21429387424644</v>
      </c>
      <c r="T73" s="62">
        <f t="shared" si="88"/>
        <v>264.58225136820056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293.3333333333353</v>
      </c>
      <c r="AN73" s="62">
        <f ca="1">AVERAGE(OFFSET($AM$3,0,0,'Données projet'!$E$10+1,1))-AVERAGE(OFFSET($H$3,0,0,'Données projet'!$E$10+1,1))</f>
        <v>147.72913422715322</v>
      </c>
      <c r="AO73" s="62">
        <f t="shared" si="90"/>
        <v>361.07991692964799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157.21429387424644</v>
      </c>
      <c r="T74" s="62">
        <f t="shared" si="88"/>
        <v>264.58225136820056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293.3333333333353</v>
      </c>
      <c r="AN74" s="62">
        <f ca="1">AVERAGE(OFFSET($AM$3,0,0,'Données projet'!$E$10+1,1))-AVERAGE(OFFSET($H$3,0,0,'Données projet'!$E$10+1,1))</f>
        <v>147.72913422715322</v>
      </c>
      <c r="AO74" s="62">
        <f t="shared" si="90"/>
        <v>361.07991692964799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157.21429387424644</v>
      </c>
      <c r="T75" s="62">
        <f t="shared" si="88"/>
        <v>264.58225136820056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293.3333333333353</v>
      </c>
      <c r="AN75" s="62">
        <f ca="1">AVERAGE(OFFSET($AM$3,0,0,'Données projet'!$E$10+1,1))-AVERAGE(OFFSET($H$3,0,0,'Données projet'!$E$10+1,1))</f>
        <v>147.72913422715322</v>
      </c>
      <c r="AO75" s="62">
        <f t="shared" si="90"/>
        <v>361.07991692964799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157.21429387424644</v>
      </c>
      <c r="T76" s="62">
        <f t="shared" si="88"/>
        <v>264.58225136820056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293.3333333333353</v>
      </c>
      <c r="AN76" s="62">
        <f ca="1">AVERAGE(OFFSET($AM$3,0,0,'Données projet'!$E$10+1,1))-AVERAGE(OFFSET($H$3,0,0,'Données projet'!$E$10+1,1))</f>
        <v>147.72913422715322</v>
      </c>
      <c r="AO76" s="62">
        <f t="shared" si="90"/>
        <v>361.07991692964799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157.21429387424644</v>
      </c>
      <c r="T77" s="62">
        <f t="shared" si="88"/>
        <v>264.58225136820056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293.3333333333353</v>
      </c>
      <c r="AN77" s="62">
        <f ca="1">AVERAGE(OFFSET($AM$3,0,0,'Données projet'!$E$10+1,1))-AVERAGE(OFFSET($H$3,0,0,'Données projet'!$E$10+1,1))</f>
        <v>147.72913422715322</v>
      </c>
      <c r="AO77" s="62">
        <f t="shared" si="90"/>
        <v>361.07991692964799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157.21429387424644</v>
      </c>
      <c r="T78" s="62">
        <f t="shared" si="88"/>
        <v>264.58225136820056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293.3333333333353</v>
      </c>
      <c r="AN78" s="62">
        <f ca="1">AVERAGE(OFFSET($AM$3,0,0,'Données projet'!$E$10+1,1))-AVERAGE(OFFSET($H$3,0,0,'Données projet'!$E$10+1,1))</f>
        <v>147.72913422715322</v>
      </c>
      <c r="AO78" s="62">
        <f t="shared" si="90"/>
        <v>361.07991692964799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157.21429387424644</v>
      </c>
      <c r="T79" s="62">
        <f t="shared" si="88"/>
        <v>264.58225136820056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293.3333333333353</v>
      </c>
      <c r="AN79" s="62">
        <f ca="1">AVERAGE(OFFSET($AM$3,0,0,'Données projet'!$E$10+1,1))-AVERAGE(OFFSET($H$3,0,0,'Données projet'!$E$10+1,1))</f>
        <v>147.72913422715322</v>
      </c>
      <c r="AO79" s="62">
        <f t="shared" si="90"/>
        <v>361.07991692964799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157.21429387424644</v>
      </c>
      <c r="T80" s="62">
        <f t="shared" si="88"/>
        <v>264.58225136820056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293.3333333333353</v>
      </c>
      <c r="AN80" s="62">
        <f ca="1">AVERAGE(OFFSET($AM$3,0,0,'Données projet'!$E$10+1,1))-AVERAGE(OFFSET($H$3,0,0,'Données projet'!$E$10+1,1))</f>
        <v>147.72913422715322</v>
      </c>
      <c r="AO80" s="62">
        <f t="shared" si="90"/>
        <v>361.07991692964799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157.21429387424644</v>
      </c>
      <c r="T81" s="62">
        <f t="shared" si="88"/>
        <v>264.58225136820056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293.3333333333353</v>
      </c>
      <c r="AN81" s="62">
        <f ca="1">AVERAGE(OFFSET($AM$3,0,0,'Données projet'!$E$10+1,1))-AVERAGE(OFFSET($H$3,0,0,'Données projet'!$E$10+1,1))</f>
        <v>147.72913422715322</v>
      </c>
      <c r="AO81" s="62">
        <f t="shared" si="90"/>
        <v>361.07991692964799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157.21429387424644</v>
      </c>
      <c r="T82" s="62">
        <f t="shared" si="88"/>
        <v>264.58225136820056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293.3333333333353</v>
      </c>
      <c r="AN82" s="62">
        <f ca="1">AVERAGE(OFFSET($AM$3,0,0,'Données projet'!$E$10+1,1))-AVERAGE(OFFSET($H$3,0,0,'Données projet'!$E$10+1,1))</f>
        <v>147.72913422715322</v>
      </c>
      <c r="AO82" s="62">
        <f t="shared" si="90"/>
        <v>361.07991692964799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157.21429387424644</v>
      </c>
      <c r="T83" s="62">
        <f t="shared" si="88"/>
        <v>264.58225136820056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293.3333333333353</v>
      </c>
      <c r="AN83" s="62">
        <f ca="1">AVERAGE(OFFSET($AM$3,0,0,'Données projet'!$E$10+1,1))-AVERAGE(OFFSET($H$3,0,0,'Données projet'!$E$10+1,1))</f>
        <v>147.72913422715322</v>
      </c>
      <c r="AO83" s="62">
        <f t="shared" si="90"/>
        <v>361.07991692964799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157.21429387424644</v>
      </c>
      <c r="T84" s="62">
        <f t="shared" si="88"/>
        <v>264.58225136820056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147.72913422715322</v>
      </c>
      <c r="AO84" s="62">
        <f t="shared" si="90"/>
        <v>361.07991692964799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157.21429387424644</v>
      </c>
      <c r="T85" s="62">
        <f t="shared" si="88"/>
        <v>264.58225136820056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147.72913422715322</v>
      </c>
      <c r="AO85" s="62">
        <f t="shared" si="90"/>
        <v>361.07991692964799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157.21429387424644</v>
      </c>
      <c r="T86" s="62">
        <f t="shared" si="88"/>
        <v>264.58225136820056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147.72913422715322</v>
      </c>
      <c r="AO86" s="62">
        <f t="shared" si="90"/>
        <v>361.07991692964799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157.21429387424644</v>
      </c>
      <c r="T87" s="62">
        <f t="shared" si="88"/>
        <v>264.58225136820056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147.72913422715322</v>
      </c>
      <c r="AO87" s="62">
        <f t="shared" si="90"/>
        <v>361.07991692964799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157.21429387424644</v>
      </c>
      <c r="T88" s="62">
        <f t="shared" si="88"/>
        <v>264.58225136820056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147.72913422715322</v>
      </c>
      <c r="AO88" s="62">
        <f t="shared" si="90"/>
        <v>361.07991692964799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157.21429387424644</v>
      </c>
      <c r="T89" s="62">
        <f t="shared" si="88"/>
        <v>264.58225136820056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147.72913422715322</v>
      </c>
      <c r="AO89" s="62">
        <f t="shared" si="90"/>
        <v>361.07991692964799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157.21429387424644</v>
      </c>
      <c r="T90" s="62">
        <f t="shared" si="88"/>
        <v>264.58225136820056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147.72913422715322</v>
      </c>
      <c r="AO90" s="62">
        <f t="shared" si="90"/>
        <v>361.07991692964799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157.21429387424644</v>
      </c>
      <c r="T91" s="62">
        <f t="shared" si="88"/>
        <v>264.58225136820056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147.72913422715322</v>
      </c>
      <c r="AO91" s="62">
        <f t="shared" si="90"/>
        <v>361.07991692964799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157.21429387424644</v>
      </c>
      <c r="T92" s="62">
        <f t="shared" si="88"/>
        <v>264.58225136820056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147.72913422715322</v>
      </c>
      <c r="AO92" s="62">
        <f t="shared" si="90"/>
        <v>361.07991692964799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157.21429387424644</v>
      </c>
      <c r="T93" s="62">
        <f t="shared" si="88"/>
        <v>264.58225136820056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147.72913422715322</v>
      </c>
      <c r="AO93" s="62">
        <f t="shared" si="90"/>
        <v>361.07991692964799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157.21429387424644</v>
      </c>
      <c r="T94" s="62">
        <f t="shared" si="88"/>
        <v>264.58225136820056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147.72913422715322</v>
      </c>
      <c r="AO94" s="62">
        <f t="shared" si="90"/>
        <v>361.07991692964799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157.21429387424644</v>
      </c>
      <c r="T95" s="62">
        <f t="shared" si="88"/>
        <v>264.58225136820056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147.72913422715322</v>
      </c>
      <c r="AO95" s="62">
        <f t="shared" si="90"/>
        <v>361.07991692964799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157.21429387424644</v>
      </c>
      <c r="T96" s="62">
        <f t="shared" si="88"/>
        <v>264.58225136820056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147.72913422715322</v>
      </c>
      <c r="AO96" s="62">
        <f t="shared" si="90"/>
        <v>361.07991692964799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157.21429387424644</v>
      </c>
      <c r="T97" s="62">
        <f t="shared" si="88"/>
        <v>264.58225136820056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147.72913422715322</v>
      </c>
      <c r="AO97" s="62">
        <f t="shared" si="90"/>
        <v>361.07991692964799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157.21429387424644</v>
      </c>
      <c r="T98" s="62">
        <f t="shared" si="88"/>
        <v>264.58225136820056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147.72913422715322</v>
      </c>
      <c r="AO98" s="62">
        <f t="shared" si="90"/>
        <v>361.07991692964799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157.21429387424644</v>
      </c>
      <c r="T99" s="62">
        <f t="shared" si="88"/>
        <v>264.58225136820056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147.72913422715322</v>
      </c>
      <c r="AO99" s="62">
        <f t="shared" si="90"/>
        <v>361.07991692964799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157.21429387424644</v>
      </c>
      <c r="T100" s="62">
        <f t="shared" si="88"/>
        <v>264.58225136820056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147.72913422715322</v>
      </c>
      <c r="AO100" s="62">
        <f t="shared" si="90"/>
        <v>361.07991692964799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157.21429387424644</v>
      </c>
      <c r="T101" s="62">
        <f t="shared" si="88"/>
        <v>264.58225136820056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147.72913422715322</v>
      </c>
      <c r="AO101" s="62">
        <f t="shared" si="90"/>
        <v>361.07991692964799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157.21429387424644</v>
      </c>
      <c r="T102" s="62">
        <f t="shared" si="88"/>
        <v>264.58225136820056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147.72913422715322</v>
      </c>
      <c r="AO102" s="62">
        <f t="shared" si="90"/>
        <v>361.07991692964799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157.21429387424644</v>
      </c>
      <c r="T103" s="62">
        <f t="shared" si="88"/>
        <v>264.58225136820056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147.72913422715322</v>
      </c>
      <c r="AO103" s="62">
        <f t="shared" si="90"/>
        <v>361.07991692964799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157.21429387424644</v>
      </c>
      <c r="T104" s="62">
        <f t="shared" si="88"/>
        <v>264.58225136820056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147.72913422715322</v>
      </c>
      <c r="AO104" s="62">
        <f t="shared" si="90"/>
        <v>361.07991692964799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157.21429387424644</v>
      </c>
      <c r="T105" s="62">
        <f t="shared" si="88"/>
        <v>264.58225136820056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147.72913422715322</v>
      </c>
      <c r="AO105" s="62">
        <f t="shared" si="90"/>
        <v>361.07991692964799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157.21429387424644</v>
      </c>
      <c r="T106" s="62">
        <f t="shared" si="88"/>
        <v>264.58225136820056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147.72913422715322</v>
      </c>
      <c r="AO106" s="62">
        <f t="shared" si="90"/>
        <v>361.07991692964799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157.21429387424644</v>
      </c>
      <c r="T107" s="62">
        <f t="shared" si="88"/>
        <v>264.58225136820056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147.72913422715322</v>
      </c>
      <c r="AO107" s="62">
        <f t="shared" si="90"/>
        <v>361.07991692964799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157.21429387424644</v>
      </c>
      <c r="T108" s="62">
        <f t="shared" si="88"/>
        <v>264.58225136820056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147.72913422715322</v>
      </c>
      <c r="AO108" s="62">
        <f t="shared" si="90"/>
        <v>361.07991692964799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157.21429387424644</v>
      </c>
      <c r="T109" s="62">
        <f t="shared" si="88"/>
        <v>264.58225136820056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147.72913422715322</v>
      </c>
      <c r="AO109" s="62">
        <f t="shared" si="90"/>
        <v>361.07991692964799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157.21429387424644</v>
      </c>
      <c r="T110" s="62">
        <f t="shared" si="88"/>
        <v>264.58225136820056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147.72913422715322</v>
      </c>
      <c r="AO110" s="62">
        <f t="shared" si="90"/>
        <v>361.07991692964799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157.21429387424644</v>
      </c>
      <c r="T111" s="62">
        <f t="shared" si="88"/>
        <v>264.58225136820056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147.72913422715322</v>
      </c>
      <c r="AO111" s="62">
        <f t="shared" si="90"/>
        <v>361.07991692964799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157.21429387424644</v>
      </c>
      <c r="T112" s="62">
        <f t="shared" si="88"/>
        <v>264.58225136820056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147.72913422715322</v>
      </c>
      <c r="AO112" s="62">
        <f t="shared" si="90"/>
        <v>361.07991692964799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157.21429387424644</v>
      </c>
      <c r="T113" s="62">
        <f t="shared" si="88"/>
        <v>264.58225136820056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147.72913422715322</v>
      </c>
      <c r="AO113" s="62">
        <f t="shared" si="90"/>
        <v>361.07991692964799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157.21429387424644</v>
      </c>
      <c r="T114" s="62">
        <f t="shared" si="88"/>
        <v>264.58225136820056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147.72913422715322</v>
      </c>
      <c r="AO114" s="62">
        <f t="shared" si="90"/>
        <v>361.07991692964799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157.21429387424644</v>
      </c>
      <c r="T115" s="62">
        <f t="shared" si="88"/>
        <v>264.58225136820056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147.72913422715322</v>
      </c>
      <c r="AO115" s="62">
        <f t="shared" si="90"/>
        <v>361.07991692964799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157.21429387424644</v>
      </c>
      <c r="T116" s="62">
        <f t="shared" si="88"/>
        <v>264.58225136820056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147.72913422715322</v>
      </c>
      <c r="AO116" s="62">
        <f t="shared" si="90"/>
        <v>361.07991692964799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157.21429387424644</v>
      </c>
      <c r="T117" s="62">
        <f t="shared" si="88"/>
        <v>264.58225136820056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147.72913422715322</v>
      </c>
      <c r="AO117" s="62">
        <f t="shared" si="90"/>
        <v>361.07991692964799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157.21429387424644</v>
      </c>
      <c r="T118" s="62">
        <f t="shared" si="88"/>
        <v>264.58225136820056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147.72913422715322</v>
      </c>
      <c r="AO118" s="62">
        <f t="shared" si="90"/>
        <v>361.07991692964799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157.21429387424644</v>
      </c>
      <c r="T119" s="62">
        <f t="shared" si="88"/>
        <v>264.58225136820056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147.72913422715322</v>
      </c>
      <c r="AO119" s="62">
        <f t="shared" si="90"/>
        <v>361.07991692964799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157.21429387424644</v>
      </c>
      <c r="T120" s="62">
        <f t="shared" si="88"/>
        <v>264.58225136820056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147.72913422715322</v>
      </c>
      <c r="AO120" s="62">
        <f t="shared" si="90"/>
        <v>361.07991692964799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157.21429387424644</v>
      </c>
      <c r="T121" s="62">
        <f t="shared" si="88"/>
        <v>264.58225136820056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147.72913422715322</v>
      </c>
      <c r="AO121" s="62">
        <f t="shared" si="90"/>
        <v>361.07991692964799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157.21429387424644</v>
      </c>
      <c r="T122" s="62">
        <f t="shared" si="88"/>
        <v>264.58225136820056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147.72913422715322</v>
      </c>
      <c r="AO122" s="62">
        <f t="shared" si="90"/>
        <v>361.07991692964799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157.21429387424644</v>
      </c>
      <c r="T123" s="62">
        <f t="shared" si="88"/>
        <v>264.58225136820056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147.72913422715322</v>
      </c>
      <c r="AO123" s="62">
        <f t="shared" si="90"/>
        <v>361.07991692964799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157.21429387424644</v>
      </c>
      <c r="T124" s="62">
        <f t="shared" si="88"/>
        <v>264.58225136820056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147.72913422715322</v>
      </c>
      <c r="AO124" s="62">
        <f t="shared" si="90"/>
        <v>361.07991692964799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157.21429387424644</v>
      </c>
      <c r="T125" s="62">
        <f t="shared" si="88"/>
        <v>264.58225136820056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147.72913422715322</v>
      </c>
      <c r="AO125" s="62">
        <f t="shared" si="90"/>
        <v>361.07991692964799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157.21429387424644</v>
      </c>
      <c r="T126" s="62">
        <f t="shared" si="88"/>
        <v>264.58225136820056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147.72913422715322</v>
      </c>
      <c r="AO126" s="62">
        <f t="shared" si="90"/>
        <v>361.07991692964799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157.21429387424644</v>
      </c>
      <c r="T127" s="62">
        <f t="shared" si="88"/>
        <v>264.58225136820056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147.72913422715322</v>
      </c>
      <c r="AO127" s="62">
        <f t="shared" si="90"/>
        <v>361.07991692964799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157.21429387424644</v>
      </c>
      <c r="T128" s="62">
        <f t="shared" si="88"/>
        <v>264.58225136820056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147.72913422715322</v>
      </c>
      <c r="AO128" s="62">
        <f t="shared" si="90"/>
        <v>361.07991692964799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157.21429387424644</v>
      </c>
      <c r="T129" s="62">
        <f t="shared" si="88"/>
        <v>264.58225136820056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147.72913422715322</v>
      </c>
      <c r="AO129" s="62">
        <f t="shared" si="90"/>
        <v>361.07991692964799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157.21429387424644</v>
      </c>
      <c r="T130" s="62">
        <f t="shared" si="88"/>
        <v>264.58225136820056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147.72913422715322</v>
      </c>
      <c r="AO130" s="62">
        <f t="shared" si="90"/>
        <v>361.07991692964799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157.21429387424644</v>
      </c>
      <c r="T131" s="62">
        <f t="shared" si="88"/>
        <v>264.58225136820056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147.72913422715322</v>
      </c>
      <c r="AO131" s="62">
        <f t="shared" si="90"/>
        <v>361.07991692964799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157.21429387424644</v>
      </c>
      <c r="T132" s="62">
        <f t="shared" si="88"/>
        <v>264.58225136820056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147.72913422715322</v>
      </c>
      <c r="AO132" s="62">
        <f t="shared" si="90"/>
        <v>361.07991692964799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157.21429387424644</v>
      </c>
      <c r="T133" s="62">
        <f t="shared" ref="T133:T196" si="142">$T$3</f>
        <v>264.58225136820056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147.72913422715322</v>
      </c>
      <c r="AO133" s="62">
        <f t="shared" ref="AO133:AO196" si="144">$AO$3</f>
        <v>361.07991692964799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157.21429387424644</v>
      </c>
      <c r="T134" s="62">
        <f t="shared" si="142"/>
        <v>264.58225136820056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147.72913422715322</v>
      </c>
      <c r="AO134" s="62">
        <f t="shared" si="144"/>
        <v>361.07991692964799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157.21429387424644</v>
      </c>
      <c r="T135" s="62">
        <f t="shared" si="142"/>
        <v>264.58225136820056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147.72913422715322</v>
      </c>
      <c r="AO135" s="62">
        <f t="shared" si="144"/>
        <v>361.07991692964799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157.21429387424644</v>
      </c>
      <c r="T136" s="62">
        <f t="shared" si="142"/>
        <v>264.58225136820056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147.72913422715322</v>
      </c>
      <c r="AO136" s="62">
        <f t="shared" si="144"/>
        <v>361.07991692964799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157.21429387424644</v>
      </c>
      <c r="T137" s="62">
        <f t="shared" si="142"/>
        <v>264.58225136820056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147.72913422715322</v>
      </c>
      <c r="AO137" s="62">
        <f t="shared" si="144"/>
        <v>361.07991692964799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157.21429387424644</v>
      </c>
      <c r="T138" s="62">
        <f t="shared" si="142"/>
        <v>264.58225136820056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147.72913422715322</v>
      </c>
      <c r="AO138" s="62">
        <f t="shared" si="144"/>
        <v>361.07991692964799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157.21429387424644</v>
      </c>
      <c r="T139" s="62">
        <f t="shared" si="142"/>
        <v>264.58225136820056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147.72913422715322</v>
      </c>
      <c r="AO139" s="62">
        <f t="shared" si="144"/>
        <v>361.07991692964799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157.21429387424644</v>
      </c>
      <c r="T140" s="62">
        <f t="shared" si="142"/>
        <v>264.58225136820056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147.72913422715322</v>
      </c>
      <c r="AO140" s="62">
        <f t="shared" si="144"/>
        <v>361.07991692964799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157.21429387424644</v>
      </c>
      <c r="T141" s="62">
        <f t="shared" si="142"/>
        <v>264.58225136820056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147.72913422715322</v>
      </c>
      <c r="AO141" s="62">
        <f t="shared" si="144"/>
        <v>361.07991692964799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157.21429387424644</v>
      </c>
      <c r="T142" s="62">
        <f t="shared" si="142"/>
        <v>264.58225136820056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147.72913422715322</v>
      </c>
      <c r="AO142" s="62">
        <f t="shared" si="144"/>
        <v>361.07991692964799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157.21429387424644</v>
      </c>
      <c r="T143" s="62">
        <f t="shared" si="142"/>
        <v>264.58225136820056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147.72913422715322</v>
      </c>
      <c r="AO143" s="62">
        <f t="shared" si="144"/>
        <v>361.07991692964799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157.21429387424644</v>
      </c>
      <c r="T144" s="62">
        <f t="shared" si="142"/>
        <v>264.58225136820056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147.72913422715322</v>
      </c>
      <c r="AO144" s="62">
        <f t="shared" si="144"/>
        <v>361.07991692964799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157.21429387424644</v>
      </c>
      <c r="T145" s="62">
        <f t="shared" si="142"/>
        <v>264.58225136820056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147.72913422715322</v>
      </c>
      <c r="AO145" s="62">
        <f t="shared" si="144"/>
        <v>361.07991692964799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157.21429387424644</v>
      </c>
      <c r="T146" s="62">
        <f t="shared" si="142"/>
        <v>264.58225136820056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147.72913422715322</v>
      </c>
      <c r="AO146" s="62">
        <f t="shared" si="144"/>
        <v>361.07991692964799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157.21429387424644</v>
      </c>
      <c r="T147" s="62">
        <f t="shared" si="142"/>
        <v>264.58225136820056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147.72913422715322</v>
      </c>
      <c r="AO147" s="62">
        <f t="shared" si="144"/>
        <v>361.07991692964799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157.21429387424644</v>
      </c>
      <c r="T148" s="62">
        <f t="shared" si="142"/>
        <v>264.58225136820056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147.72913422715322</v>
      </c>
      <c r="AO148" s="62">
        <f t="shared" si="144"/>
        <v>361.07991692964799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157.21429387424644</v>
      </c>
      <c r="T149" s="62">
        <f t="shared" si="142"/>
        <v>264.58225136820056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147.72913422715322</v>
      </c>
      <c r="AO149" s="62">
        <f t="shared" si="144"/>
        <v>361.07991692964799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157.21429387424644</v>
      </c>
      <c r="T150" s="62">
        <f t="shared" si="142"/>
        <v>264.58225136820056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147.72913422715322</v>
      </c>
      <c r="AO150" s="62">
        <f t="shared" si="144"/>
        <v>361.07991692964799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157.21429387424644</v>
      </c>
      <c r="T151" s="62">
        <f t="shared" si="142"/>
        <v>264.58225136820056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147.72913422715322</v>
      </c>
      <c r="AO151" s="62">
        <f t="shared" si="144"/>
        <v>361.07991692964799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157.21429387424644</v>
      </c>
      <c r="T152" s="62">
        <f t="shared" si="142"/>
        <v>264.58225136820056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147.72913422715322</v>
      </c>
      <c r="AO152" s="62">
        <f t="shared" si="144"/>
        <v>361.07991692964799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157.21429387424644</v>
      </c>
      <c r="T153" s="62">
        <f t="shared" si="142"/>
        <v>264.58225136820056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147.72913422715322</v>
      </c>
      <c r="AO153" s="62">
        <f t="shared" si="144"/>
        <v>361.07991692964799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157.21429387424644</v>
      </c>
      <c r="T154" s="62">
        <f t="shared" si="142"/>
        <v>264.58225136820056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147.72913422715322</v>
      </c>
      <c r="AO154" s="62">
        <f t="shared" si="144"/>
        <v>361.07991692964799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157.21429387424644</v>
      </c>
      <c r="T155" s="62">
        <f t="shared" si="142"/>
        <v>264.58225136820056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147.72913422715322</v>
      </c>
      <c r="AO155" s="62">
        <f t="shared" si="144"/>
        <v>361.07991692964799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157.21429387424644</v>
      </c>
      <c r="T156" s="62">
        <f t="shared" si="142"/>
        <v>264.58225136820056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147.72913422715322</v>
      </c>
      <c r="AO156" s="62">
        <f t="shared" si="144"/>
        <v>361.07991692964799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157.21429387424644</v>
      </c>
      <c r="T157" s="62">
        <f t="shared" si="142"/>
        <v>264.58225136820056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147.72913422715322</v>
      </c>
      <c r="AO157" s="62">
        <f t="shared" si="144"/>
        <v>361.07991692964799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157.21429387424644</v>
      </c>
      <c r="T158" s="62">
        <f t="shared" si="142"/>
        <v>264.58225136820056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147.72913422715322</v>
      </c>
      <c r="AO158" s="62">
        <f t="shared" si="144"/>
        <v>361.07991692964799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157.21429387424644</v>
      </c>
      <c r="T159" s="62">
        <f t="shared" si="142"/>
        <v>264.58225136820056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147.72913422715322</v>
      </c>
      <c r="AO159" s="62">
        <f t="shared" si="144"/>
        <v>361.07991692964799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157.21429387424644</v>
      </c>
      <c r="T160" s="62">
        <f t="shared" si="142"/>
        <v>264.58225136820056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147.72913422715322</v>
      </c>
      <c r="AO160" s="62">
        <f t="shared" si="144"/>
        <v>361.07991692964799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157.21429387424644</v>
      </c>
      <c r="T161" s="62">
        <f t="shared" si="142"/>
        <v>264.58225136820056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147.72913422715322</v>
      </c>
      <c r="AO161" s="62">
        <f t="shared" si="144"/>
        <v>361.07991692964799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157.21429387424644</v>
      </c>
      <c r="T162" s="62">
        <f t="shared" si="142"/>
        <v>264.58225136820056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147.72913422715322</v>
      </c>
      <c r="AO162" s="62">
        <f t="shared" si="144"/>
        <v>361.07991692964799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157.21429387424644</v>
      </c>
      <c r="T163" s="62">
        <f t="shared" si="142"/>
        <v>264.58225136820056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147.72913422715322</v>
      </c>
      <c r="AO163" s="62">
        <f t="shared" si="144"/>
        <v>361.07991692964799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157.21429387424644</v>
      </c>
      <c r="T164" s="62">
        <f t="shared" si="142"/>
        <v>264.58225136820056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147.72913422715322</v>
      </c>
      <c r="AO164" s="62">
        <f t="shared" si="144"/>
        <v>361.07991692964799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157.21429387424644</v>
      </c>
      <c r="T165" s="62">
        <f t="shared" si="142"/>
        <v>264.58225136820056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147.72913422715322</v>
      </c>
      <c r="AO165" s="62">
        <f t="shared" si="144"/>
        <v>361.07991692964799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157.21429387424644</v>
      </c>
      <c r="T166" s="62">
        <f t="shared" si="142"/>
        <v>264.58225136820056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147.72913422715322</v>
      </c>
      <c r="AO166" s="62">
        <f t="shared" si="144"/>
        <v>361.07991692964799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157.21429387424644</v>
      </c>
      <c r="T167" s="62">
        <f t="shared" si="142"/>
        <v>264.58225136820056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147.72913422715322</v>
      </c>
      <c r="AO167" s="62">
        <f t="shared" si="144"/>
        <v>361.07991692964799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157.21429387424644</v>
      </c>
      <c r="T168" s="62">
        <f t="shared" si="142"/>
        <v>264.58225136820056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147.72913422715322</v>
      </c>
      <c r="AO168" s="62">
        <f t="shared" si="144"/>
        <v>361.07991692964799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157.21429387424644</v>
      </c>
      <c r="T169" s="62">
        <f t="shared" si="142"/>
        <v>264.58225136820056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147.72913422715322</v>
      </c>
      <c r="AO169" s="62">
        <f t="shared" si="144"/>
        <v>361.07991692964799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157.21429387424644</v>
      </c>
      <c r="T170" s="62">
        <f t="shared" si="142"/>
        <v>264.58225136820056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147.72913422715322</v>
      </c>
      <c r="AO170" s="62">
        <f t="shared" si="144"/>
        <v>361.07991692964799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157.21429387424644</v>
      </c>
      <c r="T171" s="62">
        <f t="shared" si="142"/>
        <v>264.58225136820056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147.72913422715322</v>
      </c>
      <c r="AO171" s="62">
        <f t="shared" si="144"/>
        <v>361.07991692964799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157.21429387424644</v>
      </c>
      <c r="T172" s="62">
        <f t="shared" si="142"/>
        <v>264.58225136820056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147.72913422715322</v>
      </c>
      <c r="AO172" s="62">
        <f t="shared" si="144"/>
        <v>361.07991692964799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157.21429387424644</v>
      </c>
      <c r="T173" s="62">
        <f t="shared" si="142"/>
        <v>264.58225136820056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147.72913422715322</v>
      </c>
      <c r="AO173" s="62">
        <f t="shared" si="144"/>
        <v>361.07991692964799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157.21429387424644</v>
      </c>
      <c r="T174" s="62">
        <f t="shared" si="142"/>
        <v>264.58225136820056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147.72913422715322</v>
      </c>
      <c r="AO174" s="62">
        <f t="shared" si="144"/>
        <v>361.07991692964799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157.21429387424644</v>
      </c>
      <c r="T175" s="62">
        <f t="shared" si="142"/>
        <v>264.58225136820056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147.72913422715322</v>
      </c>
      <c r="AO175" s="62">
        <f t="shared" si="144"/>
        <v>361.07991692964799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157.21429387424644</v>
      </c>
      <c r="T176" s="62">
        <f t="shared" si="142"/>
        <v>264.58225136820056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147.72913422715322</v>
      </c>
      <c r="AO176" s="62">
        <f t="shared" si="144"/>
        <v>361.07991692964799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157.21429387424644</v>
      </c>
      <c r="T177" s="62">
        <f t="shared" si="142"/>
        <v>264.58225136820056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147.72913422715322</v>
      </c>
      <c r="AO177" s="62">
        <f t="shared" si="144"/>
        <v>361.07991692964799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157.21429387424644</v>
      </c>
      <c r="T178" s="62">
        <f t="shared" si="142"/>
        <v>264.58225136820056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147.72913422715322</v>
      </c>
      <c r="AO178" s="62">
        <f t="shared" si="144"/>
        <v>361.07991692964799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157.21429387424644</v>
      </c>
      <c r="T179" s="62">
        <f t="shared" si="142"/>
        <v>264.58225136820056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147.72913422715322</v>
      </c>
      <c r="AO179" s="62">
        <f t="shared" si="144"/>
        <v>361.07991692964799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157.21429387424644</v>
      </c>
      <c r="T180" s="62">
        <f t="shared" si="142"/>
        <v>264.58225136820056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147.72913422715322</v>
      </c>
      <c r="AO180" s="62">
        <f t="shared" si="144"/>
        <v>361.07991692964799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157.21429387424644</v>
      </c>
      <c r="T181" s="62">
        <f t="shared" si="142"/>
        <v>264.58225136820056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147.72913422715322</v>
      </c>
      <c r="AO181" s="62">
        <f t="shared" si="144"/>
        <v>361.07991692964799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157.21429387424644</v>
      </c>
      <c r="T182" s="62">
        <f t="shared" si="142"/>
        <v>264.58225136820056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147.72913422715322</v>
      </c>
      <c r="AO182" s="62">
        <f t="shared" si="144"/>
        <v>361.07991692964799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157.21429387424644</v>
      </c>
      <c r="T183" s="62">
        <f t="shared" si="142"/>
        <v>264.58225136820056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147.72913422715322</v>
      </c>
      <c r="AO183" s="62">
        <f t="shared" si="144"/>
        <v>361.07991692964799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157.21429387424644</v>
      </c>
      <c r="T184" s="62">
        <f t="shared" si="142"/>
        <v>264.58225136820056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147.72913422715322</v>
      </c>
      <c r="AO184" s="62">
        <f t="shared" si="144"/>
        <v>361.07991692964799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157.21429387424644</v>
      </c>
      <c r="T185" s="62">
        <f t="shared" si="142"/>
        <v>264.58225136820056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147.72913422715322</v>
      </c>
      <c r="AO185" s="62">
        <f t="shared" si="144"/>
        <v>361.07991692964799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157.21429387424644</v>
      </c>
      <c r="T186" s="62">
        <f t="shared" si="142"/>
        <v>264.58225136820056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147.72913422715322</v>
      </c>
      <c r="AO186" s="62">
        <f t="shared" si="144"/>
        <v>361.07991692964799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157.21429387424644</v>
      </c>
      <c r="T187" s="62">
        <f t="shared" si="142"/>
        <v>264.58225136820056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147.72913422715322</v>
      </c>
      <c r="AO187" s="62">
        <f t="shared" si="144"/>
        <v>361.07991692964799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157.21429387424644</v>
      </c>
      <c r="T188" s="62">
        <f t="shared" si="142"/>
        <v>264.58225136820056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147.72913422715322</v>
      </c>
      <c r="AO188" s="62">
        <f t="shared" si="144"/>
        <v>361.07991692964799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157.21429387424644</v>
      </c>
      <c r="T189" s="62">
        <f t="shared" si="142"/>
        <v>264.58225136820056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147.72913422715322</v>
      </c>
      <c r="AO189" s="62">
        <f t="shared" si="144"/>
        <v>361.07991692964799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157.21429387424644</v>
      </c>
      <c r="T190" s="62">
        <f t="shared" si="142"/>
        <v>264.58225136820056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147.72913422715322</v>
      </c>
      <c r="AO190" s="62">
        <f t="shared" si="144"/>
        <v>361.07991692964799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157.21429387424644</v>
      </c>
      <c r="T191" s="62">
        <f t="shared" si="142"/>
        <v>264.58225136820056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147.72913422715322</v>
      </c>
      <c r="AO191" s="62">
        <f t="shared" si="144"/>
        <v>361.07991692964799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157.21429387424644</v>
      </c>
      <c r="T192" s="62">
        <f t="shared" si="142"/>
        <v>264.58225136820056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147.72913422715322</v>
      </c>
      <c r="AO192" s="62">
        <f t="shared" si="144"/>
        <v>361.07991692964799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157.21429387424644</v>
      </c>
      <c r="T193" s="62">
        <f t="shared" si="142"/>
        <v>264.58225136820056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147.72913422715322</v>
      </c>
      <c r="AO193" s="62">
        <f t="shared" si="144"/>
        <v>361.07991692964799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157.21429387424644</v>
      </c>
      <c r="T194" s="62">
        <f t="shared" si="142"/>
        <v>264.58225136820056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147.72913422715322</v>
      </c>
      <c r="AO194" s="62">
        <f t="shared" si="144"/>
        <v>361.07991692964799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157.21429387424644</v>
      </c>
      <c r="T195" s="62">
        <f t="shared" si="142"/>
        <v>264.58225136820056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147.72913422715322</v>
      </c>
      <c r="AO195" s="62">
        <f t="shared" si="144"/>
        <v>361.07991692964799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157.21429387424644</v>
      </c>
      <c r="T196" s="62">
        <f t="shared" si="142"/>
        <v>264.58225136820056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147.72913422715322</v>
      </c>
      <c r="AO196" s="62">
        <f t="shared" si="144"/>
        <v>361.07991692964799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157.21429387424644</v>
      </c>
      <c r="T197" s="62">
        <f t="shared" ref="T197:T203" si="204">$T$3</f>
        <v>264.58225136820056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147.72913422715322</v>
      </c>
      <c r="AO197" s="62">
        <f t="shared" ref="AO197:AO203" si="205">$AO$3</f>
        <v>361.07991692964799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157.21429387424644</v>
      </c>
      <c r="T198" s="62">
        <f t="shared" si="204"/>
        <v>264.58225136820056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147.72913422715322</v>
      </c>
      <c r="AO198" s="62">
        <f t="shared" si="205"/>
        <v>361.07991692964799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157.21429387424644</v>
      </c>
      <c r="T199" s="62">
        <f t="shared" si="204"/>
        <v>264.58225136820056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147.72913422715322</v>
      </c>
      <c r="AO199" s="62">
        <f t="shared" si="205"/>
        <v>361.07991692964799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157.21429387424644</v>
      </c>
      <c r="T200" s="62">
        <f t="shared" si="204"/>
        <v>264.58225136820056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147.72913422715322</v>
      </c>
      <c r="AO200" s="62">
        <f t="shared" si="205"/>
        <v>361.07991692964799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157.21429387424644</v>
      </c>
      <c r="T201" s="62">
        <f t="shared" si="204"/>
        <v>264.58225136820056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147.72913422715322</v>
      </c>
      <c r="AO201" s="62">
        <f t="shared" si="205"/>
        <v>361.07991692964799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157.21429387424644</v>
      </c>
      <c r="T202" s="62">
        <f t="shared" si="204"/>
        <v>264.58225136820056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147.72913422715322</v>
      </c>
      <c r="AO202" s="62">
        <f t="shared" si="205"/>
        <v>361.07991692964799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157.21429387424644</v>
      </c>
      <c r="T203" s="62">
        <f t="shared" si="204"/>
        <v>264.58225136820056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147.72913422715322</v>
      </c>
      <c r="AO203" s="62">
        <f t="shared" si="205"/>
        <v>361.07991692964799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570312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5703125" style="5" bestFit="1" customWidth="1"/>
    <col min="7" max="7" width="11.42578125" style="5" bestFit="1" customWidth="1"/>
    <col min="8" max="8" width="39" style="5" bestFit="1" customWidth="1"/>
    <col min="9" max="9" width="16.570312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E20" sqref="E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7.6040999999999999</v>
      </c>
      <c r="C6" s="156">
        <f ca="1">IF(OR('Données projet'!B9="",'Données projet'!C9="",'Données projet'!C9=0%),0,Calculateur!S3)</f>
        <v>157.21429387424644</v>
      </c>
      <c r="D6" s="156">
        <f>IF(OR('Données projet'!B9="",'Données projet'!C9="",'Données projet'!C9=0%),0,Calculateur!T3)</f>
        <v>264.58225136820056</v>
      </c>
      <c r="E6" s="156">
        <f ca="1">MIN(C6,D6)</f>
        <v>157.21429387424644</v>
      </c>
      <c r="F6" s="156">
        <f ca="1">E6*B6</f>
        <v>1195.4732120491574</v>
      </c>
      <c r="G6" s="156">
        <f ca="1">F6*(100%-'Données projet'!$C$24)*(100%-'Données projet'!$C$25)*(100%-'Données projet'!$C$26)*(100%-'Données projet'!$C$27)</f>
        <v>731.62960577408433</v>
      </c>
      <c r="H6" s="157">
        <f>IF(OR('Données projet'!B9="",'Données projet'!C9="",'Données projet'!C9=0%),0,AVERAGE(Calculateur!$AC$3:$AC$33)*B6)</f>
        <v>62.255144444040099</v>
      </c>
      <c r="I6" s="158">
        <f>H6*(100%-'Données projet'!$C$24)*(100%-'Données projet'!$C$25)*(100%-'Données projet'!$C$26)*(100%-'Données projet'!$C$27)</f>
        <v>38.100148399752541</v>
      </c>
      <c r="J6" s="159">
        <f>IF(OR('Données projet'!B9="",'Données projet'!C9="",'Données projet'!C9=0%),0,SUM(Calculateur!$V$3:$V$33)*VLOOKUP('Données projet'!$B$9,Paramètres!$A$1:$I$89,9,0)*B6)</f>
        <v>489.01967100000002</v>
      </c>
      <c r="K6" s="160">
        <f>J6*(100%-'Données projet'!$C$24)*(100%-'Données projet'!$C$25)*(100%-'Données projet'!$C$26)*(100%-'Données projet'!$C$27)</f>
        <v>299.28003865200003</v>
      </c>
      <c r="L6" s="161">
        <f ca="1">G6+I6+K6</f>
        <v>1069.0097928258369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taeda</v>
      </c>
      <c r="B7" s="163">
        <f>'Données projet'!D10</f>
        <v>3.03525</v>
      </c>
      <c r="C7" s="156">
        <f ca="1">IF(OR('Données projet'!B10="",'Données projet'!C10="",'Données projet'!C10=0%),0,Calculateur!AN3)</f>
        <v>147.72913422715322</v>
      </c>
      <c r="D7" s="156">
        <f>IF(OR('Données projet'!B10="",'Données projet'!C10="",'Données projet'!C10=0%),0,Calculateur!AO3)</f>
        <v>361.07991692964799</v>
      </c>
      <c r="E7" s="156">
        <f t="shared" ref="E7:E15" ca="1" si="0">MIN(C7,D7)</f>
        <v>147.72913422715322</v>
      </c>
      <c r="F7" s="156">
        <f t="shared" ref="F7:F15" ca="1" si="1">E7*B7</f>
        <v>448.39485466296685</v>
      </c>
      <c r="G7" s="156">
        <f ca="1">F7*(100%-'Données projet'!$C$24)*(100%-'Données projet'!$C$25)*(100%-'Données projet'!$C$26)*(100%-'Données projet'!$C$27)</f>
        <v>274.41765105373571</v>
      </c>
      <c r="H7" s="164">
        <f>IF(OR('Données projet'!B10="",'Données projet'!C10="",'Données projet'!C10=0%),0,AVERAGE(Calculateur!$AX$3:$AX$33)*B7)</f>
        <v>45.629149874811382</v>
      </c>
      <c r="I7" s="158">
        <f>H7*(100%-'Données projet'!$C$24)*(100%-'Données projet'!$C$25)*(100%-'Données projet'!$C$26)*(100%-'Données projet'!$C$27)</f>
        <v>27.925039723384568</v>
      </c>
      <c r="J7" s="159">
        <f>IF(OR('Données projet'!B10="",'Données projet'!C10="",'Données projet'!C10=0%),0,SUM(Calculateur!$AQ$3:$AQ$33)*VLOOKUP('Données projet'!$B$10,Paramètres!$A$1:$I$89,9,0)*B7)</f>
        <v>576.87961500000006</v>
      </c>
      <c r="K7" s="160">
        <f>J7*(100%-'Données projet'!$C$24)*(100%-'Données projet'!$C$25)*(100%-'Données projet'!$C$26)*(100%-'Données projet'!$C$27)</f>
        <v>353.05032438000006</v>
      </c>
      <c r="L7" s="161">
        <f t="shared" ref="L7:L15" ca="1" si="2">G7+I7+K7</f>
        <v>655.39301515712032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1643.8680667121243</v>
      </c>
      <c r="G16" s="175">
        <f t="shared" ca="1" si="3"/>
        <v>1006.0472568278201</v>
      </c>
      <c r="H16" s="176">
        <f t="shared" si="3"/>
        <v>107.88429431885149</v>
      </c>
      <c r="I16" s="176">
        <f t="shared" si="3"/>
        <v>66.025188123137113</v>
      </c>
      <c r="J16" s="177">
        <f t="shared" si="3"/>
        <v>1065.8992860000001</v>
      </c>
      <c r="K16" s="177">
        <f t="shared" si="3"/>
        <v>652.33036303200015</v>
      </c>
      <c r="L16" s="178">
        <f t="shared" ca="1" si="3"/>
        <v>1724.4028079829573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taeda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28" zoomScale="90" zoomScaleNormal="90" workbookViewId="0">
      <selection activeCell="C54" sqref="C54:C5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570312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7.6040999999999999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taeda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3.03525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>
        <v>4</v>
      </c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38</v>
      </c>
      <c r="B26" s="193">
        <f>'Données projet'!D39</f>
        <v>338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taeda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12</v>
      </c>
      <c r="B54" s="193">
        <f>'Données projet'!D62</f>
        <v>34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17</v>
      </c>
      <c r="B55" s="193">
        <f>'Données projet'!D63</f>
        <v>43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56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309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2023-10-25T11:55:35Z</dcterms:modified>
</cp:coreProperties>
</file>