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Reims\Hautes vignelles\"/>
    </mc:Choice>
  </mc:AlternateContent>
  <xr:revisionPtr revIDLastSave="0" documentId="13_ncr:1_{44F56C59-D846-4D37-A08C-2634B49FB27F}" xr6:coauthVersionLast="47" xr6:coauthVersionMax="47" xr10:uidLastSave="{00000000-0000-0000-0000-000000000000}"/>
  <bookViews>
    <workbookView xWindow="465" yWindow="3360" windowWidth="22140" windowHeight="15450" tabRatio="843" firstSheet="1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1" l="1"/>
  <c r="E23" i="6"/>
  <c r="E21" i="6"/>
  <c r="E19" i="6"/>
  <c r="D69" i="1"/>
  <c r="B69" i="1"/>
  <c r="D68" i="1"/>
  <c r="D67" i="1"/>
  <c r="D66" i="1"/>
  <c r="D65" i="1"/>
  <c r="D64" i="1"/>
  <c r="D63" i="1"/>
  <c r="E79" i="6" l="1"/>
  <c r="E110" i="6" s="1"/>
  <c r="E141" i="6" s="1"/>
  <c r="E172" i="6" s="1"/>
  <c r="E203" i="6" s="1"/>
  <c r="E234" i="6" s="1"/>
  <c r="E265" i="6" s="1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3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47" i="6" s="1"/>
  <c r="E178" i="6" s="1"/>
  <c r="E209" i="6" s="1"/>
  <c r="E240" i="6" s="1"/>
  <c r="E271" i="6" s="1"/>
  <c r="E11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1" i="6"/>
  <c r="E112" i="6"/>
  <c r="E143" i="6"/>
  <c r="E174" i="6" s="1"/>
  <c r="E205" i="6" s="1"/>
  <c r="E236" i="6" s="1"/>
  <c r="E267" i="6" s="1"/>
  <c r="E49" i="6"/>
  <c r="E80" i="6"/>
  <c r="E111" i="6"/>
  <c r="E142" i="6"/>
  <c r="E173" i="6"/>
  <c r="E204" i="6"/>
  <c r="E235" i="6"/>
  <c r="E266" i="6"/>
  <c r="E51" i="6"/>
  <c r="E82" i="6"/>
  <c r="E113" i="6"/>
  <c r="E144" i="6"/>
  <c r="E175" i="6"/>
  <c r="E206" i="6"/>
  <c r="E237" i="6"/>
  <c r="E268" i="6"/>
  <c r="E83" i="6"/>
  <c r="E114" i="6"/>
  <c r="E145" i="6" s="1"/>
  <c r="E176" i="6" s="1"/>
  <c r="E207" i="6" s="1"/>
  <c r="E238" i="6" s="1"/>
  <c r="E269" i="6" s="1"/>
  <c r="E53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9" i="1"/>
  <c r="F9" i="1" s="1" a="1"/>
  <c r="F9" i="1" s="1"/>
  <c r="F10" i="1" a="1"/>
  <c r="F10" i="1" s="1"/>
  <c r="F14" i="1" a="1"/>
  <c r="F14" i="1" s="1"/>
  <c r="C19" i="7"/>
  <c r="AF205" i="2"/>
  <c r="O3" i="2"/>
  <c r="AD3" i="2"/>
  <c r="B303" i="6"/>
  <c r="B304" i="6"/>
  <c r="B305" i="6"/>
  <c r="B306" i="6"/>
  <c r="B307" i="6"/>
  <c r="B308" i="6"/>
  <c r="D308" i="6" s="1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D272" i="6" s="1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D180" i="6" s="1"/>
  <c r="B181" i="6"/>
  <c r="B182" i="6"/>
  <c r="B183" i="6"/>
  <c r="B184" i="6"/>
  <c r="B185" i="6"/>
  <c r="B186" i="6"/>
  <c r="B187" i="6"/>
  <c r="B188" i="6"/>
  <c r="D188" i="6" s="1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D119" i="6" s="1"/>
  <c r="B121" i="6"/>
  <c r="D121" i="6" s="1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D55" i="6" s="1"/>
  <c r="B56" i="6"/>
  <c r="D56" i="6" s="1"/>
  <c r="B57" i="6"/>
  <c r="D57" i="6" s="1"/>
  <c r="B58" i="6"/>
  <c r="D58" i="6" s="1"/>
  <c r="B59" i="6"/>
  <c r="B60" i="6"/>
  <c r="B61" i="6"/>
  <c r="D61" i="6" s="1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D54" i="6" s="1"/>
  <c r="B24" i="6"/>
  <c r="B25" i="6"/>
  <c r="D25" i="6" s="1"/>
  <c r="B26" i="6"/>
  <c r="B27" i="6"/>
  <c r="B28" i="6"/>
  <c r="D28" i="6" s="1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a="1"/>
  <c r="F18" i="1" s="1"/>
  <c r="F17" i="1" a="1"/>
  <c r="F17" i="1" s="1"/>
  <c r="G204" i="2"/>
  <c r="G205" i="2"/>
  <c r="C4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/>
  <c r="F3" i="2"/>
  <c r="G10" i="7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/>
  <c r="K205" i="2"/>
  <c r="B23" i="6"/>
  <c r="F4" i="2"/>
  <c r="D5" i="4"/>
  <c r="C5" i="4"/>
  <c r="B19" i="7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/>
  <c r="CQ205" i="2"/>
  <c r="BV205" i="2"/>
  <c r="BA205" i="2"/>
  <c r="A6" i="4"/>
  <c r="A7" i="4"/>
  <c r="A39" i="4" s="1"/>
  <c r="L3" i="2"/>
  <c r="B266" i="1"/>
  <c r="B240" i="1"/>
  <c r="B214" i="1"/>
  <c r="B188" i="1"/>
  <c r="B162" i="1"/>
  <c r="B136" i="1"/>
  <c r="B110" i="1"/>
  <c r="B84" i="1"/>
  <c r="B58" i="1"/>
  <c r="B32" i="1"/>
  <c r="I40" i="1"/>
  <c r="I41" i="1"/>
  <c r="L63" i="2" s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AG33" i="2" s="1"/>
  <c r="I65" i="1"/>
  <c r="AG48" i="2" s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21" i="4"/>
  <c r="D9" i="1"/>
  <c r="D10" i="1"/>
  <c r="D11" i="1"/>
  <c r="I37" i="1"/>
  <c r="I36" i="1"/>
  <c r="L8" i="2" s="1"/>
  <c r="D303" i="6"/>
  <c r="D305" i="6"/>
  <c r="D306" i="6"/>
  <c r="D307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1" i="6"/>
  <c r="D182" i="6"/>
  <c r="D183" i="6"/>
  <c r="D184" i="6"/>
  <c r="D185" i="6"/>
  <c r="D186" i="6"/>
  <c r="D187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20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9" i="6"/>
  <c r="D60" i="6"/>
  <c r="D62" i="6"/>
  <c r="D63" i="6"/>
  <c r="D64" i="6"/>
  <c r="D65" i="6"/>
  <c r="D66" i="6"/>
  <c r="D67" i="6"/>
  <c r="D68" i="6"/>
  <c r="D69" i="6"/>
  <c r="D70" i="6"/>
  <c r="D71" i="6"/>
  <c r="D72" i="6"/>
  <c r="D73" i="6"/>
  <c r="B45" i="6"/>
  <c r="B14" i="6"/>
  <c r="A8" i="4"/>
  <c r="A9" i="4"/>
  <c r="A10" i="4"/>
  <c r="A11" i="4"/>
  <c r="A12" i="4"/>
  <c r="B200" i="6"/>
  <c r="T16" i="6" s="1"/>
  <c r="A13" i="4"/>
  <c r="A148" i="4" s="1"/>
  <c r="B231" i="6"/>
  <c r="A14" i="4"/>
  <c r="B262" i="6"/>
  <c r="B293" i="6"/>
  <c r="A15" i="4"/>
  <c r="B169" i="6"/>
  <c r="T15" i="6" s="1"/>
  <c r="B138" i="6"/>
  <c r="T14" i="6" s="1"/>
  <c r="B107" i="6"/>
  <c r="S13" i="6" s="1"/>
  <c r="B76" i="6"/>
  <c r="D24" i="6"/>
  <c r="D26" i="6"/>
  <c r="D27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7" i="6"/>
  <c r="T19" i="6"/>
  <c r="T18" i="6"/>
  <c r="T12" i="6"/>
  <c r="A166" i="4"/>
  <c r="A130" i="4"/>
  <c r="A112" i="4"/>
  <c r="A94" i="4"/>
  <c r="A76" i="4"/>
  <c r="A57" i="4"/>
  <c r="A184" i="4"/>
  <c r="S15" i="6"/>
  <c r="S16" i="6"/>
  <c r="S18" i="6"/>
  <c r="S17" i="6"/>
  <c r="S19" i="6"/>
  <c r="S12" i="6"/>
  <c r="S10" i="6"/>
  <c r="I141" i="1"/>
  <c r="I167" i="1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/>
  <c r="CX3" i="2" s="1"/>
  <c r="CO1" i="2"/>
  <c r="DI3" i="2"/>
  <c r="CG3" i="2"/>
  <c r="CF3" i="2"/>
  <c r="BZ3" i="2"/>
  <c r="CB3" i="2"/>
  <c r="CC3" i="2"/>
  <c r="BE3" i="2"/>
  <c r="BG3" i="2"/>
  <c r="BH3" i="2" s="1"/>
  <c r="Q3" i="2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AG23" i="2" s="1"/>
  <c r="D12" i="1"/>
  <c r="B9" i="4" s="1"/>
  <c r="D13" i="1"/>
  <c r="D14" i="1"/>
  <c r="D15" i="1"/>
  <c r="U16" i="6" s="1"/>
  <c r="D16" i="1"/>
  <c r="U17" i="6"/>
  <c r="D17" i="1"/>
  <c r="B14" i="4" s="1"/>
  <c r="D18" i="1"/>
  <c r="B15" i="4" s="1"/>
  <c r="B13" i="4"/>
  <c r="U19" i="6"/>
  <c r="V19" i="6" s="1"/>
  <c r="B6" i="4"/>
  <c r="U10" i="6"/>
  <c r="B8" i="4"/>
  <c r="U12" i="6"/>
  <c r="B7" i="4"/>
  <c r="U11" i="6"/>
  <c r="B11" i="4"/>
  <c r="H11" i="4" s="1"/>
  <c r="I11" i="4" s="1"/>
  <c r="B10" i="4"/>
  <c r="U14" i="6"/>
  <c r="U13" i="6"/>
  <c r="Y3" i="2"/>
  <c r="AC3" i="2"/>
  <c r="V3" i="2"/>
  <c r="U3" i="2"/>
  <c r="I39" i="1"/>
  <c r="I38" i="1"/>
  <c r="L33" i="2" s="1"/>
  <c r="A4" i="2"/>
  <c r="C19" i="1"/>
  <c r="C20" i="1" s="1"/>
  <c r="GQ4" i="2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L4" i="2"/>
  <c r="K4" i="2"/>
  <c r="HD4" i="2"/>
  <c r="HE4" i="2"/>
  <c r="GJ4" i="2"/>
  <c r="FO4" i="2"/>
  <c r="FR4" i="2" s="1"/>
  <c r="DY4" i="2"/>
  <c r="EB4" i="2" s="1"/>
  <c r="ES4" i="2"/>
  <c r="DX4" i="2"/>
  <c r="EA4" i="2" s="1"/>
  <c r="GI4" i="2"/>
  <c r="GL4" i="2" s="1"/>
  <c r="CI4" i="2"/>
  <c r="CL4" i="2" s="1"/>
  <c r="CL5" i="2" s="1"/>
  <c r="CL6" i="2" s="1"/>
  <c r="CL7" i="2" s="1"/>
  <c r="CL8" i="2" s="1"/>
  <c r="CL9" i="2" s="1"/>
  <c r="CL10" i="2" s="1"/>
  <c r="CL11" i="2" s="1"/>
  <c r="CL12" i="2" s="1"/>
  <c r="CL13" i="2" s="1"/>
  <c r="CL14" i="2" s="1"/>
  <c r="CL15" i="2" s="1"/>
  <c r="CL16" i="2" s="1"/>
  <c r="CL17" i="2" s="1"/>
  <c r="ET4" i="2"/>
  <c r="DC4" i="2"/>
  <c r="BM4" i="2"/>
  <c r="DD4" i="2"/>
  <c r="CH4" i="2"/>
  <c r="BN4" i="2"/>
  <c r="AS4" i="2"/>
  <c r="AR4" i="2"/>
  <c r="FN4" i="2"/>
  <c r="X4" i="2"/>
  <c r="W4" i="2"/>
  <c r="Z4" i="2" s="1"/>
  <c r="HB4" i="2"/>
  <c r="HC4" i="2"/>
  <c r="GH4" i="2"/>
  <c r="GK4" i="2"/>
  <c r="GN4" i="2" s="1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BR5" i="2" s="1"/>
  <c r="BR6" i="2" s="1"/>
  <c r="BR7" i="2" s="1"/>
  <c r="BR8" i="2" s="1"/>
  <c r="BR9" i="2" s="1"/>
  <c r="BR10" i="2" s="1"/>
  <c r="BR11" i="2" s="1"/>
  <c r="BR12" i="2" s="1"/>
  <c r="BR13" i="2" s="1"/>
  <c r="BR14" i="2" s="1"/>
  <c r="BR15" i="2" s="1"/>
  <c r="BR16" i="2" s="1"/>
  <c r="BR17" i="2" s="1"/>
  <c r="BR18" i="2" s="1"/>
  <c r="BR19" i="2" s="1"/>
  <c r="BR20" i="2" s="1"/>
  <c r="BR21" i="2" s="1"/>
  <c r="BR22" i="2" s="1"/>
  <c r="BR23" i="2" s="1"/>
  <c r="BR24" i="2" s="1"/>
  <c r="BR25" i="2" s="1"/>
  <c r="BR26" i="2" s="1"/>
  <c r="BR27" i="2" s="1"/>
  <c r="BR28" i="2" s="1"/>
  <c r="BR29" i="2" s="1"/>
  <c r="BR30" i="2" s="1"/>
  <c r="BR31" i="2" s="1"/>
  <c r="BR32" i="2" s="1"/>
  <c r="BR33" i="2" s="1"/>
  <c r="BR34" i="2" s="1"/>
  <c r="BR35" i="2" s="1"/>
  <c r="BR36" i="2" s="1"/>
  <c r="BR37" i="2" s="1"/>
  <c r="BR38" i="2" s="1"/>
  <c r="BR39" i="2" s="1"/>
  <c r="BR40" i="2" s="1"/>
  <c r="BR41" i="2" s="1"/>
  <c r="BR42" i="2" s="1"/>
  <c r="BR43" i="2" s="1"/>
  <c r="BR44" i="2" s="1"/>
  <c r="BR45" i="2" s="1"/>
  <c r="BR46" i="2" s="1"/>
  <c r="BR47" i="2" s="1"/>
  <c r="BR48" i="2" s="1"/>
  <c r="BR49" i="2" s="1"/>
  <c r="BR50" i="2" s="1"/>
  <c r="BR51" i="2" s="1"/>
  <c r="BR52" i="2" s="1"/>
  <c r="BR53" i="2" s="1"/>
  <c r="BR54" i="2" s="1"/>
  <c r="BR55" i="2" s="1"/>
  <c r="BR56" i="2" s="1"/>
  <c r="BR57" i="2" s="1"/>
  <c r="BR58" i="2" s="1"/>
  <c r="BR59" i="2" s="1"/>
  <c r="BR60" i="2" s="1"/>
  <c r="BR61" i="2" s="1"/>
  <c r="BR62" i="2" s="1"/>
  <c r="BR63" i="2" s="1"/>
  <c r="BR64" i="2" s="1"/>
  <c r="BR65" i="2" s="1"/>
  <c r="BR66" i="2" s="1"/>
  <c r="BR67" i="2" s="1"/>
  <c r="BR68" i="2" s="1"/>
  <c r="BR69" i="2" s="1"/>
  <c r="BR70" i="2" s="1"/>
  <c r="BR71" i="2" s="1"/>
  <c r="BR72" i="2" s="1"/>
  <c r="BR73" i="2" s="1"/>
  <c r="BR74" i="2" s="1"/>
  <c r="BR75" i="2" s="1"/>
  <c r="BR76" i="2" s="1"/>
  <c r="BR77" i="2" s="1"/>
  <c r="BR78" i="2" s="1"/>
  <c r="BR79" i="2" s="1"/>
  <c r="BR80" i="2" s="1"/>
  <c r="BR81" i="2" s="1"/>
  <c r="BR82" i="2" s="1"/>
  <c r="BR83" i="2" s="1"/>
  <c r="BR84" i="2" s="1"/>
  <c r="BR85" i="2" s="1"/>
  <c r="BR86" i="2" s="1"/>
  <c r="BR87" i="2" s="1"/>
  <c r="BR88" i="2" s="1"/>
  <c r="BR89" i="2" s="1"/>
  <c r="BR90" i="2" s="1"/>
  <c r="BR91" i="2" s="1"/>
  <c r="BR92" i="2" s="1"/>
  <c r="BR93" i="2" s="1"/>
  <c r="BR94" i="2" s="1"/>
  <c r="BR95" i="2" s="1"/>
  <c r="BR96" i="2" s="1"/>
  <c r="BR97" i="2" s="1"/>
  <c r="BR98" i="2" s="1"/>
  <c r="BR99" i="2" s="1"/>
  <c r="BR100" i="2" s="1"/>
  <c r="BR101" i="2" s="1"/>
  <c r="BR102" i="2" s="1"/>
  <c r="BR103" i="2" s="1"/>
  <c r="BR104" i="2" s="1"/>
  <c r="BR105" i="2" s="1"/>
  <c r="BR106" i="2" s="1"/>
  <c r="BR107" i="2" s="1"/>
  <c r="BR108" i="2" s="1"/>
  <c r="BR109" i="2" s="1"/>
  <c r="BR110" i="2" s="1"/>
  <c r="BR111" i="2" s="1"/>
  <c r="BR112" i="2" s="1"/>
  <c r="BR113" i="2" s="1"/>
  <c r="BR114" i="2" s="1"/>
  <c r="BR115" i="2" s="1"/>
  <c r="BR116" i="2" s="1"/>
  <c r="BR117" i="2" s="1"/>
  <c r="BR118" i="2" s="1"/>
  <c r="BR119" i="2" s="1"/>
  <c r="BR120" i="2" s="1"/>
  <c r="BR121" i="2" s="1"/>
  <c r="BR122" i="2" s="1"/>
  <c r="BR123" i="2" s="1"/>
  <c r="BR124" i="2" s="1"/>
  <c r="BR125" i="2" s="1"/>
  <c r="BR126" i="2" s="1"/>
  <c r="BR127" i="2" s="1"/>
  <c r="BR128" i="2" s="1"/>
  <c r="BR129" i="2" s="1"/>
  <c r="BR130" i="2" s="1"/>
  <c r="BR131" i="2" s="1"/>
  <c r="BR132" i="2" s="1"/>
  <c r="BR133" i="2" s="1"/>
  <c r="BR134" i="2" s="1"/>
  <c r="BR135" i="2" s="1"/>
  <c r="BR136" i="2" s="1"/>
  <c r="BR137" i="2" s="1"/>
  <c r="BR138" i="2" s="1"/>
  <c r="BR139" i="2" s="1"/>
  <c r="BR140" i="2" s="1"/>
  <c r="BR141" i="2" s="1"/>
  <c r="BR142" i="2" s="1"/>
  <c r="BR143" i="2" s="1"/>
  <c r="BR144" i="2" s="1"/>
  <c r="BR145" i="2" s="1"/>
  <c r="BR146" i="2" s="1"/>
  <c r="BR147" i="2" s="1"/>
  <c r="BR148" i="2" s="1"/>
  <c r="BR149" i="2" s="1"/>
  <c r="BR150" i="2" s="1"/>
  <c r="BR151" i="2" s="1"/>
  <c r="BR152" i="2" s="1"/>
  <c r="BR153" i="2" s="1"/>
  <c r="BR154" i="2" s="1"/>
  <c r="BR155" i="2" s="1"/>
  <c r="BR156" i="2" s="1"/>
  <c r="BR157" i="2" s="1"/>
  <c r="BR158" i="2" s="1"/>
  <c r="BR159" i="2" s="1"/>
  <c r="BR160" i="2" s="1"/>
  <c r="BR161" i="2" s="1"/>
  <c r="BR162" i="2" s="1"/>
  <c r="BR163" i="2" s="1"/>
  <c r="BR164" i="2" s="1"/>
  <c r="BR165" i="2" s="1"/>
  <c r="BR166" i="2" s="1"/>
  <c r="BR167" i="2" s="1"/>
  <c r="BR168" i="2" s="1"/>
  <c r="BR169" i="2" s="1"/>
  <c r="BR170" i="2" s="1"/>
  <c r="BR171" i="2" s="1"/>
  <c r="BR172" i="2" s="1"/>
  <c r="BR173" i="2" s="1"/>
  <c r="BR174" i="2" s="1"/>
  <c r="BR175" i="2" s="1"/>
  <c r="BR176" i="2" s="1"/>
  <c r="BR177" i="2" s="1"/>
  <c r="BR178" i="2" s="1"/>
  <c r="BR179" i="2" s="1"/>
  <c r="BR180" i="2" s="1"/>
  <c r="BR181" i="2" s="1"/>
  <c r="BR182" i="2" s="1"/>
  <c r="BR183" i="2" s="1"/>
  <c r="BR184" i="2" s="1"/>
  <c r="BR185" i="2" s="1"/>
  <c r="BR186" i="2" s="1"/>
  <c r="BR187" i="2" s="1"/>
  <c r="BR188" i="2" s="1"/>
  <c r="BR189" i="2" s="1"/>
  <c r="BR190" i="2" s="1"/>
  <c r="BR191" i="2" s="1"/>
  <c r="BR192" i="2" s="1"/>
  <c r="BR193" i="2" s="1"/>
  <c r="BR194" i="2" s="1"/>
  <c r="BR195" i="2" s="1"/>
  <c r="BR196" i="2" s="1"/>
  <c r="BR197" i="2" s="1"/>
  <c r="BR198" i="2" s="1"/>
  <c r="BR199" i="2" s="1"/>
  <c r="BR200" i="2" s="1"/>
  <c r="BR201" i="2" s="1"/>
  <c r="BR202" i="2" s="1"/>
  <c r="BR203" i="2" s="1"/>
  <c r="CG4" i="2"/>
  <c r="BO4" i="2"/>
  <c r="BB4" i="2"/>
  <c r="BA4" i="2"/>
  <c r="AT4" i="2"/>
  <c r="A5" i="2"/>
  <c r="AQ4" i="2"/>
  <c r="AV4" i="2" s="1"/>
  <c r="AF4" i="2"/>
  <c r="AG4" i="2"/>
  <c r="AP4" i="2"/>
  <c r="Y4" i="2"/>
  <c r="AB4" i="2" s="1"/>
  <c r="AB5" i="2" s="1"/>
  <c r="U4" i="2"/>
  <c r="V4" i="2"/>
  <c r="BQ4" i="2"/>
  <c r="FQ4" i="2"/>
  <c r="FT4" i="2" s="1"/>
  <c r="EX4" i="2"/>
  <c r="CM4" i="2"/>
  <c r="CM5" i="2" s="1"/>
  <c r="CM6" i="2" s="1"/>
  <c r="CM7" i="2" s="1"/>
  <c r="CM8" i="2" s="1"/>
  <c r="CM9" i="2" s="1"/>
  <c r="CM10" i="2" s="1"/>
  <c r="CM11" i="2" s="1"/>
  <c r="CM12" i="2" s="1"/>
  <c r="CM13" i="2" s="1"/>
  <c r="CM14" i="2" s="1"/>
  <c r="CM15" i="2" s="1"/>
  <c r="CM16" i="2" s="1"/>
  <c r="CM17" i="2" s="1"/>
  <c r="FS4" i="2"/>
  <c r="DG4" i="2"/>
  <c r="DG5" i="2" s="1"/>
  <c r="DG6" i="2" s="1"/>
  <c r="DG7" i="2" s="1"/>
  <c r="DH4" i="2"/>
  <c r="DF4" i="2"/>
  <c r="GM4" i="2"/>
  <c r="EW4" i="2"/>
  <c r="EW5" i="2" s="1"/>
  <c r="EW6" i="2" s="1"/>
  <c r="EW7" i="2" s="1"/>
  <c r="EW8" i="2" s="1"/>
  <c r="EW9" i="2" s="1"/>
  <c r="EW10" i="2" s="1"/>
  <c r="EW11" i="2" s="1"/>
  <c r="EW12" i="2" s="1"/>
  <c r="EW13" i="2" s="1"/>
  <c r="EW14" i="2" s="1"/>
  <c r="EW15" i="2" s="1"/>
  <c r="EW16" i="2" s="1"/>
  <c r="CK4" i="2"/>
  <c r="CK5" i="2" s="1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EC5" i="2"/>
  <c r="DH5" i="2"/>
  <c r="FQ5" i="2"/>
  <c r="FQ6" i="2" s="1"/>
  <c r="FT6" i="2" s="1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L6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AP6" i="2"/>
  <c r="AF6" i="2"/>
  <c r="AQ6" i="2"/>
  <c r="AG6" i="2"/>
  <c r="Y6" i="2"/>
  <c r="U6" i="2"/>
  <c r="V6" i="2"/>
  <c r="A7" i="2"/>
  <c r="DH6" i="2"/>
  <c r="DH7" i="2" s="1"/>
  <c r="DH8" i="2" s="1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L7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AQ7" i="2"/>
  <c r="AP7" i="2"/>
  <c r="AF7" i="2"/>
  <c r="AG7" i="2"/>
  <c r="Y7" i="2"/>
  <c r="U7" i="2"/>
  <c r="V7" i="2"/>
  <c r="A8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AP8" i="2"/>
  <c r="AQ8" i="2"/>
  <c r="AG8" i="2"/>
  <c r="AF8" i="2"/>
  <c r="Y8" i="2"/>
  <c r="U8" i="2"/>
  <c r="V8" i="2"/>
  <c r="A9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L9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AP9" i="2"/>
  <c r="AF9" i="2"/>
  <c r="AQ9" i="2"/>
  <c r="AG9" i="2"/>
  <c r="A10" i="2"/>
  <c r="Y9" i="2"/>
  <c r="U9" i="2"/>
  <c r="V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L10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AG10" i="2"/>
  <c r="AP10" i="2"/>
  <c r="AF10" i="2"/>
  <c r="AQ10" i="2"/>
  <c r="Y10" i="2"/>
  <c r="V10" i="2"/>
  <c r="A11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L11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AQ11" i="2"/>
  <c r="AP11" i="2"/>
  <c r="AG11" i="2"/>
  <c r="AF11" i="2"/>
  <c r="U11" i="2"/>
  <c r="A12" i="2"/>
  <c r="V11" i="2"/>
  <c r="Y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L12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AQ12" i="2"/>
  <c r="AG12" i="2"/>
  <c r="AP12" i="2"/>
  <c r="AF12" i="2"/>
  <c r="Y12" i="2"/>
  <c r="U12" i="2"/>
  <c r="V12" i="2"/>
  <c r="A13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L13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AQ13" i="2"/>
  <c r="AG13" i="2"/>
  <c r="AP13" i="2"/>
  <c r="AF13" i="2"/>
  <c r="V13" i="2"/>
  <c r="A14" i="2"/>
  <c r="Y13" i="2"/>
  <c r="U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L14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AP14" i="2"/>
  <c r="AF14" i="2"/>
  <c r="AQ14" i="2"/>
  <c r="AG14" i="2"/>
  <c r="Y14" i="2"/>
  <c r="U14" i="2"/>
  <c r="V14" i="2"/>
  <c r="A15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L15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AQ15" i="2"/>
  <c r="AG15" i="2"/>
  <c r="AP15" i="2"/>
  <c r="AF15" i="2"/>
  <c r="A16" i="2"/>
  <c r="Y15" i="2"/>
  <c r="V15" i="2"/>
  <c r="U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L16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AQ16" i="2"/>
  <c r="AG16" i="2"/>
  <c r="AP16" i="2"/>
  <c r="AF16" i="2"/>
  <c r="A17" i="2"/>
  <c r="Y16" i="2"/>
  <c r="U16" i="2"/>
  <c r="V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L17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AP17" i="2"/>
  <c r="AF17" i="2"/>
  <c r="AQ17" i="2"/>
  <c r="AG17" i="2"/>
  <c r="Y17" i="2"/>
  <c r="U17" i="2"/>
  <c r="V17" i="2"/>
  <c r="A18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AP18" i="2"/>
  <c r="AF18" i="2"/>
  <c r="AG18" i="2"/>
  <c r="AQ18" i="2"/>
  <c r="V18" i="2"/>
  <c r="A19" i="2"/>
  <c r="Y18" i="2"/>
  <c r="U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L19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AQ19" i="2"/>
  <c r="AP19" i="2"/>
  <c r="AG19" i="2"/>
  <c r="AF19" i="2"/>
  <c r="A20" i="2"/>
  <c r="Y19" i="2"/>
  <c r="V19" i="2"/>
  <c r="U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L20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AF20" i="2"/>
  <c r="AQ20" i="2"/>
  <c r="AG20" i="2"/>
  <c r="AP20" i="2"/>
  <c r="U20" i="2"/>
  <c r="V20" i="2"/>
  <c r="A21" i="2"/>
  <c r="Y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L21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AQ21" i="2"/>
  <c r="AG21" i="2"/>
  <c r="AF21" i="2"/>
  <c r="AP21" i="2"/>
  <c r="A22" i="2"/>
  <c r="Y21" i="2"/>
  <c r="V21" i="2"/>
  <c r="U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L22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AP22" i="2"/>
  <c r="AF22" i="2"/>
  <c r="AQ22" i="2"/>
  <c r="AG22" i="2"/>
  <c r="A23" i="2"/>
  <c r="Y22" i="2"/>
  <c r="U22" i="2"/>
  <c r="V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AQ23" i="2"/>
  <c r="AP23" i="2"/>
  <c r="AF23" i="2"/>
  <c r="A24" i="2"/>
  <c r="U23" i="2"/>
  <c r="V23" i="2"/>
  <c r="Y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L24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AQ24" i="2"/>
  <c r="AG24" i="2"/>
  <c r="AP24" i="2"/>
  <c r="AF24" i="2"/>
  <c r="A25" i="2"/>
  <c r="Y24" i="2"/>
  <c r="V24" i="2"/>
  <c r="U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L25" i="2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AP25" i="2"/>
  <c r="AF25" i="2"/>
  <c r="AQ25" i="2"/>
  <c r="AG25" i="2"/>
  <c r="V25" i="2"/>
  <c r="U25" i="2"/>
  <c r="Y25" i="2"/>
  <c r="A26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L26" i="2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AG26" i="2"/>
  <c r="AP26" i="2"/>
  <c r="AF26" i="2"/>
  <c r="AQ26" i="2"/>
  <c r="V26" i="2"/>
  <c r="A27" i="2"/>
  <c r="U26" i="2"/>
  <c r="Y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L27" i="2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AQ27" i="2"/>
  <c r="AP27" i="2"/>
  <c r="AG27" i="2"/>
  <c r="AF27" i="2"/>
  <c r="V27" i="2"/>
  <c r="U27" i="2"/>
  <c r="A28" i="2"/>
  <c r="Y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L28" i="2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AP28" i="2"/>
  <c r="AQ28" i="2"/>
  <c r="AG28" i="2"/>
  <c r="AF28" i="2"/>
  <c r="Y28" i="2"/>
  <c r="U28" i="2"/>
  <c r="V28" i="2"/>
  <c r="A29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L29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AQ29" i="2"/>
  <c r="AG29" i="2"/>
  <c r="AP29" i="2"/>
  <c r="AF29" i="2"/>
  <c r="Y29" i="2"/>
  <c r="V29" i="2"/>
  <c r="A30" i="2"/>
  <c r="U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L30" i="2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AP30" i="2"/>
  <c r="AF30" i="2"/>
  <c r="AG30" i="2"/>
  <c r="AQ30" i="2"/>
  <c r="Y30" i="2"/>
  <c r="U30" i="2"/>
  <c r="V30" i="2"/>
  <c r="A31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L31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AQ31" i="2"/>
  <c r="AF31" i="2"/>
  <c r="AG31" i="2"/>
  <c r="AP31" i="2"/>
  <c r="A32" i="2"/>
  <c r="Y31" i="2"/>
  <c r="U31" i="2"/>
  <c r="V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L32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AQ32" i="2"/>
  <c r="AG32" i="2"/>
  <c r="AF32" i="2"/>
  <c r="AP32" i="2"/>
  <c r="Y32" i="2"/>
  <c r="U32" i="2"/>
  <c r="V32" i="2"/>
  <c r="A33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/>
  <c r="K15" i="4" s="1"/>
  <c r="GR33" i="2"/>
  <c r="GK33" i="2"/>
  <c r="FW33" i="2"/>
  <c r="FM33" i="2"/>
  <c r="J13" i="4"/>
  <c r="K13" i="4" s="1"/>
  <c r="GS33" i="2"/>
  <c r="FP33" i="2"/>
  <c r="GG33" i="2"/>
  <c r="FX33" i="2"/>
  <c r="EQ33" i="2"/>
  <c r="EH33" i="2"/>
  <c r="CJ33" i="2"/>
  <c r="FB33" i="2"/>
  <c r="ER33" i="2"/>
  <c r="J12" i="4"/>
  <c r="K12" i="4" s="1"/>
  <c r="DV33" i="2"/>
  <c r="DM33" i="2"/>
  <c r="DA33" i="2"/>
  <c r="GH33" i="2"/>
  <c r="FL33" i="2"/>
  <c r="FC33" i="2"/>
  <c r="EU33" i="2"/>
  <c r="EG33" i="2"/>
  <c r="DW33" i="2"/>
  <c r="J11" i="4"/>
  <c r="K11" i="4" s="1"/>
  <c r="DB33" i="2"/>
  <c r="J10" i="4"/>
  <c r="K10" i="4" s="1"/>
  <c r="DL33" i="2"/>
  <c r="CQ33" i="2"/>
  <c r="DZ33" i="2"/>
  <c r="CG33" i="2"/>
  <c r="J9" i="4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AP33" i="2"/>
  <c r="AF33" i="2"/>
  <c r="AQ33" i="2"/>
  <c r="Y33" i="2"/>
  <c r="U33" i="2"/>
  <c r="A34" i="2"/>
  <c r="V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L34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P34" i="2"/>
  <c r="AF34" i="2"/>
  <c r="AQ34" i="2"/>
  <c r="AG34" i="2"/>
  <c r="A35" i="2"/>
  <c r="Y34" i="2"/>
  <c r="U34" i="2"/>
  <c r="V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L35" i="2"/>
  <c r="H10" i="4"/>
  <c r="I10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H12" i="4"/>
  <c r="I12" i="4" s="1"/>
  <c r="H15" i="4"/>
  <c r="I15" i="4" s="1"/>
  <c r="AQ35" i="2"/>
  <c r="AP35" i="2"/>
  <c r="AF35" i="2"/>
  <c r="AG35" i="2"/>
  <c r="Y35" i="2"/>
  <c r="V35" i="2"/>
  <c r="A36" i="2"/>
  <c r="U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13" i="4"/>
  <c r="I13" i="4" s="1"/>
  <c r="H9" i="4"/>
  <c r="I9" i="4" s="1"/>
  <c r="L36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AF36" i="2"/>
  <c r="AP36" i="2"/>
  <c r="AG36" i="2"/>
  <c r="AQ36" i="2"/>
  <c r="Y36" i="2"/>
  <c r="A37" i="2"/>
  <c r="U36" i="2"/>
  <c r="V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L37" i="2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AQ37" i="2"/>
  <c r="AG37" i="2"/>
  <c r="AF37" i="2"/>
  <c r="AP37" i="2"/>
  <c r="A38" i="2"/>
  <c r="U37" i="2"/>
  <c r="Y37" i="2"/>
  <c r="V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L38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AP38" i="2"/>
  <c r="AF38" i="2"/>
  <c r="AQ38" i="2"/>
  <c r="AG38" i="2"/>
  <c r="U38" i="2"/>
  <c r="V38" i="2"/>
  <c r="A39" i="2"/>
  <c r="Y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L39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AQ39" i="2"/>
  <c r="AP39" i="2"/>
  <c r="AF39" i="2"/>
  <c r="AG39" i="2"/>
  <c r="A40" i="2"/>
  <c r="U39" i="2"/>
  <c r="V39" i="2"/>
  <c r="Y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L40" i="2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AQ40" i="2"/>
  <c r="AG40" i="2"/>
  <c r="AP40" i="2"/>
  <c r="AF40" i="2"/>
  <c r="Y40" i="2"/>
  <c r="U40" i="2"/>
  <c r="V40" i="2"/>
  <c r="A41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L41" i="2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AP41" i="2"/>
  <c r="AF41" i="2"/>
  <c r="AQ41" i="2"/>
  <c r="AG41" i="2"/>
  <c r="Y41" i="2"/>
  <c r="U41" i="2"/>
  <c r="V41" i="2"/>
  <c r="A42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L42" i="2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AF42" i="2"/>
  <c r="AP42" i="2"/>
  <c r="AQ42" i="2"/>
  <c r="AG42" i="2"/>
  <c r="Y42" i="2"/>
  <c r="U42" i="2"/>
  <c r="V42" i="2"/>
  <c r="A43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L43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AQ43" i="2"/>
  <c r="AP43" i="2"/>
  <c r="AG43" i="2"/>
  <c r="AF43" i="2"/>
  <c r="V43" i="2"/>
  <c r="U43" i="2"/>
  <c r="A44" i="2"/>
  <c r="Y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L44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AQ44" i="2"/>
  <c r="AP44" i="2"/>
  <c r="AG44" i="2"/>
  <c r="AF44" i="2"/>
  <c r="V44" i="2"/>
  <c r="A45" i="2"/>
  <c r="U44" i="2"/>
  <c r="Y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L45" i="2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AQ45" i="2"/>
  <c r="AG45" i="2"/>
  <c r="AF45" i="2"/>
  <c r="AP45" i="2"/>
  <c r="U45" i="2"/>
  <c r="V45" i="2"/>
  <c r="A46" i="2"/>
  <c r="Y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L46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AP46" i="2"/>
  <c r="AF46" i="2"/>
  <c r="AQ46" i="2"/>
  <c r="AG46" i="2"/>
  <c r="A47" i="2"/>
  <c r="Y46" i="2"/>
  <c r="U46" i="2"/>
  <c r="V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L47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AQ47" i="2"/>
  <c r="AF47" i="2"/>
  <c r="AP47" i="2"/>
  <c r="AG47" i="2"/>
  <c r="A48" i="2"/>
  <c r="Y47" i="2"/>
  <c r="U47" i="2"/>
  <c r="V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L48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AQ48" i="2"/>
  <c r="AF48" i="2"/>
  <c r="AP48" i="2"/>
  <c r="Y48" i="2"/>
  <c r="U48" i="2"/>
  <c r="V48" i="2"/>
  <c r="A49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L49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AP49" i="2"/>
  <c r="AF49" i="2"/>
  <c r="AQ49" i="2"/>
  <c r="AG49" i="2"/>
  <c r="V49" i="2"/>
  <c r="A50" i="2"/>
  <c r="Y49" i="2"/>
  <c r="U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L50" i="2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AP50" i="2"/>
  <c r="AF50" i="2"/>
  <c r="AQ50" i="2"/>
  <c r="AG50" i="2"/>
  <c r="Y50" i="2"/>
  <c r="U50" i="2"/>
  <c r="V50" i="2"/>
  <c r="A51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L51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AQ51" i="2"/>
  <c r="AP51" i="2"/>
  <c r="AF51" i="2"/>
  <c r="AG51" i="2"/>
  <c r="V51" i="2"/>
  <c r="U51" i="2"/>
  <c r="A52" i="2"/>
  <c r="Y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L52" i="2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AQ52" i="2"/>
  <c r="AG52" i="2"/>
  <c r="AP52" i="2"/>
  <c r="AF52" i="2"/>
  <c r="U52" i="2"/>
  <c r="V52" i="2"/>
  <c r="Y52" i="2"/>
  <c r="A53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L53" i="2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AQ53" i="2"/>
  <c r="AG53" i="2"/>
  <c r="AP53" i="2"/>
  <c r="AF53" i="2"/>
  <c r="Y53" i="2"/>
  <c r="U53" i="2"/>
  <c r="A54" i="2"/>
  <c r="V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L54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AP54" i="2"/>
  <c r="AF54" i="2"/>
  <c r="AG54" i="2"/>
  <c r="AQ54" i="2"/>
  <c r="A55" i="2"/>
  <c r="Y54" i="2"/>
  <c r="U54" i="2"/>
  <c r="V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L55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AQ55" i="2"/>
  <c r="AG55" i="2"/>
  <c r="AF55" i="2"/>
  <c r="AP55" i="2"/>
  <c r="A56" i="2"/>
  <c r="Y55" i="2"/>
  <c r="V55" i="2"/>
  <c r="U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L56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AQ56" i="2"/>
  <c r="AG56" i="2"/>
  <c r="AP56" i="2"/>
  <c r="AF56" i="2"/>
  <c r="Y56" i="2"/>
  <c r="A57" i="2"/>
  <c r="U56" i="2"/>
  <c r="V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L57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AP57" i="2"/>
  <c r="AF57" i="2"/>
  <c r="AQ57" i="2"/>
  <c r="AG57" i="2"/>
  <c r="A58" i="2"/>
  <c r="V57" i="2"/>
  <c r="Y57" i="2"/>
  <c r="U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L58" i="2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AP58" i="2"/>
  <c r="AF58" i="2"/>
  <c r="AQ58" i="2"/>
  <c r="AG58" i="2"/>
  <c r="V58" i="2"/>
  <c r="U58" i="2"/>
  <c r="A59" i="2"/>
  <c r="Y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L59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AQ59" i="2"/>
  <c r="AP59" i="2"/>
  <c r="AF59" i="2"/>
  <c r="AG59" i="2"/>
  <c r="A60" i="2"/>
  <c r="Y59" i="2"/>
  <c r="U59" i="2"/>
  <c r="V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L60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AP60" i="2"/>
  <c r="AF60" i="2"/>
  <c r="AQ60" i="2"/>
  <c r="AG60" i="2"/>
  <c r="U60" i="2"/>
  <c r="V60" i="2"/>
  <c r="A61" i="2"/>
  <c r="Y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L61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AQ61" i="2"/>
  <c r="AG61" i="2"/>
  <c r="AP61" i="2"/>
  <c r="AF61" i="2"/>
  <c r="Y61" i="2"/>
  <c r="V61" i="2"/>
  <c r="A62" i="2"/>
  <c r="U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L62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AP62" i="2"/>
  <c r="AF62" i="2"/>
  <c r="AQ62" i="2"/>
  <c r="AG62" i="2"/>
  <c r="U62" i="2"/>
  <c r="V62" i="2"/>
  <c r="A63" i="2"/>
  <c r="Y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AQ63" i="2"/>
  <c r="AP63" i="2"/>
  <c r="AF63" i="2"/>
  <c r="AG63" i="2"/>
  <c r="V63" i="2"/>
  <c r="U63" i="2"/>
  <c r="A64" i="2"/>
  <c r="Y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L64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AQ64" i="2"/>
  <c r="AG64" i="2"/>
  <c r="AP64" i="2"/>
  <c r="AF64" i="2"/>
  <c r="V64" i="2"/>
  <c r="U64" i="2"/>
  <c r="Y64" i="2"/>
  <c r="A65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L65" i="2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AP65" i="2"/>
  <c r="AF65" i="2"/>
  <c r="AQ65" i="2"/>
  <c r="AG65" i="2"/>
  <c r="A66" i="2"/>
  <c r="Y65" i="2"/>
  <c r="V65" i="2"/>
  <c r="U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L66" i="2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AF66" i="2"/>
  <c r="AP66" i="2"/>
  <c r="AQ66" i="2"/>
  <c r="AG66" i="2"/>
  <c r="A67" i="2"/>
  <c r="Y66" i="2"/>
  <c r="U66" i="2"/>
  <c r="V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L67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AQ67" i="2"/>
  <c r="AP67" i="2"/>
  <c r="AG67" i="2"/>
  <c r="AF67" i="2"/>
  <c r="A68" i="2"/>
  <c r="Y67" i="2"/>
  <c r="V67" i="2"/>
  <c r="U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L68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AG68" i="2"/>
  <c r="AP68" i="2"/>
  <c r="AQ68" i="2"/>
  <c r="AF68" i="2"/>
  <c r="A69" i="2"/>
  <c r="Y68" i="2"/>
  <c r="U68" i="2"/>
  <c r="V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L69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AQ69" i="2"/>
  <c r="AG69" i="2"/>
  <c r="AF69" i="2"/>
  <c r="AP69" i="2"/>
  <c r="U69" i="2"/>
  <c r="V69" i="2"/>
  <c r="A70" i="2"/>
  <c r="Y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L70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AP70" i="2"/>
  <c r="AF70" i="2"/>
  <c r="AG70" i="2"/>
  <c r="AQ70" i="2"/>
  <c r="A71" i="2"/>
  <c r="Y70" i="2"/>
  <c r="U70" i="2"/>
  <c r="V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L71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AQ71" i="2"/>
  <c r="AP71" i="2"/>
  <c r="AF71" i="2"/>
  <c r="AG71" i="2"/>
  <c r="U71" i="2"/>
  <c r="V71" i="2"/>
  <c r="A72" i="2"/>
  <c r="Y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L72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AQ72" i="2"/>
  <c r="AG72" i="2"/>
  <c r="AP72" i="2"/>
  <c r="AF72" i="2"/>
  <c r="A73" i="2"/>
  <c r="Y72" i="2"/>
  <c r="U72" i="2"/>
  <c r="V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L73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AP73" i="2"/>
  <c r="AF73" i="2"/>
  <c r="AQ73" i="2"/>
  <c r="AG73" i="2"/>
  <c r="Y73" i="2"/>
  <c r="U73" i="2"/>
  <c r="V73" i="2"/>
  <c r="A74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L74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AP74" i="2"/>
  <c r="AF74" i="2"/>
  <c r="AQ74" i="2"/>
  <c r="AG74" i="2"/>
  <c r="Y74" i="2"/>
  <c r="U74" i="2"/>
  <c r="V74" i="2"/>
  <c r="A75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L75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AQ75" i="2"/>
  <c r="AP75" i="2"/>
  <c r="AF75" i="2"/>
  <c r="AG75" i="2"/>
  <c r="V75" i="2"/>
  <c r="Y75" i="2"/>
  <c r="U75" i="2"/>
  <c r="A76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L76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AQ76" i="2"/>
  <c r="AP76" i="2"/>
  <c r="AF76" i="2"/>
  <c r="AG76" i="2"/>
  <c r="Y76" i="2"/>
  <c r="U76" i="2"/>
  <c r="V76" i="2"/>
  <c r="A77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L77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AQ77" i="2"/>
  <c r="AG77" i="2"/>
  <c r="AP77" i="2"/>
  <c r="AF77" i="2"/>
  <c r="A78" i="2"/>
  <c r="Y77" i="2"/>
  <c r="U77" i="2"/>
  <c r="V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L78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AP78" i="2"/>
  <c r="AF78" i="2"/>
  <c r="AQ78" i="2"/>
  <c r="AG78" i="2"/>
  <c r="U78" i="2"/>
  <c r="V78" i="2"/>
  <c r="A79" i="2"/>
  <c r="Y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L79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AQ79" i="2"/>
  <c r="AG79" i="2"/>
  <c r="AP79" i="2"/>
  <c r="AF79" i="2"/>
  <c r="Y79" i="2"/>
  <c r="A80" i="2"/>
  <c r="U79" i="2"/>
  <c r="V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L80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AQ80" i="2"/>
  <c r="AG80" i="2"/>
  <c r="AP80" i="2"/>
  <c r="AF80" i="2"/>
  <c r="A81" i="2"/>
  <c r="Y80" i="2"/>
  <c r="U80" i="2"/>
  <c r="V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L81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P81" i="2"/>
  <c r="AF81" i="2"/>
  <c r="AQ81" i="2"/>
  <c r="AG81" i="2"/>
  <c r="Y81" i="2"/>
  <c r="A82" i="2"/>
  <c r="U81" i="2"/>
  <c r="V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L82" i="2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AF82" i="2"/>
  <c r="AP82" i="2"/>
  <c r="AQ82" i="2"/>
  <c r="AG82" i="2"/>
  <c r="A83" i="2"/>
  <c r="Y82" i="2"/>
  <c r="V82" i="2"/>
  <c r="U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L83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AP83" i="2"/>
  <c r="AQ83" i="2"/>
  <c r="AG83" i="2"/>
  <c r="AF83" i="2"/>
  <c r="U83" i="2"/>
  <c r="Y83" i="2"/>
  <c r="A84" i="2"/>
  <c r="V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L84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AF84" i="2"/>
  <c r="AQ84" i="2"/>
  <c r="AG84" i="2"/>
  <c r="AP84" i="2"/>
  <c r="Y84" i="2"/>
  <c r="U84" i="2"/>
  <c r="A85" i="2"/>
  <c r="V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L85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AQ85" i="2"/>
  <c r="AG85" i="2"/>
  <c r="AF85" i="2"/>
  <c r="AP85" i="2"/>
  <c r="A86" i="2"/>
  <c r="V85" i="2"/>
  <c r="Y85" i="2"/>
  <c r="U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L86" i="2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AP86" i="2"/>
  <c r="AF86" i="2"/>
  <c r="AQ86" i="2"/>
  <c r="AG86" i="2"/>
  <c r="V86" i="2"/>
  <c r="U86" i="2"/>
  <c r="A87" i="2"/>
  <c r="Y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L87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AQ87" i="2"/>
  <c r="AP87" i="2"/>
  <c r="AF87" i="2"/>
  <c r="AG87" i="2"/>
  <c r="A88" i="2"/>
  <c r="V87" i="2"/>
  <c r="Y87" i="2"/>
  <c r="U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L88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AQ88" i="2"/>
  <c r="AG88" i="2"/>
  <c r="AP88" i="2"/>
  <c r="AF88" i="2"/>
  <c r="Y88" i="2"/>
  <c r="U88" i="2"/>
  <c r="V88" i="2"/>
  <c r="A89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L89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AP89" i="2"/>
  <c r="AF89" i="2"/>
  <c r="AQ89" i="2"/>
  <c r="AG89" i="2"/>
  <c r="Y89" i="2"/>
  <c r="U89" i="2"/>
  <c r="V89" i="2"/>
  <c r="A90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L90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AP90" i="2"/>
  <c r="AF90" i="2"/>
  <c r="AQ90" i="2"/>
  <c r="AG90" i="2"/>
  <c r="A91" i="2"/>
  <c r="Y90" i="2"/>
  <c r="V90" i="2"/>
  <c r="U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L91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AP91" i="2"/>
  <c r="AQ91" i="2"/>
  <c r="AF91" i="2"/>
  <c r="AG91" i="2"/>
  <c r="A92" i="2"/>
  <c r="Y91" i="2"/>
  <c r="V91" i="2"/>
  <c r="U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L92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AP92" i="2"/>
  <c r="AQ92" i="2"/>
  <c r="AF92" i="2"/>
  <c r="AG92" i="2"/>
  <c r="V92" i="2"/>
  <c r="A93" i="2"/>
  <c r="U92" i="2"/>
  <c r="Y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L93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AQ93" i="2"/>
  <c r="AG93" i="2"/>
  <c r="AP93" i="2"/>
  <c r="AF93" i="2"/>
  <c r="A94" i="2"/>
  <c r="Y93" i="2"/>
  <c r="U93" i="2"/>
  <c r="V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L94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AP94" i="2"/>
  <c r="AF94" i="2"/>
  <c r="AQ94" i="2"/>
  <c r="AG94" i="2"/>
  <c r="V94" i="2"/>
  <c r="A95" i="2"/>
  <c r="Y94" i="2"/>
  <c r="U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L95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AQ95" i="2"/>
  <c r="AG95" i="2"/>
  <c r="AP95" i="2"/>
  <c r="AF95" i="2"/>
  <c r="A96" i="2"/>
  <c r="Y95" i="2"/>
  <c r="U95" i="2"/>
  <c r="V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L96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AQ96" i="2"/>
  <c r="AG96" i="2"/>
  <c r="AF96" i="2"/>
  <c r="AP96" i="2"/>
  <c r="A97" i="2"/>
  <c r="V96" i="2"/>
  <c r="Y96" i="2"/>
  <c r="U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L97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AP97" i="2"/>
  <c r="AF97" i="2"/>
  <c r="AQ97" i="2"/>
  <c r="AG97" i="2"/>
  <c r="A98" i="2"/>
  <c r="Y97" i="2"/>
  <c r="V97" i="2"/>
  <c r="U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L98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AF98" i="2"/>
  <c r="AP98" i="2"/>
  <c r="AQ98" i="2"/>
  <c r="AG98" i="2"/>
  <c r="A99" i="2"/>
  <c r="Y98" i="2"/>
  <c r="U98" i="2"/>
  <c r="V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L99" i="2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AP99" i="2"/>
  <c r="AQ99" i="2"/>
  <c r="AF99" i="2"/>
  <c r="AG99" i="2"/>
  <c r="Y99" i="2"/>
  <c r="V99" i="2"/>
  <c r="A100" i="2"/>
  <c r="U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L100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AQ100" i="2"/>
  <c r="AF100" i="2"/>
  <c r="AP100" i="2"/>
  <c r="AG100" i="2"/>
  <c r="V100" i="2"/>
  <c r="U100" i="2"/>
  <c r="A101" i="2"/>
  <c r="Y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L101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AQ101" i="2"/>
  <c r="AG101" i="2"/>
  <c r="AF101" i="2"/>
  <c r="AP101" i="2"/>
  <c r="A102" i="2"/>
  <c r="Y101" i="2"/>
  <c r="U101" i="2"/>
  <c r="V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L102" i="2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AP102" i="2"/>
  <c r="AF102" i="2"/>
  <c r="AQ102" i="2"/>
  <c r="AG102" i="2"/>
  <c r="A103" i="2"/>
  <c r="Y102" i="2"/>
  <c r="V102" i="2"/>
  <c r="U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L103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AQ103" i="2"/>
  <c r="AG103" i="2"/>
  <c r="AP103" i="2"/>
  <c r="AF103" i="2"/>
  <c r="U103" i="2"/>
  <c r="V103" i="2"/>
  <c r="Y103" i="2"/>
  <c r="A104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L104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AQ104" i="2"/>
  <c r="AG104" i="2"/>
  <c r="AP104" i="2"/>
  <c r="AF104" i="2"/>
  <c r="V104" i="2"/>
  <c r="A105" i="2"/>
  <c r="U104" i="2"/>
  <c r="Y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L105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AP105" i="2"/>
  <c r="AF105" i="2"/>
  <c r="AQ105" i="2"/>
  <c r="AG105" i="2"/>
  <c r="Y105" i="2"/>
  <c r="A106" i="2"/>
  <c r="U105" i="2"/>
  <c r="V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L106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AP106" i="2"/>
  <c r="AF106" i="2"/>
  <c r="AQ106" i="2"/>
  <c r="AG106" i="2"/>
  <c r="A107" i="2"/>
  <c r="Y106" i="2"/>
  <c r="U106" i="2"/>
  <c r="V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L107" i="2"/>
  <c r="M106" i="2" s="1" a="1"/>
  <c r="M106" i="2" s="1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AP107" i="2"/>
  <c r="AG107" i="2"/>
  <c r="AQ107" i="2"/>
  <c r="AF107" i="2"/>
  <c r="V107" i="2"/>
  <c r="U107" i="2"/>
  <c r="A108" i="2"/>
  <c r="Y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L108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F108" i="2"/>
  <c r="AP108" i="2"/>
  <c r="AG108" i="2"/>
  <c r="AQ108" i="2"/>
  <c r="Y108" i="2"/>
  <c r="U108" i="2"/>
  <c r="V108" i="2"/>
  <c r="A109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L109" i="2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AQ109" i="2"/>
  <c r="AG109" i="2"/>
  <c r="AF109" i="2"/>
  <c r="AP109" i="2"/>
  <c r="Y109" i="2"/>
  <c r="U109" i="2"/>
  <c r="V109" i="2"/>
  <c r="A110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L110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AP110" i="2"/>
  <c r="AF110" i="2"/>
  <c r="AG110" i="2"/>
  <c r="AQ110" i="2"/>
  <c r="U110" i="2"/>
  <c r="A111" i="2"/>
  <c r="Y110" i="2"/>
  <c r="V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L111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AQ111" i="2"/>
  <c r="AF111" i="2"/>
  <c r="AP111" i="2"/>
  <c r="AG111" i="2"/>
  <c r="U111" i="2"/>
  <c r="V111" i="2"/>
  <c r="A112" i="2"/>
  <c r="Y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L112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AQ112" i="2"/>
  <c r="AG112" i="2"/>
  <c r="AF112" i="2"/>
  <c r="AP112" i="2"/>
  <c r="Y112" i="2"/>
  <c r="U112" i="2"/>
  <c r="V112" i="2"/>
  <c r="A113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L113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AP113" i="2"/>
  <c r="AF113" i="2"/>
  <c r="AQ113" i="2"/>
  <c r="AG113" i="2"/>
  <c r="V113" i="2"/>
  <c r="A114" i="2"/>
  <c r="Y113" i="2"/>
  <c r="U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L114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AF114" i="2"/>
  <c r="AP114" i="2"/>
  <c r="AQ114" i="2"/>
  <c r="AG114" i="2"/>
  <c r="V114" i="2"/>
  <c r="A115" i="2"/>
  <c r="Y114" i="2"/>
  <c r="U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L115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P115" i="2"/>
  <c r="AF115" i="2"/>
  <c r="AG115" i="2"/>
  <c r="AQ115" i="2"/>
  <c r="A116" i="2"/>
  <c r="Y115" i="2"/>
  <c r="V115" i="2"/>
  <c r="U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L116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AQ116" i="2"/>
  <c r="AG116" i="2"/>
  <c r="AP116" i="2"/>
  <c r="AF116" i="2"/>
  <c r="U116" i="2"/>
  <c r="V116" i="2"/>
  <c r="A117" i="2"/>
  <c r="Y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AQ117" i="2"/>
  <c r="AG117" i="2"/>
  <c r="AP117" i="2"/>
  <c r="AF117" i="2"/>
  <c r="A118" i="2"/>
  <c r="Y117" i="2"/>
  <c r="U117" i="2"/>
  <c r="V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L118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AP118" i="2"/>
  <c r="AF118" i="2"/>
  <c r="AQ118" i="2"/>
  <c r="AG118" i="2"/>
  <c r="V118" i="2"/>
  <c r="A119" i="2"/>
  <c r="Y118" i="2"/>
  <c r="U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L119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AQ119" i="2"/>
  <c r="AP119" i="2"/>
  <c r="AG119" i="2"/>
  <c r="AF119" i="2"/>
  <c r="V119" i="2"/>
  <c r="Y119" i="2"/>
  <c r="U119" i="2"/>
  <c r="A120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L120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AQ120" i="2"/>
  <c r="AG120" i="2"/>
  <c r="AP120" i="2"/>
  <c r="AF120" i="2"/>
  <c r="A121" i="2"/>
  <c r="Y120" i="2"/>
  <c r="U120" i="2"/>
  <c r="V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L121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AP121" i="2"/>
  <c r="AF121" i="2"/>
  <c r="AQ121" i="2"/>
  <c r="AG121" i="2"/>
  <c r="V121" i="2"/>
  <c r="Y121" i="2"/>
  <c r="U121" i="2"/>
  <c r="A122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AP122" i="2"/>
  <c r="AF122" i="2"/>
  <c r="AQ122" i="2"/>
  <c r="AG122" i="2"/>
  <c r="U122" i="2"/>
  <c r="V122" i="2"/>
  <c r="A123" i="2"/>
  <c r="Y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AP123" i="2"/>
  <c r="AQ123" i="2"/>
  <c r="AF123" i="2"/>
  <c r="AG123" i="2"/>
  <c r="U123" i="2"/>
  <c r="A124" i="2"/>
  <c r="Y123" i="2"/>
  <c r="V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L124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AP124" i="2"/>
  <c r="AQ124" i="2"/>
  <c r="AF124" i="2"/>
  <c r="AG124" i="2"/>
  <c r="Y124" i="2"/>
  <c r="U124" i="2"/>
  <c r="V124" i="2"/>
  <c r="A125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L125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Q125" i="2"/>
  <c r="AG125" i="2"/>
  <c r="AP125" i="2"/>
  <c r="AF125" i="2"/>
  <c r="V125" i="2"/>
  <c r="A126" i="2"/>
  <c r="Y125" i="2"/>
  <c r="U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L126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AP126" i="2"/>
  <c r="AF126" i="2"/>
  <c r="AQ126" i="2"/>
  <c r="AG126" i="2"/>
  <c r="V126" i="2"/>
  <c r="A127" i="2"/>
  <c r="Y126" i="2"/>
  <c r="U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L127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Q127" i="2"/>
  <c r="AP127" i="2"/>
  <c r="AF127" i="2"/>
  <c r="AG127" i="2"/>
  <c r="A128" i="2"/>
  <c r="Y127" i="2"/>
  <c r="U127" i="2"/>
  <c r="V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L128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AQ128" i="2"/>
  <c r="AG128" i="2"/>
  <c r="AP128" i="2"/>
  <c r="AF128" i="2"/>
  <c r="U128" i="2"/>
  <c r="Y128" i="2"/>
  <c r="V128" i="2"/>
  <c r="A129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L129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AP129" i="2"/>
  <c r="AF129" i="2"/>
  <c r="AQ129" i="2"/>
  <c r="AG129" i="2"/>
  <c r="Y129" i="2"/>
  <c r="U129" i="2"/>
  <c r="V129" i="2"/>
  <c r="A130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L130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AF130" i="2"/>
  <c r="AP130" i="2"/>
  <c r="AQ130" i="2"/>
  <c r="AG130" i="2"/>
  <c r="A131" i="2"/>
  <c r="V130" i="2"/>
  <c r="Y130" i="2"/>
  <c r="U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L131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AP131" i="2"/>
  <c r="AG131" i="2"/>
  <c r="AQ131" i="2"/>
  <c r="AF131" i="2"/>
  <c r="V131" i="2"/>
  <c r="U131" i="2"/>
  <c r="A132" i="2"/>
  <c r="Y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L132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AG132" i="2"/>
  <c r="AQ132" i="2"/>
  <c r="AP132" i="2"/>
  <c r="AF132" i="2"/>
  <c r="A133" i="2"/>
  <c r="V132" i="2"/>
  <c r="Y132" i="2"/>
  <c r="U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L133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AQ133" i="2"/>
  <c r="AG133" i="2"/>
  <c r="AF133" i="2"/>
  <c r="AP133" i="2"/>
  <c r="U133" i="2"/>
  <c r="A134" i="2"/>
  <c r="V133" i="2"/>
  <c r="Y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L134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AP134" i="2"/>
  <c r="AF134" i="2"/>
  <c r="AG134" i="2"/>
  <c r="AQ134" i="2"/>
  <c r="V134" i="2"/>
  <c r="U134" i="2"/>
  <c r="A135" i="2"/>
  <c r="Y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L135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AQ135" i="2"/>
  <c r="AP135" i="2"/>
  <c r="AF135" i="2"/>
  <c r="AG135" i="2"/>
  <c r="U135" i="2"/>
  <c r="V135" i="2"/>
  <c r="Y135" i="2"/>
  <c r="A136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AQ136" i="2"/>
  <c r="AG136" i="2"/>
  <c r="AP136" i="2"/>
  <c r="AF136" i="2"/>
  <c r="Y136" i="2"/>
  <c r="A137" i="2"/>
  <c r="U136" i="2"/>
  <c r="V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L137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L138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P138" i="2"/>
  <c r="AF138" i="2"/>
  <c r="AQ138" i="2"/>
  <c r="AG138" i="2"/>
  <c r="Y138" i="2"/>
  <c r="U138" i="2"/>
  <c r="V138" i="2"/>
  <c r="A139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L139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AP139" i="2"/>
  <c r="AQ139" i="2"/>
  <c r="AF139" i="2"/>
  <c r="AG139" i="2"/>
  <c r="V139" i="2"/>
  <c r="U139" i="2"/>
  <c r="A140" i="2"/>
  <c r="Y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L140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AQ140" i="2"/>
  <c r="AP140" i="2"/>
  <c r="AF140" i="2"/>
  <c r="AG140" i="2"/>
  <c r="A141" i="2"/>
  <c r="U140" i="2"/>
  <c r="V140" i="2"/>
  <c r="Y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L141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AQ141" i="2"/>
  <c r="AG141" i="2"/>
  <c r="AP141" i="2"/>
  <c r="AF141" i="2"/>
  <c r="A142" i="2"/>
  <c r="Y141" i="2"/>
  <c r="U141" i="2"/>
  <c r="V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L142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P142" i="2"/>
  <c r="AF142" i="2"/>
  <c r="AQ142" i="2"/>
  <c r="AG142" i="2"/>
  <c r="U142" i="2"/>
  <c r="V142" i="2"/>
  <c r="A143" i="2"/>
  <c r="Y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AQ143" i="2"/>
  <c r="AG143" i="2"/>
  <c r="AP143" i="2"/>
  <c r="AF143" i="2"/>
  <c r="U143" i="2"/>
  <c r="V143" i="2"/>
  <c r="Y143" i="2"/>
  <c r="A144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AQ144" i="2"/>
  <c r="AG144" i="2"/>
  <c r="AP144" i="2"/>
  <c r="AF144" i="2"/>
  <c r="A145" i="2"/>
  <c r="Y144" i="2"/>
  <c r="U144" i="2"/>
  <c r="V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L145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AP145" i="2"/>
  <c r="AF145" i="2"/>
  <c r="AQ145" i="2"/>
  <c r="AG145" i="2"/>
  <c r="A146" i="2"/>
  <c r="Y145" i="2"/>
  <c r="U145" i="2"/>
  <c r="V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L146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AF146" i="2"/>
  <c r="AP146" i="2"/>
  <c r="AQ146" i="2"/>
  <c r="AG146" i="2"/>
  <c r="V146" i="2"/>
  <c r="Y146" i="2"/>
  <c r="U146" i="2"/>
  <c r="A147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AP147" i="2"/>
  <c r="AQ147" i="2"/>
  <c r="AG147" i="2"/>
  <c r="AF147" i="2"/>
  <c r="V147" i="2"/>
  <c r="U147" i="2"/>
  <c r="Y147" i="2"/>
  <c r="A148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L148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AF148" i="2"/>
  <c r="AQ148" i="2"/>
  <c r="AG148" i="2"/>
  <c r="AP148" i="2"/>
  <c r="V148" i="2"/>
  <c r="Y148" i="2"/>
  <c r="U148" i="2"/>
  <c r="A149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L149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AQ149" i="2"/>
  <c r="AG149" i="2"/>
  <c r="AF149" i="2"/>
  <c r="AP149" i="2"/>
  <c r="A150" i="2"/>
  <c r="Y149" i="2"/>
  <c r="U149" i="2"/>
  <c r="V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L150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AP150" i="2"/>
  <c r="AF150" i="2"/>
  <c r="AQ150" i="2"/>
  <c r="AG150" i="2"/>
  <c r="V150" i="2"/>
  <c r="A151" i="2"/>
  <c r="Y150" i="2"/>
  <c r="U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L151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AQ151" i="2"/>
  <c r="AF151" i="2"/>
  <c r="AP151" i="2"/>
  <c r="AG151" i="2"/>
  <c r="A152" i="2"/>
  <c r="U151" i="2"/>
  <c r="V151" i="2"/>
  <c r="Y151" i="2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L152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AQ152" i="2"/>
  <c r="AG152" i="2"/>
  <c r="AP152" i="2"/>
  <c r="AF152" i="2"/>
  <c r="Y152" i="2"/>
  <c r="U152" i="2"/>
  <c r="V152" i="2"/>
  <c r="A153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L153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AP153" i="2"/>
  <c r="AF153" i="2"/>
  <c r="AQ153" i="2"/>
  <c r="AG153" i="2"/>
  <c r="V153" i="2"/>
  <c r="U153" i="2"/>
  <c r="Y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Y167" i="2" s="1" a="1"/>
  <c r="FY167" i="2" s="1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CS176" i="2" s="1" a="1"/>
  <c r="CS176" i="2" s="1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M180" i="2" s="1" a="1"/>
  <c r="M180" i="2" s="1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BX66" i="2" s="1" a="1"/>
  <c r="BX66" i="2" s="1"/>
  <c r="V185" i="2"/>
  <c r="W185" i="2"/>
  <c r="CH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BX12" i="2" s="1" a="1"/>
  <c r="BX12" i="2" s="1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M193" i="2" s="1" a="1"/>
  <c r="M193" i="2" s="1"/>
  <c r="BL197" i="2"/>
  <c r="AS197" i="2"/>
  <c r="DD197" i="2"/>
  <c r="AQ197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BC4" i="2" a="1"/>
  <c r="BC4" i="2" s="1"/>
  <c r="BD4" i="2" s="1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BC5" i="2" a="1"/>
  <c r="BC5" i="2" s="1"/>
  <c r="EI4" i="2" a="1"/>
  <c r="EI4" i="2" s="1"/>
  <c r="EJ4" i="2" s="1"/>
  <c r="EI5" i="2" a="1"/>
  <c r="EI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T198" i="2" s="1" a="1"/>
  <c r="GT198" i="2" s="1"/>
  <c r="GG202" i="2"/>
  <c r="HB202" i="2"/>
  <c r="GI202" i="2"/>
  <c r="HC202" i="2"/>
  <c r="GJ202" i="2"/>
  <c r="HD202" i="2"/>
  <c r="GK202" i="2"/>
  <c r="HE202" i="2"/>
  <c r="FC202" i="2"/>
  <c r="FD6" i="2" s="1" a="1"/>
  <c r="FD6" i="2" s="1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EI6" i="2" a="1"/>
  <c r="EI6" i="2" s="1"/>
  <c r="BC6" i="2" a="1"/>
  <c r="BC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a="1"/>
  <c r="EI203" i="2" s="1"/>
  <c r="FB203" i="2"/>
  <c r="FC203" i="2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203" i="2" s="1" a="1"/>
  <c r="DM203" i="2"/>
  <c r="DA203" i="2"/>
  <c r="CH203" i="2"/>
  <c r="BK203" i="2"/>
  <c r="BB203" i="2"/>
  <c r="BC203" i="2" s="1" a="1"/>
  <c r="BC203" i="2" s="1"/>
  <c r="AR203" i="2"/>
  <c r="EQ203" i="2"/>
  <c r="CR203" i="2"/>
  <c r="CS192" i="2" s="1" a="1"/>
  <c r="CS192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FY99" i="2" a="1"/>
  <c r="FY99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/>
  <c r="BC47" i="2" a="1"/>
  <c r="BC47" i="2" s="1"/>
  <c r="BC82" i="2" a="1"/>
  <c r="BC82" i="2" s="1"/>
  <c r="BC126" i="2" a="1"/>
  <c r="BC126" i="2" s="1"/>
  <c r="BC114" i="2" a="1"/>
  <c r="BC114" i="2"/>
  <c r="BC65" i="2" a="1"/>
  <c r="BC65" i="2" s="1"/>
  <c r="BC181" i="2" a="1"/>
  <c r="BC181" i="2" s="1"/>
  <c r="BC117" i="2" a="1"/>
  <c r="BC117" i="2" s="1"/>
  <c r="EI198" i="2" a="1"/>
  <c r="EI198" i="2" s="1"/>
  <c r="EI166" i="2" a="1"/>
  <c r="EI166" i="2" s="1"/>
  <c r="EI153" i="2" a="1"/>
  <c r="EI153" i="2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EI195" i="2" a="1"/>
  <c r="EI195" i="2" s="1"/>
  <c r="FY196" i="2" a="1"/>
  <c r="FY196" i="2" s="1"/>
  <c r="FD60" i="2" a="1"/>
  <c r="FD60" i="2" s="1"/>
  <c r="FD188" i="2" a="1"/>
  <c r="FD188" i="2" s="1"/>
  <c r="FD44" i="2" a="1"/>
  <c r="FD44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/>
  <c r="BC55" i="2" a="1"/>
  <c r="BC55" i="2"/>
  <c r="BC192" i="2" a="1"/>
  <c r="BC192" i="2"/>
  <c r="BC164" i="2" a="1"/>
  <c r="BC164" i="2" s="1"/>
  <c r="BC32" i="2" a="1"/>
  <c r="BC32" i="2"/>
  <c r="BC84" i="2" a="1"/>
  <c r="BC84" i="2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GT178" i="2" a="1"/>
  <c r="GT178" i="2" s="1"/>
  <c r="GT191" i="2" a="1"/>
  <c r="GT191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FD82" i="2" a="1"/>
  <c r="FD82" i="2" s="1"/>
  <c r="FY200" i="2" a="1"/>
  <c r="FY200" i="2"/>
  <c r="FY183" i="2" a="1"/>
  <c r="FY183" i="2" s="1"/>
  <c r="FY147" i="2" a="1"/>
  <c r="FY147" i="2" s="1"/>
  <c r="FY119" i="2" a="1"/>
  <c r="FY119" i="2" s="1"/>
  <c r="FY132" i="2" a="1"/>
  <c r="FY132" i="2" s="1"/>
  <c r="FY198" i="2" a="1"/>
  <c r="FY198" i="2"/>
  <c r="FY91" i="2" a="1"/>
  <c r="FY91" i="2" s="1"/>
  <c r="FY123" i="2" a="1"/>
  <c r="FY123" i="2" s="1"/>
  <c r="FY130" i="2" a="1"/>
  <c r="FY130" i="2" s="1"/>
  <c r="FY8" i="2" a="1"/>
  <c r="FY8" i="2" s="1"/>
  <c r="BC71" i="2" a="1"/>
  <c r="BC71" i="2"/>
  <c r="BC146" i="2" a="1"/>
  <c r="BC146" i="2"/>
  <c r="BC15" i="2" a="1"/>
  <c r="BC15" i="2" s="1"/>
  <c r="BC196" i="2" a="1"/>
  <c r="BC196" i="2" s="1"/>
  <c r="BX201" i="2" a="1"/>
  <c r="BX201" i="2" s="1"/>
  <c r="BX159" i="2" a="1"/>
  <c r="BX159" i="2" s="1"/>
  <c r="BX7" i="2" a="1"/>
  <c r="BX7" i="2" s="1"/>
  <c r="BX146" i="2" a="1"/>
  <c r="BX146" i="2" s="1"/>
  <c r="BX174" i="2" a="1"/>
  <c r="BX174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CS198" i="2" a="1"/>
  <c r="CS198" i="2" s="1"/>
  <c r="BX203" i="2"/>
  <c r="GT197" i="2" a="1"/>
  <c r="GT197" i="2" s="1"/>
  <c r="EI114" i="2" a="1"/>
  <c r="EI114" i="2" s="1"/>
  <c r="EI62" i="2" a="1"/>
  <c r="EI62" i="2" s="1"/>
  <c r="BC128" i="2" a="1"/>
  <c r="BC128" i="2" s="1"/>
  <c r="FD171" i="2" a="1"/>
  <c r="FD171" i="2"/>
  <c r="FD22" i="2" a="1"/>
  <c r="FD22" i="2"/>
  <c r="FD124" i="2" a="1"/>
  <c r="FD124" i="2"/>
  <c r="EI152" i="2" a="1"/>
  <c r="EI152" i="2" s="1"/>
  <c r="EI135" i="2" a="1"/>
  <c r="EI135" i="2" s="1"/>
  <c r="BC169" i="2" a="1"/>
  <c r="BC169" i="2"/>
  <c r="BC94" i="2" a="1"/>
  <c r="BC94" i="2" s="1"/>
  <c r="FD61" i="2" a="1"/>
  <c r="FD61" i="2"/>
  <c r="FD69" i="2" a="1"/>
  <c r="FD69" i="2"/>
  <c r="FD49" i="2" a="1"/>
  <c r="FD49" i="2"/>
  <c r="CS190" i="2" a="1"/>
  <c r="CS190" i="2"/>
  <c r="EI90" i="2" a="1"/>
  <c r="EI90" i="2" s="1"/>
  <c r="EI169" i="2" a="1"/>
  <c r="EI169" i="2" s="1"/>
  <c r="BC136" i="2" a="1"/>
  <c r="BC136" i="2" s="1"/>
  <c r="BC53" i="2" a="1"/>
  <c r="BC53" i="2" s="1"/>
  <c r="FD190" i="2" a="1"/>
  <c r="FD190" i="2"/>
  <c r="FD149" i="2" a="1"/>
  <c r="FD149" i="2"/>
  <c r="EI133" i="2" a="1"/>
  <c r="EI133" i="2" s="1"/>
  <c r="EI74" i="2" a="1"/>
  <c r="EI74" i="2" s="1"/>
  <c r="BC28" i="2" a="1"/>
  <c r="BC28" i="2" s="1"/>
  <c r="BC64" i="2" a="1"/>
  <c r="BC64" i="2" s="1"/>
  <c r="FD27" i="2" a="1"/>
  <c r="FD27" i="2"/>
  <c r="FD126" i="2" a="1"/>
  <c r="FD126" i="2"/>
  <c r="FD16" i="2" a="1"/>
  <c r="FD16" i="2"/>
  <c r="BX94" i="2" a="1"/>
  <c r="BX94" i="2" s="1"/>
  <c r="BX167" i="2" a="1"/>
  <c r="BX167" i="2" s="1"/>
  <c r="EI124" i="2" a="1"/>
  <c r="EI124" i="2"/>
  <c r="EI196" i="2" a="1"/>
  <c r="EI196" i="2"/>
  <c r="BC177" i="2" a="1"/>
  <c r="BC177" i="2" s="1"/>
  <c r="BC98" i="2" a="1"/>
  <c r="BC98" i="2"/>
  <c r="FD129" i="2" a="1"/>
  <c r="FD129" i="2" s="1"/>
  <c r="FD62" i="2" a="1"/>
  <c r="FD62" i="2" s="1"/>
  <c r="FD175" i="2" a="1"/>
  <c r="FD175" i="2" s="1"/>
  <c r="EI14" i="2" a="1"/>
  <c r="EI14" i="2"/>
  <c r="EI92" i="2" a="1"/>
  <c r="EI92" i="2"/>
  <c r="EI76" i="2" a="1"/>
  <c r="EI76" i="2"/>
  <c r="EI99" i="2" a="1"/>
  <c r="EI99" i="2"/>
  <c r="EI123" i="2" a="1"/>
  <c r="EI123" i="2"/>
  <c r="EI138" i="2" a="1"/>
  <c r="EI138" i="2"/>
  <c r="EI184" i="2" a="1"/>
  <c r="EI184" i="2"/>
  <c r="EI72" i="2" a="1"/>
  <c r="EI72" i="2"/>
  <c r="BC63" i="2" a="1"/>
  <c r="BC63" i="2" s="1"/>
  <c r="BC193" i="2" a="1"/>
  <c r="BC193" i="2" s="1"/>
  <c r="BC42" i="2" a="1"/>
  <c r="BC42" i="2"/>
  <c r="BC76" i="2" a="1"/>
  <c r="BC76" i="2"/>
  <c r="BC87" i="2" a="1"/>
  <c r="BC87" i="2" s="1"/>
  <c r="BC36" i="2" a="1"/>
  <c r="BC36" i="2" s="1"/>
  <c r="BC108" i="2" a="1"/>
  <c r="BC108" i="2"/>
  <c r="BC92" i="2" a="1"/>
  <c r="BC92" i="2"/>
  <c r="BC102" i="2" a="1"/>
  <c r="BC102" i="2" s="1"/>
  <c r="BC66" i="2" a="1"/>
  <c r="BC66" i="2" s="1"/>
  <c r="BX191" i="2" a="1"/>
  <c r="BX191" i="2" s="1"/>
  <c r="EI44" i="2" a="1"/>
  <c r="EI44" i="2" s="1"/>
  <c r="EI50" i="2" a="1"/>
  <c r="EI50" i="2" s="1"/>
  <c r="BC152" i="2" a="1"/>
  <c r="BC152" i="2" s="1"/>
  <c r="BC44" i="2" a="1"/>
  <c r="BC44" i="2"/>
  <c r="FD145" i="2" a="1"/>
  <c r="FD145" i="2"/>
  <c r="FD83" i="2" a="1"/>
  <c r="FD83" i="2"/>
  <c r="FD79" i="2" a="1"/>
  <c r="FD79" i="2"/>
  <c r="FY44" i="2" a="1"/>
  <c r="FY44" i="2" s="1"/>
  <c r="EI91" i="2" a="1"/>
  <c r="EI91" i="2" s="1"/>
  <c r="EI119" i="2" a="1"/>
  <c r="EI119" i="2" s="1"/>
  <c r="BC54" i="2" a="1"/>
  <c r="BC54" i="2"/>
  <c r="FD17" i="2" a="1"/>
  <c r="FD17" i="2"/>
  <c r="FD98" i="2" a="1"/>
  <c r="FD98" i="2"/>
  <c r="BX180" i="2" a="1"/>
  <c r="BX180" i="2" s="1"/>
  <c r="EI134" i="2" a="1"/>
  <c r="EI134" i="2"/>
  <c r="EI19" i="2" a="1"/>
  <c r="EI19" i="2"/>
  <c r="BC10" i="2" a="1"/>
  <c r="BC10" i="2"/>
  <c r="BC124" i="2" a="1"/>
  <c r="BC124" i="2"/>
  <c r="FD106" i="2" a="1"/>
  <c r="FD106" i="2" s="1"/>
  <c r="FD29" i="2" a="1"/>
  <c r="FD29" i="2" s="1"/>
  <c r="FD169" i="2" a="1"/>
  <c r="FD169" i="2" s="1"/>
  <c r="BX28" i="2" a="1"/>
  <c r="BX28" i="2" s="1"/>
  <c r="EI161" i="2" a="1"/>
  <c r="EI161" i="2"/>
  <c r="EI105" i="2" a="1"/>
  <c r="EI105" i="2"/>
  <c r="CS200" i="2" a="1"/>
  <c r="CS200" i="2"/>
  <c r="BC190" i="2" a="1"/>
  <c r="BC190" i="2" s="1"/>
  <c r="FD81" i="2" a="1"/>
  <c r="FD81" i="2" s="1"/>
  <c r="FD94" i="2" a="1"/>
  <c r="FD94" i="2" s="1"/>
  <c r="FD141" i="2" a="1"/>
  <c r="FD141" i="2" s="1"/>
  <c r="CS193" i="2" a="1"/>
  <c r="CS193" i="2" s="1"/>
  <c r="EI83" i="2" a="1"/>
  <c r="EI83" i="2" s="1"/>
  <c r="EI120" i="2" a="1"/>
  <c r="EI120" i="2" s="1"/>
  <c r="BC33" i="2" a="1"/>
  <c r="BC33" i="2" s="1"/>
  <c r="BC67" i="2" a="1"/>
  <c r="BC67" i="2" s="1"/>
  <c r="FD193" i="2" a="1"/>
  <c r="FD193" i="2"/>
  <c r="FD65" i="2" a="1"/>
  <c r="FD65" i="2"/>
  <c r="FY53" i="2" a="1"/>
  <c r="FY53" i="2" s="1"/>
  <c r="FD125" i="2" a="1"/>
  <c r="FD125" i="2"/>
  <c r="EI163" i="2" a="1"/>
  <c r="EI163" i="2" s="1"/>
  <c r="EI68" i="2" a="1"/>
  <c r="EI68" i="2" s="1"/>
  <c r="BC74" i="2" a="1"/>
  <c r="BC74" i="2"/>
  <c r="BC157" i="2" a="1"/>
  <c r="BC157" i="2" s="1"/>
  <c r="FD68" i="2" a="1"/>
  <c r="FD68" i="2"/>
  <c r="FD172" i="2" a="1"/>
  <c r="FD172" i="2"/>
  <c r="FD67" i="2" a="1"/>
  <c r="FD67" i="2"/>
  <c r="FY85" i="2" a="1"/>
  <c r="FY85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EI26" i="2" a="1"/>
  <c r="EI26" i="2" s="1"/>
  <c r="EI191" i="2" a="1"/>
  <c r="EI191" i="2" s="1"/>
  <c r="BC145" i="2" a="1"/>
  <c r="BC145" i="2" s="1"/>
  <c r="BC69" i="2" a="1"/>
  <c r="BC69" i="2" s="1"/>
  <c r="FD51" i="2" a="1"/>
  <c r="FD51" i="2"/>
  <c r="FD15" i="2" a="1"/>
  <c r="FD15" i="2"/>
  <c r="FD47" i="2" a="1"/>
  <c r="FD47" i="2"/>
  <c r="FY193" i="2" a="1"/>
  <c r="FY193" i="2" s="1"/>
  <c r="BX195" i="2" a="1"/>
  <c r="BX195" i="2" s="1"/>
  <c r="FD155" i="2" a="1"/>
  <c r="FD155" i="2" s="1"/>
  <c r="FY170" i="2" a="1"/>
  <c r="FY170" i="2" s="1"/>
  <c r="GT173" i="2" a="1"/>
  <c r="GT173" i="2" s="1"/>
  <c r="BX68" i="2" a="1"/>
  <c r="BX68" i="2" s="1"/>
  <c r="EI93" i="2" a="1"/>
  <c r="EI93" i="2" s="1"/>
  <c r="EI101" i="2" a="1"/>
  <c r="EI101" i="2" s="1"/>
  <c r="BC78" i="2" a="1"/>
  <c r="BC78" i="2" s="1"/>
  <c r="BC12" i="2" a="1"/>
  <c r="BC12" i="2" s="1"/>
  <c r="FD127" i="2" a="1"/>
  <c r="FD127" i="2"/>
  <c r="FD157" i="2" a="1"/>
  <c r="FD157" i="2"/>
  <c r="EI186" i="2" a="1"/>
  <c r="EI186" i="2" s="1"/>
  <c r="EI110" i="2" a="1"/>
  <c r="EI110" i="2" s="1"/>
  <c r="BC29" i="2" a="1"/>
  <c r="BC29" i="2" s="1"/>
  <c r="FD130" i="2" a="1"/>
  <c r="FD130" i="2"/>
  <c r="FD196" i="2" a="1"/>
  <c r="FD196" i="2"/>
  <c r="FD70" i="2" a="1"/>
  <c r="FD70" i="2"/>
  <c r="BX39" i="2" a="1"/>
  <c r="BX39" i="2" s="1"/>
  <c r="EI177" i="2" a="1"/>
  <c r="EI177" i="2"/>
  <c r="EI59" i="2" a="1"/>
  <c r="EI59" i="2"/>
  <c r="BC25" i="2" a="1"/>
  <c r="BC25" i="2"/>
  <c r="FD56" i="2" a="1"/>
  <c r="FD56" i="2" s="1"/>
  <c r="FD33" i="2" a="1"/>
  <c r="FD33" i="2" s="1"/>
  <c r="FD101" i="2" a="1"/>
  <c r="FD101" i="2" s="1"/>
  <c r="FY199" i="2" a="1"/>
  <c r="FY199" i="2" s="1"/>
  <c r="FD46" i="2" a="1"/>
  <c r="FD46" i="2" s="1"/>
  <c r="BX198" i="2" a="1"/>
  <c r="BX198" i="2" s="1"/>
  <c r="EI201" i="2" a="1"/>
  <c r="EI201" i="2" s="1"/>
  <c r="EI53" i="2" a="1"/>
  <c r="EI53" i="2" s="1"/>
  <c r="EI58" i="2" a="1"/>
  <c r="EI58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BX118" i="2" a="1"/>
  <c r="BX118" i="2" s="1"/>
  <c r="EI80" i="2" a="1"/>
  <c r="EI80" i="2"/>
  <c r="EI88" i="2" a="1"/>
  <c r="EI88" i="2"/>
  <c r="BC118" i="2" a="1"/>
  <c r="BC118" i="2"/>
  <c r="BC85" i="2" a="1"/>
  <c r="BC85" i="2"/>
  <c r="FD135" i="2" a="1"/>
  <c r="FD135" i="2"/>
  <c r="FD119" i="2" a="1"/>
  <c r="FD119" i="2"/>
  <c r="FD115" i="2" a="1"/>
  <c r="FD115" i="2"/>
  <c r="EI52" i="2" a="1"/>
  <c r="EI52" i="2"/>
  <c r="EI151" i="2" a="1"/>
  <c r="EI151" i="2"/>
  <c r="EI190" i="2" a="1"/>
  <c r="EI190" i="2"/>
  <c r="EI75" i="2" a="1"/>
  <c r="EI75" i="2"/>
  <c r="EI137" i="2" a="1"/>
  <c r="EI137" i="2"/>
  <c r="EI49" i="2" a="1"/>
  <c r="EI49" i="2"/>
  <c r="EI27" i="2" a="1"/>
  <c r="EI27" i="2"/>
  <c r="EI112" i="2" a="1"/>
  <c r="EI112" i="2"/>
  <c r="BC137" i="2" a="1"/>
  <c r="BC137" i="2"/>
  <c r="BC97" i="2" a="1"/>
  <c r="BC97" i="2"/>
  <c r="BC70" i="2" a="1"/>
  <c r="BC70" i="2"/>
  <c r="BC81" i="2" a="1"/>
  <c r="BC81" i="2" s="1"/>
  <c r="BC96" i="2" a="1"/>
  <c r="BC96" i="2"/>
  <c r="BC37" i="2" a="1"/>
  <c r="BC37" i="2"/>
  <c r="BC171" i="2" a="1"/>
  <c r="BC171" i="2" s="1"/>
  <c r="BC48" i="2" a="1"/>
  <c r="BC48" i="2" s="1"/>
  <c r="BC106" i="2" a="1"/>
  <c r="BC106" i="2"/>
  <c r="BC21" i="2" a="1"/>
  <c r="BC21" i="2"/>
  <c r="BX194" i="2" a="1"/>
  <c r="BX194" i="2" s="1"/>
  <c r="EI103" i="2" a="1"/>
  <c r="EI103" i="2" s="1"/>
  <c r="EI98" i="2" a="1"/>
  <c r="EI98" i="2" s="1"/>
  <c r="BC134" i="2" a="1"/>
  <c r="BC134" i="2" s="1"/>
  <c r="BC191" i="2" a="1"/>
  <c r="BC191" i="2" s="1"/>
  <c r="FD143" i="2" a="1"/>
  <c r="FD143" i="2" s="1"/>
  <c r="FD104" i="2" a="1"/>
  <c r="FD104" i="2" s="1"/>
  <c r="EI197" i="2" a="1"/>
  <c r="EI197" i="2"/>
  <c r="EI155" i="2" a="1"/>
  <c r="EI155" i="2"/>
  <c r="BC175" i="2" a="1"/>
  <c r="BC175" i="2"/>
  <c r="BC155" i="2" a="1"/>
  <c r="BC155" i="2"/>
  <c r="FD28" i="2" a="1"/>
  <c r="FD28" i="2"/>
  <c r="FD111" i="2" a="1"/>
  <c r="FD111" i="2"/>
  <c r="EI51" i="2" a="1"/>
  <c r="EI51" i="2" s="1"/>
  <c r="EI84" i="2" a="1"/>
  <c r="EI84" i="2" s="1"/>
  <c r="BC45" i="2" a="1"/>
  <c r="BC45" i="2" s="1"/>
  <c r="BC61" i="2" a="1"/>
  <c r="BC61" i="2" s="1"/>
  <c r="FD58" i="2" a="1"/>
  <c r="FD58" i="2" s="1"/>
  <c r="FD112" i="2" a="1"/>
  <c r="FD112" i="2" s="1"/>
  <c r="BX189" i="2" a="1"/>
  <c r="BX189" i="2" s="1"/>
  <c r="EI192" i="2" a="1"/>
  <c r="EI192" i="2"/>
  <c r="EI95" i="2" a="1"/>
  <c r="EI95" i="2"/>
  <c r="BC127" i="2" a="1"/>
  <c r="BC127" i="2"/>
  <c r="BC9" i="2" a="1"/>
  <c r="BC9" i="2" s="1"/>
  <c r="FD39" i="2" a="1"/>
  <c r="FD39" i="2"/>
  <c r="FD36" i="2" a="1"/>
  <c r="FD36" i="2"/>
  <c r="FD152" i="2" a="1"/>
  <c r="FD152" i="2"/>
  <c r="FY17" i="2" a="1"/>
  <c r="FY17" i="2" s="1"/>
  <c r="BX32" i="2" a="1"/>
  <c r="BX32" i="2" s="1"/>
  <c r="EI85" i="2" a="1"/>
  <c r="EI85" i="2" s="1"/>
  <c r="EI15" i="2" a="1"/>
  <c r="EI15" i="2" s="1"/>
  <c r="GT54" i="2" a="1"/>
  <c r="GT54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BX183" i="2" a="1"/>
  <c r="BX183" i="2" s="1"/>
  <c r="BX33" i="2" a="1"/>
  <c r="BX33" i="2" s="1"/>
  <c r="FD142" i="2" a="1"/>
  <c r="FD142" i="2" s="1"/>
  <c r="EI40" i="2" a="1"/>
  <c r="EI40" i="2" s="1"/>
  <c r="EI65" i="2" a="1"/>
  <c r="EI65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EI148" i="2" a="1"/>
  <c r="EI148" i="2" s="1"/>
  <c r="EI12" i="2" a="1"/>
  <c r="EI12" i="2" s="1"/>
  <c r="BC148" i="2" a="1"/>
  <c r="BC148" i="2" s="1"/>
  <c r="BC77" i="2" a="1"/>
  <c r="BC77" i="2" s="1"/>
  <c r="FD158" i="2" a="1"/>
  <c r="FD158" i="2"/>
  <c r="FD203" i="2" a="1"/>
  <c r="FD203" i="2"/>
  <c r="FD20" i="2" a="1"/>
  <c r="FD20" i="2"/>
  <c r="FD87" i="2" a="1"/>
  <c r="FD87" i="2"/>
  <c r="FD198" i="2" a="1"/>
  <c r="FD198" i="2"/>
  <c r="FD92" i="2" a="1"/>
  <c r="FD92" i="2"/>
  <c r="FD37" i="2" a="1"/>
  <c r="FD37" i="2"/>
  <c r="FD53" i="2" a="1"/>
  <c r="FD53" i="2"/>
  <c r="FD90" i="2" a="1"/>
  <c r="FD90" i="2"/>
  <c r="FD122" i="2" a="1"/>
  <c r="FD122" i="2"/>
  <c r="FD151" i="2" a="1"/>
  <c r="FD151" i="2"/>
  <c r="FD191" i="2" a="1"/>
  <c r="FD191" i="2"/>
  <c r="FD147" i="2" a="1"/>
  <c r="FD147" i="2"/>
  <c r="FD26" i="2" a="1"/>
  <c r="FD26" i="2"/>
  <c r="FY203" i="2" a="1"/>
  <c r="FY203" i="2"/>
  <c r="FY88" i="2" a="1"/>
  <c r="FY88" i="2" s="1"/>
  <c r="FY46" i="2" a="1"/>
  <c r="FY46" i="2" s="1"/>
  <c r="FY197" i="2" a="1"/>
  <c r="FY197" i="2"/>
  <c r="FY154" i="2" a="1"/>
  <c r="FY154" i="2"/>
  <c r="BC140" i="2" a="1"/>
  <c r="BC140" i="2" s="1"/>
  <c r="BX87" i="2" a="1"/>
  <c r="BX87" i="2" s="1"/>
  <c r="EI10" i="2" a="1"/>
  <c r="EI10" i="2"/>
  <c r="EI117" i="2" a="1"/>
  <c r="EI117" i="2"/>
  <c r="BC184" i="2" a="1"/>
  <c r="BC184" i="2"/>
  <c r="BC50" i="2" a="1"/>
  <c r="BC50" i="2"/>
  <c r="FD63" i="2" a="1"/>
  <c r="FD63" i="2"/>
  <c r="FD154" i="2" a="1"/>
  <c r="FD154" i="2"/>
  <c r="EI17" i="2" a="1"/>
  <c r="EI17" i="2" s="1"/>
  <c r="EI54" i="2" a="1"/>
  <c r="EI54" i="2" s="1"/>
  <c r="BC199" i="2" a="1"/>
  <c r="BC199" i="2"/>
  <c r="FD156" i="2" a="1"/>
  <c r="FD156" i="2"/>
  <c r="FD24" i="2" a="1"/>
  <c r="FD24" i="2"/>
  <c r="FD41" i="2" a="1"/>
  <c r="FD41" i="2"/>
  <c r="DN163" i="2" a="1"/>
  <c r="DN163" i="2" s="1"/>
  <c r="EI174" i="2" a="1"/>
  <c r="EI174" i="2"/>
  <c r="EI127" i="2" a="1"/>
  <c r="EI127" i="2"/>
  <c r="GT195" i="2" a="1"/>
  <c r="GT195" i="2" s="1"/>
  <c r="BC107" i="2" a="1"/>
  <c r="BC107" i="2" s="1"/>
  <c r="BC195" i="2" a="1"/>
  <c r="BC195" i="2"/>
  <c r="FD140" i="2" a="1"/>
  <c r="FD140" i="2"/>
  <c r="FD146" i="2" a="1"/>
  <c r="FD146" i="2" s="1"/>
  <c r="FD178" i="2" a="1"/>
  <c r="FD178" i="2" s="1"/>
  <c r="FY161" i="2" a="1"/>
  <c r="FY161" i="2" s="1"/>
  <c r="EI47" i="2" a="1"/>
  <c r="EI47" i="2"/>
  <c r="EI94" i="2" a="1"/>
  <c r="EI94" i="2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EI149" i="2" a="1"/>
  <c r="EI149" i="2"/>
  <c r="EI172" i="2" a="1"/>
  <c r="EI172" i="2"/>
  <c r="BC182" i="2" a="1"/>
  <c r="BC182" i="2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EI41" i="2" a="1"/>
  <c r="EI41" i="2"/>
  <c r="EI78" i="2" a="1"/>
  <c r="EI78" i="2"/>
  <c r="EI144" i="2" a="1"/>
  <c r="EI144" i="2"/>
  <c r="EI25" i="2" a="1"/>
  <c r="EI25" i="2"/>
  <c r="EI118" i="2" a="1"/>
  <c r="EI118" i="2"/>
  <c r="EI9" i="2" a="1"/>
  <c r="EI9" i="2"/>
  <c r="EI23" i="2" a="1"/>
  <c r="EI23" i="2"/>
  <c r="BC8" i="2" a="1"/>
  <c r="BC8" i="2"/>
  <c r="BC139" i="2" a="1"/>
  <c r="BC139" i="2" s="1"/>
  <c r="BC180" i="2" a="1"/>
  <c r="BC180" i="2" s="1"/>
  <c r="BC176" i="2" a="1"/>
  <c r="BC176" i="2"/>
  <c r="BC144" i="2" a="1"/>
  <c r="BC144" i="2"/>
  <c r="BC41" i="2" a="1"/>
  <c r="BC41" i="2" s="1"/>
  <c r="BC168" i="2" a="1"/>
  <c r="BC168" i="2" s="1"/>
  <c r="BC115" i="2" a="1"/>
  <c r="BC115" i="2"/>
  <c r="BC197" i="2" a="1"/>
  <c r="BC197" i="2"/>
  <c r="BC116" i="2" a="1"/>
  <c r="BC116" i="2" s="1"/>
  <c r="BC111" i="2" a="1"/>
  <c r="BC111" i="2" s="1"/>
  <c r="EI182" i="2" a="1"/>
  <c r="EI182" i="2"/>
  <c r="EI86" i="2" a="1"/>
  <c r="EI86" i="2"/>
  <c r="BC16" i="2" a="1"/>
  <c r="BC16" i="2" s="1"/>
  <c r="FD10" i="2" a="1"/>
  <c r="FD10" i="2" s="1"/>
  <c r="FD181" i="2" a="1"/>
  <c r="FD181" i="2" s="1"/>
  <c r="FD116" i="2" a="1"/>
  <c r="FD116" i="2" s="1"/>
  <c r="FY96" i="2" a="1"/>
  <c r="FY96" i="2" s="1"/>
  <c r="FY15" i="2" a="1"/>
  <c r="FY15" i="2"/>
  <c r="GT200" i="2" a="1"/>
  <c r="GT200" i="2" s="1"/>
  <c r="EI43" i="2" a="1"/>
  <c r="EI43" i="2" s="1"/>
  <c r="EI173" i="2" a="1"/>
  <c r="EI173" i="2" s="1"/>
  <c r="BC158" i="2" a="1"/>
  <c r="BC158" i="2" s="1"/>
  <c r="BC161" i="2" a="1"/>
  <c r="BC161" i="2" s="1"/>
  <c r="FD108" i="2" a="1"/>
  <c r="FD108" i="2"/>
  <c r="FD80" i="2" a="1"/>
  <c r="FD80" i="2"/>
  <c r="BX40" i="2" a="1"/>
  <c r="BX40" i="2" s="1"/>
  <c r="BX47" i="2" a="1"/>
  <c r="BX47" i="2" s="1"/>
  <c r="EI30" i="2" a="1"/>
  <c r="EI30" i="2" s="1"/>
  <c r="EI185" i="2" a="1"/>
  <c r="EI185" i="2" s="1"/>
  <c r="BC23" i="2" a="1"/>
  <c r="BC23" i="2" s="1"/>
  <c r="FD25" i="2" a="1"/>
  <c r="FD25" i="2"/>
  <c r="FD121" i="2" a="1"/>
  <c r="FD121" i="2"/>
  <c r="FD197" i="2" a="1"/>
  <c r="FD197" i="2"/>
  <c r="FY25" i="2" a="1"/>
  <c r="FY25" i="2" s="1"/>
  <c r="FD134" i="2" a="1"/>
  <c r="FD134" i="2"/>
  <c r="EI61" i="2" a="1"/>
  <c r="EI61" i="2" s="1"/>
  <c r="EI97" i="2" a="1"/>
  <c r="EI97" i="2" s="1"/>
  <c r="BC35" i="2" a="1"/>
  <c r="BC35" i="2" s="1"/>
  <c r="BC99" i="2" a="1"/>
  <c r="BC99" i="2"/>
  <c r="FD180" i="2" a="1"/>
  <c r="FD180" i="2"/>
  <c r="FD96" i="2" a="1"/>
  <c r="FD96" i="2"/>
  <c r="FD153" i="2" a="1"/>
  <c r="FD153" i="2"/>
  <c r="FY97" i="2" a="1"/>
  <c r="FY97" i="2" s="1"/>
  <c r="CS201" i="2" a="1"/>
  <c r="CS201" i="2" s="1"/>
  <c r="EI179" i="2" a="1"/>
  <c r="EI179" i="2"/>
  <c r="EI140" i="2" a="1"/>
  <c r="EI140" i="2"/>
  <c r="GT171" i="2" a="1"/>
  <c r="GT171" i="2" s="1"/>
  <c r="BC79" i="2" a="1"/>
  <c r="BC79" i="2" s="1"/>
  <c r="BC51" i="2" a="1"/>
  <c r="BC51" i="2"/>
  <c r="FD128" i="2" a="1"/>
  <c r="FD128" i="2" s="1"/>
  <c r="FD38" i="2" a="1"/>
  <c r="FD38" i="2" s="1"/>
  <c r="FD71" i="2" a="1"/>
  <c r="FD71" i="2" s="1"/>
  <c r="FY84" i="2" a="1"/>
  <c r="FY84" i="2" s="1"/>
  <c r="BX52" i="2" a="1"/>
  <c r="BX52" i="2" s="1"/>
  <c r="EI199" i="2" a="1"/>
  <c r="EI199" i="2" s="1"/>
  <c r="EI194" i="2" a="1"/>
  <c r="EI194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EI89" i="2" a="1"/>
  <c r="EI89" i="2"/>
  <c r="EI60" i="2" a="1"/>
  <c r="EI60" i="2"/>
  <c r="EI63" i="2" a="1"/>
  <c r="EI63" i="2"/>
  <c r="EI82" i="2" a="1"/>
  <c r="EI82" i="2"/>
  <c r="EI141" i="2" a="1"/>
  <c r="EI141" i="2"/>
  <c r="EI187" i="2" a="1"/>
  <c r="EI187" i="2"/>
  <c r="EI13" i="2" a="1"/>
  <c r="EI13" i="2"/>
  <c r="EI175" i="2" a="1"/>
  <c r="EI175" i="2"/>
  <c r="BC135" i="2" a="1"/>
  <c r="BC135" i="2" s="1"/>
  <c r="BC103" i="2" a="1"/>
  <c r="BC103" i="2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98" i="2" a="1"/>
  <c r="BX98" i="2" s="1"/>
  <c r="BX161" i="2" a="1"/>
  <c r="BX161" i="2" s="1"/>
  <c r="DN201" i="2" a="1"/>
  <c r="DN201" i="2" s="1"/>
  <c r="EI189" i="2" a="1"/>
  <c r="EI189" i="2" s="1"/>
  <c r="EI147" i="2" a="1"/>
  <c r="EI147" i="2" s="1"/>
  <c r="GT196" i="2" a="1"/>
  <c r="GT196" i="2"/>
  <c r="BC24" i="2" a="1"/>
  <c r="BC24" i="2"/>
  <c r="FD74" i="2" a="1"/>
  <c r="FD74" i="2"/>
  <c r="FD31" i="2" a="1"/>
  <c r="FD31" i="2"/>
  <c r="FD50" i="2" a="1"/>
  <c r="FD50" i="2"/>
  <c r="FY83" i="2" a="1"/>
  <c r="FY83" i="2"/>
  <c r="FY94" i="2" a="1"/>
  <c r="FY94" i="2"/>
  <c r="GT202" i="2" a="1"/>
  <c r="GT202" i="2"/>
  <c r="BX91" i="2" a="1"/>
  <c r="BX91" i="2" s="1"/>
  <c r="BX162" i="2" a="1"/>
  <c r="BX162" i="2" s="1"/>
  <c r="BX187" i="2" a="1"/>
  <c r="BX187" i="2" s="1"/>
  <c r="BX92" i="2" a="1"/>
  <c r="BX92" i="2" s="1"/>
  <c r="DN62" i="2" a="1"/>
  <c r="DN62" i="2" s="1"/>
  <c r="EI7" i="2" a="1"/>
  <c r="EI7" i="2"/>
  <c r="EI146" i="2" a="1"/>
  <c r="EI146" i="2" s="1"/>
  <c r="BC80" i="2" a="1"/>
  <c r="BC80" i="2"/>
  <c r="BC109" i="2" a="1"/>
  <c r="BC109" i="2"/>
  <c r="FD170" i="2" a="1"/>
  <c r="FD170" i="2"/>
  <c r="EI157" i="2" a="1"/>
  <c r="EI157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D183" i="2" a="1"/>
  <c r="FD183" i="2" s="1"/>
  <c r="EI45" i="2" a="1"/>
  <c r="EI45" i="2" s="1"/>
  <c r="EI154" i="2" a="1"/>
  <c r="EI154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EI143" i="2" a="1"/>
  <c r="EI143" i="2" s="1"/>
  <c r="EI100" i="2" a="1"/>
  <c r="EI100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188" i="2" a="1"/>
  <c r="CS188" i="2" s="1"/>
  <c r="EI129" i="2" a="1"/>
  <c r="EI129" i="2" s="1"/>
  <c r="EI156" i="2" a="1"/>
  <c r="EI156" i="2" s="1"/>
  <c r="EI131" i="2" a="1"/>
  <c r="EI131" i="2" s="1"/>
  <c r="BC19" i="2" a="1"/>
  <c r="BC19" i="2"/>
  <c r="FD173" i="2" a="1"/>
  <c r="FD173" i="2"/>
  <c r="FD113" i="2" a="1"/>
  <c r="FD113" i="2"/>
  <c r="FD57" i="2" a="1"/>
  <c r="FD57" i="2"/>
  <c r="FY45" i="2" a="1"/>
  <c r="FY45" i="2"/>
  <c r="FY176" i="2" a="1"/>
  <c r="FY176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EI21" i="2" a="1"/>
  <c r="EI21" i="2"/>
  <c r="EI81" i="2" a="1"/>
  <c r="EI81" i="2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/>
  <c r="GT201" i="2" a="1"/>
  <c r="GT201" i="2"/>
  <c r="EI188" i="2" a="1"/>
  <c r="EI188" i="2"/>
  <c r="FY202" i="2" a="1"/>
  <c r="FY202" i="2"/>
  <c r="DN203" i="2" a="1"/>
  <c r="DN203" i="2" s="1"/>
  <c r="DN117" i="2" a="1"/>
  <c r="DN117" i="2" s="1"/>
  <c r="GT17" i="2" a="1"/>
  <c r="GT17" i="2" s="1"/>
  <c r="GT172" i="2" a="1"/>
  <c r="GT172" i="2" s="1"/>
  <c r="GT136" i="2" a="1"/>
  <c r="GT136" i="2" s="1"/>
  <c r="BX149" i="2" a="1"/>
  <c r="BX149" i="2" s="1"/>
  <c r="BX89" i="2" a="1"/>
  <c r="BX89" i="2" s="1"/>
  <c r="BX10" i="2" a="1"/>
  <c r="BX10" i="2" s="1"/>
  <c r="CS191" i="2" a="1"/>
  <c r="CS191" i="2" s="1"/>
  <c r="EI24" i="2" a="1"/>
  <c r="EI24" i="2"/>
  <c r="EI115" i="2" a="1"/>
  <c r="EI115" i="2"/>
  <c r="BC198" i="2" a="1"/>
  <c r="BC198" i="2" s="1"/>
  <c r="BC194" i="2" a="1"/>
  <c r="BC194" i="2" s="1"/>
  <c r="FD7" i="2" a="1"/>
  <c r="FD7" i="2" s="1"/>
  <c r="DN149" i="2" a="1"/>
  <c r="DN149" i="2" s="1"/>
  <c r="EI48" i="2" a="1"/>
  <c r="EI48" i="2" s="1"/>
  <c r="EI42" i="2" a="1"/>
  <c r="EI42" i="2" s="1"/>
  <c r="GT185" i="2" a="1"/>
  <c r="GT185" i="2" s="1"/>
  <c r="BC153" i="2" a="1"/>
  <c r="BC153" i="2" s="1"/>
  <c r="BC133" i="2" a="1"/>
  <c r="BC133" i="2" s="1"/>
  <c r="FD40" i="2" a="1"/>
  <c r="FD40" i="2"/>
  <c r="FD123" i="2" a="1"/>
  <c r="FD123" i="2"/>
  <c r="FD75" i="2" a="1"/>
  <c r="FD75" i="2"/>
  <c r="FY14" i="2" a="1"/>
  <c r="FY14" i="2" s="1"/>
  <c r="FD202" i="2" a="1"/>
  <c r="FD202" i="2"/>
  <c r="BX122" i="2" a="1"/>
  <c r="BX122" i="2" s="1"/>
  <c r="BX88" i="2" a="1"/>
  <c r="BX88" i="2" s="1"/>
  <c r="BX196" i="2" a="1"/>
  <c r="BX196" i="2" s="1"/>
  <c r="BX75" i="2" a="1"/>
  <c r="BX75" i="2" s="1"/>
  <c r="EI31" i="2" a="1"/>
  <c r="EI31" i="2" s="1"/>
  <c r="EI79" i="2" a="1"/>
  <c r="EI79" i="2" s="1"/>
  <c r="GT64" i="2" a="1"/>
  <c r="GT64" i="2" s="1"/>
  <c r="BC101" i="2" a="1"/>
  <c r="BC101" i="2" s="1"/>
  <c r="BC174" i="2" a="1"/>
  <c r="BC174" i="2" s="1"/>
  <c r="FD99" i="2" a="1"/>
  <c r="FD99" i="2"/>
  <c r="FD186" i="2" a="1"/>
  <c r="FD186" i="2"/>
  <c r="FY201" i="2" a="1"/>
  <c r="FY201" i="2" s="1"/>
  <c r="FY49" i="2" a="1"/>
  <c r="FY49" i="2" s="1"/>
  <c r="EI33" i="2" a="1"/>
  <c r="EI33" i="2"/>
  <c r="DN160" i="2" a="1"/>
  <c r="DN160" i="2" s="1"/>
  <c r="FD174" i="2" a="1"/>
  <c r="FD174" i="2" s="1"/>
  <c r="EI8" i="2" a="1"/>
  <c r="EI8" i="2"/>
  <c r="EI102" i="2" a="1"/>
  <c r="EI102" i="2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BX111" i="2" a="1"/>
  <c r="BX111" i="2" s="1"/>
  <c r="BX141" i="2" a="1"/>
  <c r="BX141" i="2" s="1"/>
  <c r="BX106" i="2" a="1"/>
  <c r="BX106" i="2" s="1"/>
  <c r="EI180" i="2" a="1"/>
  <c r="EI180" i="2"/>
  <c r="EI70" i="2" a="1"/>
  <c r="EI70" i="2"/>
  <c r="GT164" i="2" a="1"/>
  <c r="GT164" i="2" s="1"/>
  <c r="BC142" i="2" a="1"/>
  <c r="BC142" i="2"/>
  <c r="FD162" i="2" a="1"/>
  <c r="FD162" i="2" s="1"/>
  <c r="FD132" i="2" a="1"/>
  <c r="FD132" i="2" s="1"/>
  <c r="FD89" i="2" a="1"/>
  <c r="FD89" i="2" s="1"/>
  <c r="FY135" i="2" a="1"/>
  <c r="FY135" i="2"/>
  <c r="BX43" i="2" a="1"/>
  <c r="BX43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/>
  <c r="BC72" i="2" a="1"/>
  <c r="BC72" i="2"/>
  <c r="BC123" i="2" a="1"/>
  <c r="BC123" i="2"/>
  <c r="BC163" i="2" a="1"/>
  <c r="BC163" i="2"/>
  <c r="BC149" i="2" a="1"/>
  <c r="BC149" i="2"/>
  <c r="BC13" i="2" a="1"/>
  <c r="BC13" i="2"/>
  <c r="BC183" i="2" a="1"/>
  <c r="BC183" i="2"/>
  <c r="BC121" i="2" a="1"/>
  <c r="BC121" i="2"/>
  <c r="BC173" i="2" a="1"/>
  <c r="BC173" i="2"/>
  <c r="BC138" i="2" a="1"/>
  <c r="BC138" i="2"/>
  <c r="BC202" i="2" a="1"/>
  <c r="BC202" i="2"/>
  <c r="BX18" i="2" a="1"/>
  <c r="BX18" i="2" s="1"/>
  <c r="BX21" i="2" a="1"/>
  <c r="BX21" i="2" s="1"/>
  <c r="FD200" i="2" a="1"/>
  <c r="FD200" i="2"/>
  <c r="EI168" i="2" a="1"/>
  <c r="EI168" i="2" s="1"/>
  <c r="EI116" i="2" a="1"/>
  <c r="EI116" i="2" s="1"/>
  <c r="BC22" i="2" a="1"/>
  <c r="BC22" i="2"/>
  <c r="BC105" i="2" a="1"/>
  <c r="BC105" i="2"/>
  <c r="FD30" i="2" a="1"/>
  <c r="FD30" i="2"/>
  <c r="FD139" i="2" a="1"/>
  <c r="FD139" i="2"/>
  <c r="FD120" i="2" a="1"/>
  <c r="FD120" i="2"/>
  <c r="FY23" i="2" a="1"/>
  <c r="FY23" i="2"/>
  <c r="BC26" i="2" a="1"/>
  <c r="BC26" i="2"/>
  <c r="D13" i="4"/>
  <c r="D12" i="4"/>
  <c r="D11" i="4"/>
  <c r="D10" i="4"/>
  <c r="D9" i="4"/>
  <c r="D14" i="4"/>
  <c r="D15" i="4"/>
  <c r="C13" i="4"/>
  <c r="GZ180" i="2"/>
  <c r="GZ13" i="2"/>
  <c r="GZ91" i="2"/>
  <c r="GZ29" i="2"/>
  <c r="GZ57" i="2"/>
  <c r="GZ102" i="2"/>
  <c r="GZ199" i="2"/>
  <c r="GZ34" i="2"/>
  <c r="GZ37" i="2"/>
  <c r="GZ203" i="2"/>
  <c r="GZ196" i="2"/>
  <c r="GZ18" i="2"/>
  <c r="GZ141" i="2"/>
  <c r="GZ127" i="2"/>
  <c r="GZ194" i="2"/>
  <c r="GZ120" i="2"/>
  <c r="GZ61" i="2"/>
  <c r="GZ157" i="2"/>
  <c r="GZ59" i="2"/>
  <c r="GZ40" i="2"/>
  <c r="GZ136" i="2"/>
  <c r="GZ54" i="2"/>
  <c r="GZ67" i="2"/>
  <c r="GZ73" i="2"/>
  <c r="GZ33" i="2"/>
  <c r="GZ46" i="2"/>
  <c r="GZ36" i="2"/>
  <c r="GZ163" i="2"/>
  <c r="GZ184" i="2"/>
  <c r="GZ7" i="2"/>
  <c r="GZ47" i="2"/>
  <c r="GZ116" i="2"/>
  <c r="GZ58" i="2"/>
  <c r="GZ32" i="2"/>
  <c r="GZ17" i="2"/>
  <c r="GZ35" i="2"/>
  <c r="GZ202" i="2"/>
  <c r="GZ153" i="2"/>
  <c r="GZ110" i="2"/>
  <c r="GZ125" i="2"/>
  <c r="GZ150" i="2"/>
  <c r="GZ169" i="2"/>
  <c r="GZ31" i="2"/>
  <c r="GZ129" i="2"/>
  <c r="GZ133" i="2"/>
  <c r="GZ81" i="2"/>
  <c r="GZ164" i="2"/>
  <c r="GZ128" i="2"/>
  <c r="GZ44" i="2"/>
  <c r="GZ63" i="2"/>
  <c r="GZ174" i="2"/>
  <c r="GZ172" i="2"/>
  <c r="GZ42" i="2"/>
  <c r="GZ167" i="2"/>
  <c r="GZ70" i="2"/>
  <c r="GZ5" i="2"/>
  <c r="GZ101" i="2"/>
  <c r="GZ49" i="2"/>
  <c r="GZ56" i="2"/>
  <c r="GZ80" i="2"/>
  <c r="GZ99" i="2"/>
  <c r="GZ151" i="2"/>
  <c r="GZ139" i="2"/>
  <c r="GZ148" i="2"/>
  <c r="GZ75" i="2"/>
  <c r="GZ173" i="2"/>
  <c r="GZ119" i="2"/>
  <c r="GZ159" i="2"/>
  <c r="GZ192" i="2"/>
  <c r="GZ98" i="2"/>
  <c r="GZ144" i="2"/>
  <c r="GZ43" i="2"/>
  <c r="GZ155" i="2"/>
  <c r="GZ51" i="2"/>
  <c r="GZ126" i="2"/>
  <c r="GZ181" i="2"/>
  <c r="GZ78" i="2"/>
  <c r="GZ65" i="2"/>
  <c r="GZ160" i="2"/>
  <c r="GZ149" i="2"/>
  <c r="GZ68" i="2"/>
  <c r="GZ89" i="2"/>
  <c r="GZ193" i="2"/>
  <c r="GZ39" i="2"/>
  <c r="GZ132" i="2"/>
  <c r="GZ156" i="2"/>
  <c r="GZ177" i="2"/>
  <c r="GZ123" i="2"/>
  <c r="GZ85" i="2"/>
  <c r="GZ154" i="2"/>
  <c r="GZ158" i="2"/>
  <c r="GZ182" i="2"/>
  <c r="GZ117" i="2"/>
  <c r="GZ87" i="2"/>
  <c r="GZ161" i="2"/>
  <c r="GZ96" i="2"/>
  <c r="GZ100" i="2"/>
  <c r="GZ124" i="2"/>
  <c r="GZ145" i="2"/>
  <c r="GZ71" i="2"/>
  <c r="GZ55" i="2"/>
  <c r="GZ108" i="2"/>
  <c r="GZ50" i="2"/>
  <c r="GZ186" i="2"/>
  <c r="GZ79" i="2"/>
  <c r="GZ178" i="2"/>
  <c r="GZ41" i="2"/>
  <c r="GZ24" i="2"/>
  <c r="GZ183" i="2"/>
  <c r="GZ138" i="2"/>
  <c r="GZ20" i="2"/>
  <c r="GZ162" i="2"/>
  <c r="GZ171" i="2"/>
  <c r="GZ190" i="2"/>
  <c r="GZ27" i="2"/>
  <c r="GZ22" i="2"/>
  <c r="GZ94" i="2"/>
  <c r="GZ93" i="2"/>
  <c r="GZ200" i="2"/>
  <c r="GZ106" i="2"/>
  <c r="GZ187" i="2"/>
  <c r="GZ130" i="2"/>
  <c r="GZ69" i="2"/>
  <c r="GZ10" i="2"/>
  <c r="GZ134" i="2"/>
  <c r="GZ48" i="2"/>
  <c r="GZ53" i="2"/>
  <c r="GZ113" i="2"/>
  <c r="GZ176" i="2"/>
  <c r="GZ30" i="2"/>
  <c r="GZ76" i="2"/>
  <c r="GZ25" i="2"/>
  <c r="GZ9" i="2"/>
  <c r="GZ107" i="2"/>
  <c r="GZ8" i="2"/>
  <c r="GZ6" i="2"/>
  <c r="GZ26" i="2"/>
  <c r="GZ72" i="2"/>
  <c r="GZ21" i="2"/>
  <c r="GZ188" i="2"/>
  <c r="GZ95" i="2"/>
  <c r="GZ191" i="2"/>
  <c r="GZ92" i="2"/>
  <c r="GZ23" i="2"/>
  <c r="GZ170" i="2"/>
  <c r="GZ104" i="2"/>
  <c r="GZ201" i="2"/>
  <c r="GZ19" i="2"/>
  <c r="GZ83" i="2"/>
  <c r="GZ105" i="2"/>
  <c r="GZ103" i="2"/>
  <c r="GZ38" i="2"/>
  <c r="GZ135" i="2"/>
  <c r="GZ82" i="2"/>
  <c r="GZ166" i="2"/>
  <c r="GZ114" i="2"/>
  <c r="GZ185" i="2"/>
  <c r="GZ143" i="2"/>
  <c r="GZ77" i="2"/>
  <c r="GZ146" i="2"/>
  <c r="GZ122" i="2"/>
  <c r="GZ14" i="2"/>
  <c r="GZ109" i="2"/>
  <c r="GZ165" i="2"/>
  <c r="GZ195" i="2"/>
  <c r="GZ88" i="2"/>
  <c r="GZ142" i="2"/>
  <c r="GZ189" i="2"/>
  <c r="GZ131" i="2"/>
  <c r="GZ121" i="2"/>
  <c r="GZ168" i="2"/>
  <c r="GZ152" i="2"/>
  <c r="GZ84" i="2"/>
  <c r="GZ74" i="2"/>
  <c r="GZ115" i="2"/>
  <c r="GZ15" i="2"/>
  <c r="GZ86" i="2"/>
  <c r="GZ112" i="2"/>
  <c r="GZ60" i="2"/>
  <c r="GZ118" i="2"/>
  <c r="GZ147" i="2"/>
  <c r="GZ175" i="2"/>
  <c r="GZ28" i="2"/>
  <c r="GZ12" i="2"/>
  <c r="GZ97" i="2"/>
  <c r="GZ198" i="2"/>
  <c r="GZ52" i="2"/>
  <c r="GZ179" i="2"/>
  <c r="GZ137" i="2"/>
  <c r="GZ16" i="2"/>
  <c r="GZ4" i="2"/>
  <c r="GZ140" i="2"/>
  <c r="GZ62" i="2"/>
  <c r="GZ64" i="2"/>
  <c r="GZ111" i="2"/>
  <c r="GZ45" i="2"/>
  <c r="GZ11" i="2"/>
  <c r="GZ90" i="2"/>
  <c r="GZ66" i="2"/>
  <c r="GZ197" i="2"/>
  <c r="GZ3" i="2"/>
  <c r="C15" i="4" s="1"/>
  <c r="E15" i="4" s="1"/>
  <c r="F15" i="4" s="1"/>
  <c r="G15" i="4" s="1"/>
  <c r="CD60" i="2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GE11" i="2"/>
  <c r="GE189" i="2"/>
  <c r="GE81" i="2"/>
  <c r="GE156" i="2"/>
  <c r="GE51" i="2"/>
  <c r="GE126" i="2"/>
  <c r="GE77" i="2"/>
  <c r="GE113" i="2"/>
  <c r="GE107" i="2"/>
  <c r="GE98" i="2"/>
  <c r="GE84" i="2"/>
  <c r="GE42" i="2"/>
  <c r="GE55" i="2"/>
  <c r="GE65" i="2"/>
  <c r="GE188" i="2"/>
  <c r="GE72" i="2"/>
  <c r="GE97" i="2"/>
  <c r="GE15" i="2"/>
  <c r="GE83" i="2"/>
  <c r="GE201" i="2"/>
  <c r="GE172" i="2"/>
  <c r="GE154" i="2"/>
  <c r="GE179" i="2"/>
  <c r="GE139" i="2"/>
  <c r="GE41" i="2"/>
  <c r="GE21" i="2"/>
  <c r="GE94" i="2"/>
  <c r="GE61" i="2"/>
  <c r="GE177" i="2"/>
  <c r="GE20" i="2"/>
  <c r="GE197" i="2"/>
  <c r="GE96" i="2"/>
  <c r="GE138" i="2"/>
  <c r="GE22" i="2"/>
  <c r="GE149" i="2"/>
  <c r="GE33" i="2"/>
  <c r="GE135" i="2"/>
  <c r="GE105" i="2"/>
  <c r="GE86" i="2"/>
  <c r="GE78" i="2"/>
  <c r="GE143" i="2"/>
  <c r="GE69" i="2"/>
  <c r="GE28" i="2"/>
  <c r="GE157" i="2"/>
  <c r="GE173" i="2"/>
  <c r="GE174" i="2"/>
  <c r="GE190" i="2"/>
  <c r="GE106" i="2"/>
  <c r="GE122" i="2"/>
  <c r="GE144" i="2"/>
  <c r="GE45" i="2"/>
  <c r="GE59" i="2"/>
  <c r="GE193" i="2"/>
  <c r="GE27" i="2"/>
  <c r="GE155" i="2"/>
  <c r="GE32" i="2"/>
  <c r="GE7" i="2"/>
  <c r="GE137" i="2"/>
  <c r="GE68" i="2"/>
  <c r="GE166" i="2"/>
  <c r="GE56" i="2"/>
  <c r="GE111" i="2"/>
  <c r="GE124" i="2"/>
  <c r="GE158" i="2"/>
  <c r="GE60" i="2"/>
  <c r="GE175" i="2"/>
  <c r="GE120" i="2"/>
  <c r="GE44" i="2"/>
  <c r="GE116" i="2"/>
  <c r="GE67" i="2"/>
  <c r="GE48" i="2"/>
  <c r="GE191" i="2"/>
  <c r="GE183" i="2"/>
  <c r="GE8" i="2"/>
  <c r="GE162" i="2"/>
  <c r="GE46" i="2"/>
  <c r="GE25" i="2"/>
  <c r="GE132" i="2"/>
  <c r="GE130" i="2"/>
  <c r="GE95" i="2"/>
  <c r="GE141" i="2"/>
  <c r="GE167" i="2"/>
  <c r="GE101" i="2"/>
  <c r="GE82" i="2"/>
  <c r="GE58" i="2"/>
  <c r="GE182" i="2"/>
  <c r="GE74" i="2"/>
  <c r="GE164" i="2"/>
  <c r="GE24" i="2"/>
  <c r="GE35" i="2"/>
  <c r="GE148" i="2"/>
  <c r="GE186" i="2"/>
  <c r="GE112" i="2"/>
  <c r="GE10" i="2"/>
  <c r="GE90" i="2"/>
  <c r="GE57" i="2"/>
  <c r="GE187" i="2"/>
  <c r="GE114" i="2"/>
  <c r="GE121" i="2"/>
  <c r="GE115" i="2"/>
  <c r="GE13" i="2"/>
  <c r="GE127" i="2"/>
  <c r="GE9" i="2"/>
  <c r="GE12" i="2"/>
  <c r="GE165" i="2"/>
  <c r="GE129" i="2"/>
  <c r="GE38" i="2"/>
  <c r="GE23" i="2"/>
  <c r="GE150" i="2"/>
  <c r="GE91" i="2"/>
  <c r="GE87" i="2"/>
  <c r="GE196" i="2"/>
  <c r="GE53" i="2"/>
  <c r="GE63" i="2"/>
  <c r="GE73" i="2"/>
  <c r="GE31" i="2"/>
  <c r="GE142" i="2"/>
  <c r="GE37" i="2"/>
  <c r="GE109" i="2"/>
  <c r="GE17" i="2"/>
  <c r="GE145" i="2"/>
  <c r="GE52" i="2"/>
  <c r="GE181" i="2"/>
  <c r="GE6" i="2"/>
  <c r="GE47" i="2"/>
  <c r="GE14" i="2"/>
  <c r="GE29" i="2"/>
  <c r="GE171" i="2"/>
  <c r="GE34" i="2"/>
  <c r="GE93" i="2"/>
  <c r="GE3" i="2"/>
  <c r="C14" i="4" s="1"/>
  <c r="GE151" i="2"/>
  <c r="GE185" i="2"/>
  <c r="GE119" i="2"/>
  <c r="GE194" i="2"/>
  <c r="GE168" i="2"/>
  <c r="GE54" i="2"/>
  <c r="GE76" i="2"/>
  <c r="GE50" i="2"/>
  <c r="GE104" i="2"/>
  <c r="GE198" i="2"/>
  <c r="GE66" i="2"/>
  <c r="GE159" i="2"/>
  <c r="GE136" i="2"/>
  <c r="GE169" i="2"/>
  <c r="GE131" i="2"/>
  <c r="GE103" i="2"/>
  <c r="GE195" i="2"/>
  <c r="GE203" i="2"/>
  <c r="GE18" i="2"/>
  <c r="GE118" i="2"/>
  <c r="GE64" i="2"/>
  <c r="GE19" i="2"/>
  <c r="GE134" i="2"/>
  <c r="GE153" i="2"/>
  <c r="GE36" i="2"/>
  <c r="GE180" i="2"/>
  <c r="GE125" i="2"/>
  <c r="GE75" i="2"/>
  <c r="GE117" i="2"/>
  <c r="GE184" i="2"/>
  <c r="GE160" i="2"/>
  <c r="GE88" i="2"/>
  <c r="GE199" i="2"/>
  <c r="GE39" i="2"/>
  <c r="GE62" i="2"/>
  <c r="GE133" i="2"/>
  <c r="GE4" i="2"/>
  <c r="GE71" i="2"/>
  <c r="GE49" i="2"/>
  <c r="GE16" i="2"/>
  <c r="GE80" i="2"/>
  <c r="GE110" i="2"/>
  <c r="GE30" i="2"/>
  <c r="GE99" i="2"/>
  <c r="GE89" i="2"/>
  <c r="GE140" i="2"/>
  <c r="GE26" i="2"/>
  <c r="GE123" i="2"/>
  <c r="GE152" i="2"/>
  <c r="GE85" i="2"/>
  <c r="GE70" i="2"/>
  <c r="GE178" i="2"/>
  <c r="GE40" i="2"/>
  <c r="GE163" i="2"/>
  <c r="GE146" i="2"/>
  <c r="GE200" i="2"/>
  <c r="GE102" i="2"/>
  <c r="GE92" i="2"/>
  <c r="GE176" i="2"/>
  <c r="GE161" i="2"/>
  <c r="GE202" i="2"/>
  <c r="GE108" i="2"/>
  <c r="GE100" i="2"/>
  <c r="GE147" i="2"/>
  <c r="GE128" i="2"/>
  <c r="GE43" i="2"/>
  <c r="GE79" i="2"/>
  <c r="GE170" i="2"/>
  <c r="GE5" i="2"/>
  <c r="GE192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J8" i="4"/>
  <c r="K8" i="4" s="1"/>
  <c r="D8" i="4"/>
  <c r="H8" i="4"/>
  <c r="I8" i="4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BI47" i="2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BI71" i="2"/>
  <c r="BI53" i="2"/>
  <c r="M178" i="2" l="1" a="1"/>
  <c r="M178" i="2" s="1"/>
  <c r="AA4" i="2"/>
  <c r="AA5" i="2" s="1"/>
  <c r="O34" i="6"/>
  <c r="O35" i="6" s="1"/>
  <c r="O36" i="6" s="1"/>
  <c r="M90" i="2" a="1"/>
  <c r="M90" i="2" s="1"/>
  <c r="Z5" i="2"/>
  <c r="Z6" i="2" s="1"/>
  <c r="M113" i="2" a="1"/>
  <c r="M113" i="2" s="1"/>
  <c r="L18" i="2"/>
  <c r="V12" i="6"/>
  <c r="V17" i="6"/>
  <c r="V16" i="6"/>
  <c r="AH181" i="2" a="1"/>
  <c r="AH181" i="2" s="1"/>
  <c r="AH202" i="2" a="1"/>
  <c r="AH202" i="2" s="1"/>
  <c r="M45" i="2" a="1"/>
  <c r="M45" i="2" s="1"/>
  <c r="M198" i="2" a="1"/>
  <c r="M198" i="2" s="1"/>
  <c r="M185" i="2" a="1"/>
  <c r="M185" i="2" s="1"/>
  <c r="M184" i="2" a="1"/>
  <c r="M184" i="2" s="1"/>
  <c r="M133" i="2" a="1"/>
  <c r="M133" i="2" s="1"/>
  <c r="M101" i="2" a="1"/>
  <c r="M101" i="2" s="1"/>
  <c r="M26" i="2" a="1"/>
  <c r="M26" i="2" s="1"/>
  <c r="M191" i="2" a="1"/>
  <c r="M191" i="2" s="1"/>
  <c r="M192" i="2" a="1"/>
  <c r="M192" i="2" s="1"/>
  <c r="M196" i="2" a="1"/>
  <c r="M196" i="2" s="1"/>
  <c r="M202" i="2" a="1"/>
  <c r="M202" i="2" s="1"/>
  <c r="P35" i="6"/>
  <c r="L23" i="2"/>
  <c r="M22" i="2" s="1" a="1"/>
  <c r="M22" i="2" s="1"/>
  <c r="Z7" i="2"/>
  <c r="Z8" i="2" s="1"/>
  <c r="AB6" i="2"/>
  <c r="AB7" i="2" s="1"/>
  <c r="AB8" i="2" s="1"/>
  <c r="AB9" i="2" s="1"/>
  <c r="AB10" i="2" s="1"/>
  <c r="AB11" i="2" s="1"/>
  <c r="AB12" i="2" s="1"/>
  <c r="AB13" i="2" s="1"/>
  <c r="AB14" i="2" s="1"/>
  <c r="AB15" i="2" s="1"/>
  <c r="AB16" i="2" s="1"/>
  <c r="AB17" i="2" s="1"/>
  <c r="AB18" i="2" s="1"/>
  <c r="AB19" i="2" s="1"/>
  <c r="AB20" i="2" s="1"/>
  <c r="AB21" i="2" s="1"/>
  <c r="AB22" i="2" s="1"/>
  <c r="AB23" i="2" s="1"/>
  <c r="AB24" i="2" s="1"/>
  <c r="AB25" i="2" s="1"/>
  <c r="AB26" i="2" s="1"/>
  <c r="AB27" i="2" s="1"/>
  <c r="AB28" i="2" s="1"/>
  <c r="AB29" i="2" s="1"/>
  <c r="AB30" i="2" s="1"/>
  <c r="AB31" i="2" s="1"/>
  <c r="AB32" i="2" s="1"/>
  <c r="AB33" i="2" s="1"/>
  <c r="AB34" i="2" s="1"/>
  <c r="AB35" i="2" s="1"/>
  <c r="AB36" i="2" s="1"/>
  <c r="AB37" i="2" s="1"/>
  <c r="AB38" i="2" s="1"/>
  <c r="AB39" i="2" s="1"/>
  <c r="AB40" i="2" s="1"/>
  <c r="AB41" i="2" s="1"/>
  <c r="AB42" i="2" s="1"/>
  <c r="AB43" i="2" s="1"/>
  <c r="AB44" i="2" s="1"/>
  <c r="AB45" i="2" s="1"/>
  <c r="AB46" i="2" s="1"/>
  <c r="AB47" i="2" s="1"/>
  <c r="AB48" i="2" s="1"/>
  <c r="AB49" i="2" s="1"/>
  <c r="AB50" i="2" s="1"/>
  <c r="AB51" i="2" s="1"/>
  <c r="AB52" i="2" s="1"/>
  <c r="AB53" i="2" s="1"/>
  <c r="AB54" i="2" s="1"/>
  <c r="AB55" i="2" s="1"/>
  <c r="AB56" i="2" s="1"/>
  <c r="AB57" i="2" s="1"/>
  <c r="AB58" i="2" s="1"/>
  <c r="AB59" i="2" s="1"/>
  <c r="AB60" i="2" s="1"/>
  <c r="AB61" i="2" s="1"/>
  <c r="AB62" i="2" s="1"/>
  <c r="AB63" i="2" s="1"/>
  <c r="AB64" i="2" s="1"/>
  <c r="AB65" i="2" s="1"/>
  <c r="AB66" i="2" s="1"/>
  <c r="AB67" i="2" s="1"/>
  <c r="AB68" i="2" s="1"/>
  <c r="AB69" i="2" s="1"/>
  <c r="AB70" i="2" s="1"/>
  <c r="AB71" i="2" s="1"/>
  <c r="AB72" i="2" s="1"/>
  <c r="AB73" i="2" s="1"/>
  <c r="AB74" i="2" s="1"/>
  <c r="AB75" i="2" s="1"/>
  <c r="AB76" i="2" s="1"/>
  <c r="AB77" i="2" s="1"/>
  <c r="AB78" i="2" s="1"/>
  <c r="AB79" i="2" s="1"/>
  <c r="AB80" i="2" s="1"/>
  <c r="AB81" i="2" s="1"/>
  <c r="AB82" i="2" s="1"/>
  <c r="AB83" i="2" s="1"/>
  <c r="AB84" i="2" s="1"/>
  <c r="AB85" i="2" s="1"/>
  <c r="AB86" i="2" s="1"/>
  <c r="AB87" i="2" s="1"/>
  <c r="AB88" i="2" s="1"/>
  <c r="AB89" i="2" s="1"/>
  <c r="AB90" i="2" s="1"/>
  <c r="AB91" i="2" s="1"/>
  <c r="AB92" i="2" s="1"/>
  <c r="AB93" i="2" s="1"/>
  <c r="AB94" i="2" s="1"/>
  <c r="AB95" i="2" s="1"/>
  <c r="AB96" i="2" s="1"/>
  <c r="AB97" i="2" s="1"/>
  <c r="AB98" i="2" s="1"/>
  <c r="AB99" i="2" s="1"/>
  <c r="AB100" i="2" s="1"/>
  <c r="AB101" i="2" s="1"/>
  <c r="AB102" i="2" s="1"/>
  <c r="AB103" i="2" s="1"/>
  <c r="AB104" i="2" s="1"/>
  <c r="AB105" i="2" s="1"/>
  <c r="AB106" i="2" s="1"/>
  <c r="AB107" i="2" s="1"/>
  <c r="AB108" i="2" s="1"/>
  <c r="AB109" i="2" s="1"/>
  <c r="AB110" i="2" s="1"/>
  <c r="AB111" i="2" s="1"/>
  <c r="AB112" i="2" s="1"/>
  <c r="AB113" i="2" s="1"/>
  <c r="AB114" i="2" s="1"/>
  <c r="AB115" i="2" s="1"/>
  <c r="AB116" i="2" s="1"/>
  <c r="AB117" i="2" s="1"/>
  <c r="AB118" i="2" s="1"/>
  <c r="AB119" i="2" s="1"/>
  <c r="AB120" i="2" s="1"/>
  <c r="AB121" i="2" s="1"/>
  <c r="AB122" i="2" s="1"/>
  <c r="AB123" i="2" s="1"/>
  <c r="AB124" i="2" s="1"/>
  <c r="AB125" i="2" s="1"/>
  <c r="AB126" i="2" s="1"/>
  <c r="AB127" i="2" s="1"/>
  <c r="AB128" i="2" s="1"/>
  <c r="AB129" i="2" s="1"/>
  <c r="AB130" i="2" s="1"/>
  <c r="AB131" i="2" s="1"/>
  <c r="AB132" i="2" s="1"/>
  <c r="AB133" i="2" s="1"/>
  <c r="AB134" i="2" s="1"/>
  <c r="AB135" i="2" s="1"/>
  <c r="AB136" i="2" s="1"/>
  <c r="AB137" i="2" s="1"/>
  <c r="AB138" i="2" s="1"/>
  <c r="AB139" i="2" s="1"/>
  <c r="AB140" i="2" s="1"/>
  <c r="AB141" i="2" s="1"/>
  <c r="AB142" i="2" s="1"/>
  <c r="AB143" i="2" s="1"/>
  <c r="AB144" i="2" s="1"/>
  <c r="AB145" i="2" s="1"/>
  <c r="AB146" i="2" s="1"/>
  <c r="AB147" i="2" s="1"/>
  <c r="AB148" i="2" s="1"/>
  <c r="AB149" i="2" s="1"/>
  <c r="AB150" i="2" s="1"/>
  <c r="AB151" i="2" s="1"/>
  <c r="AB152" i="2" s="1"/>
  <c r="AB153" i="2" s="1"/>
  <c r="AB154" i="2" s="1"/>
  <c r="AB155" i="2" s="1"/>
  <c r="AB156" i="2" s="1"/>
  <c r="AB157" i="2" s="1"/>
  <c r="AB158" i="2" s="1"/>
  <c r="AB159" i="2" s="1"/>
  <c r="AB160" i="2" s="1"/>
  <c r="AB161" i="2" s="1"/>
  <c r="AB162" i="2" s="1"/>
  <c r="AB163" i="2" s="1"/>
  <c r="AB164" i="2" s="1"/>
  <c r="AB165" i="2" s="1"/>
  <c r="AB166" i="2" s="1"/>
  <c r="AB167" i="2" s="1"/>
  <c r="AB168" i="2" s="1"/>
  <c r="AB169" i="2" s="1"/>
  <c r="AB170" i="2" s="1"/>
  <c r="AB171" i="2" s="1"/>
  <c r="AB172" i="2" s="1"/>
  <c r="AB173" i="2" s="1"/>
  <c r="AB174" i="2" s="1"/>
  <c r="AB175" i="2" s="1"/>
  <c r="AB176" i="2" s="1"/>
  <c r="AB177" i="2" s="1"/>
  <c r="AB178" i="2" s="1"/>
  <c r="AB179" i="2" s="1"/>
  <c r="AB180" i="2" s="1"/>
  <c r="AB181" i="2" s="1"/>
  <c r="AB182" i="2" s="1"/>
  <c r="AB183" i="2" s="1"/>
  <c r="AB184" i="2" s="1"/>
  <c r="AB185" i="2" s="1"/>
  <c r="AB186" i="2" s="1"/>
  <c r="AB187" i="2" s="1"/>
  <c r="AB188" i="2" s="1"/>
  <c r="AB189" i="2" s="1"/>
  <c r="AB190" i="2" s="1"/>
  <c r="AB191" i="2" s="1"/>
  <c r="AB192" i="2" s="1"/>
  <c r="AB193" i="2" s="1"/>
  <c r="AB194" i="2" s="1"/>
  <c r="AB195" i="2" s="1"/>
  <c r="AB196" i="2" s="1"/>
  <c r="AB197" i="2" s="1"/>
  <c r="AB198" i="2" s="1"/>
  <c r="AB199" i="2" s="1"/>
  <c r="AB200" i="2" s="1"/>
  <c r="AB201" i="2" s="1"/>
  <c r="AB202" i="2" s="1"/>
  <c r="AB203" i="2" s="1"/>
  <c r="J6" i="4"/>
  <c r="K6" i="4" s="1"/>
  <c r="T10" i="6"/>
  <c r="V10" i="6" s="1"/>
  <c r="AC4" i="2"/>
  <c r="R3" i="2"/>
  <c r="C5" i="2"/>
  <c r="D4" i="2"/>
  <c r="G4" i="2" s="1"/>
  <c r="FI3" i="2"/>
  <c r="AH194" i="2" a="1"/>
  <c r="AH194" i="2" s="1"/>
  <c r="AH141" i="2" a="1"/>
  <c r="AH141" i="2" s="1"/>
  <c r="AH75" i="2" a="1"/>
  <c r="AH75" i="2" s="1"/>
  <c r="AH134" i="2" a="1"/>
  <c r="AH134" i="2" s="1"/>
  <c r="AH105" i="2" a="1"/>
  <c r="AH105" i="2" s="1"/>
  <c r="AH77" i="2" a="1"/>
  <c r="AH77" i="2" s="1"/>
  <c r="AW4" i="2"/>
  <c r="AH117" i="2" a="1"/>
  <c r="AH117" i="2" s="1"/>
  <c r="AH189" i="2" a="1"/>
  <c r="AH189" i="2" s="1"/>
  <c r="AH33" i="2" a="1"/>
  <c r="AH33" i="2" s="1"/>
  <c r="AH192" i="2" a="1"/>
  <c r="AH192" i="2" s="1"/>
  <c r="AH164" i="2" a="1"/>
  <c r="AH164" i="2" s="1"/>
  <c r="AH161" i="2" a="1"/>
  <c r="AH161" i="2" s="1"/>
  <c r="AH138" i="2" a="1"/>
  <c r="AH138" i="2" s="1"/>
  <c r="AH124" i="2" a="1"/>
  <c r="AH124" i="2" s="1"/>
  <c r="AH86" i="2" a="1"/>
  <c r="AH86" i="2" s="1"/>
  <c r="AH67" i="2" a="1"/>
  <c r="AH67" i="2" s="1"/>
  <c r="AH62" i="2" a="1"/>
  <c r="AH62" i="2" s="1"/>
  <c r="AH55" i="2" a="1"/>
  <c r="AH55" i="2" s="1"/>
  <c r="AH51" i="2" a="1"/>
  <c r="AH51" i="2" s="1"/>
  <c r="AH50" i="2" a="1"/>
  <c r="AH50" i="2" s="1"/>
  <c r="AH46" i="2" a="1"/>
  <c r="AH46" i="2" s="1"/>
  <c r="AH27" i="2" a="1"/>
  <c r="AH27" i="2" s="1"/>
  <c r="AH16" i="2" a="1"/>
  <c r="AH16" i="2" s="1"/>
  <c r="AH196" i="2" a="1"/>
  <c r="AH196" i="2" s="1"/>
  <c r="AH188" i="2" a="1"/>
  <c r="AH188" i="2" s="1"/>
  <c r="AH182" i="2" a="1"/>
  <c r="AH182" i="2" s="1"/>
  <c r="AH153" i="2" a="1"/>
  <c r="AH153" i="2" s="1"/>
  <c r="AH119" i="2" a="1"/>
  <c r="AH119" i="2" s="1"/>
  <c r="AH110" i="2" a="1"/>
  <c r="AH110" i="2" s="1"/>
  <c r="AH103" i="2" a="1"/>
  <c r="AH103" i="2" s="1"/>
  <c r="AH99" i="2" a="1"/>
  <c r="AH99" i="2" s="1"/>
  <c r="AH98" i="2" a="1"/>
  <c r="AH98" i="2" s="1"/>
  <c r="AH93" i="2" a="1"/>
  <c r="AH93" i="2" s="1"/>
  <c r="AH87" i="2" a="1"/>
  <c r="AH87" i="2" s="1"/>
  <c r="AH85" i="2" a="1"/>
  <c r="AH85" i="2" s="1"/>
  <c r="AH80" i="2" a="1"/>
  <c r="AH80" i="2" s="1"/>
  <c r="AH72" i="2" a="1"/>
  <c r="AH72" i="2" s="1"/>
  <c r="AH63" i="2" a="1"/>
  <c r="AH63" i="2" s="1"/>
  <c r="AH43" i="2" a="1"/>
  <c r="AH43" i="2" s="1"/>
  <c r="AH12" i="2" a="1"/>
  <c r="AH12" i="2" s="1"/>
  <c r="AH15" i="2" a="1"/>
  <c r="AH15" i="2" s="1"/>
  <c r="AH41" i="2" a="1"/>
  <c r="AH41" i="2" s="1"/>
  <c r="AH8" i="2" a="1"/>
  <c r="AH8" i="2" s="1"/>
  <c r="AH168" i="2" a="1"/>
  <c r="AH168" i="2" s="1"/>
  <c r="AH203" i="2" a="1"/>
  <c r="AH203" i="2" s="1"/>
  <c r="AH96" i="2" a="1"/>
  <c r="AH96" i="2" s="1"/>
  <c r="AH84" i="2" a="1"/>
  <c r="AH84" i="2" s="1"/>
  <c r="AH34" i="2" a="1"/>
  <c r="AH34" i="2" s="1"/>
  <c r="AH97" i="2" a="1"/>
  <c r="AH97" i="2" s="1"/>
  <c r="AV5" i="2"/>
  <c r="AV6" i="2" s="1"/>
  <c r="AV7" i="2" s="1"/>
  <c r="AV8" i="2" s="1"/>
  <c r="AV9" i="2" s="1"/>
  <c r="AV10" i="2" s="1"/>
  <c r="AV11" i="2" s="1"/>
  <c r="AV12" i="2" s="1"/>
  <c r="AV13" i="2" s="1"/>
  <c r="AV14" i="2" s="1"/>
  <c r="AV15" i="2" s="1"/>
  <c r="AV16" i="2" s="1"/>
  <c r="AV17" i="2" s="1"/>
  <c r="AV18" i="2" s="1"/>
  <c r="AV19" i="2" s="1"/>
  <c r="AV20" i="2" s="1"/>
  <c r="AV21" i="2" s="1"/>
  <c r="AV22" i="2" s="1"/>
  <c r="AV23" i="2" s="1"/>
  <c r="AV24" i="2" s="1"/>
  <c r="AV25" i="2" s="1"/>
  <c r="AV26" i="2" s="1"/>
  <c r="AV27" i="2" s="1"/>
  <c r="AV28" i="2" s="1"/>
  <c r="AV29" i="2" s="1"/>
  <c r="AV30" i="2" s="1"/>
  <c r="AV31" i="2" s="1"/>
  <c r="AV32" i="2" s="1"/>
  <c r="AV33" i="2" s="1"/>
  <c r="AV34" i="2" s="1"/>
  <c r="AV35" i="2" s="1"/>
  <c r="AV36" i="2" s="1"/>
  <c r="AV37" i="2" s="1"/>
  <c r="AV38" i="2" s="1"/>
  <c r="AV39" i="2" s="1"/>
  <c r="AV40" i="2" s="1"/>
  <c r="AV41" i="2" s="1"/>
  <c r="AV42" i="2" s="1"/>
  <c r="AV43" i="2" s="1"/>
  <c r="AV44" i="2" s="1"/>
  <c r="AV45" i="2" s="1"/>
  <c r="AV46" i="2" s="1"/>
  <c r="AV47" i="2" s="1"/>
  <c r="AV48" i="2" s="1"/>
  <c r="AV49" i="2" s="1"/>
  <c r="AV50" i="2" s="1"/>
  <c r="AV51" i="2" s="1"/>
  <c r="AV52" i="2" s="1"/>
  <c r="AV53" i="2" s="1"/>
  <c r="AV54" i="2" s="1"/>
  <c r="AV55" i="2" s="1"/>
  <c r="AV56" i="2" s="1"/>
  <c r="AV57" i="2" s="1"/>
  <c r="AV58" i="2" s="1"/>
  <c r="AV59" i="2" s="1"/>
  <c r="AV60" i="2" s="1"/>
  <c r="AV61" i="2" s="1"/>
  <c r="AV62" i="2" s="1"/>
  <c r="AV63" i="2" s="1"/>
  <c r="AV64" i="2" s="1"/>
  <c r="AV65" i="2" s="1"/>
  <c r="AV66" i="2" s="1"/>
  <c r="AV67" i="2" s="1"/>
  <c r="AV68" i="2" s="1"/>
  <c r="AV69" i="2" s="1"/>
  <c r="AV70" i="2" s="1"/>
  <c r="AV71" i="2" s="1"/>
  <c r="AV72" i="2" s="1"/>
  <c r="AV73" i="2" s="1"/>
  <c r="AV74" i="2" s="1"/>
  <c r="AV75" i="2" s="1"/>
  <c r="AV76" i="2" s="1"/>
  <c r="AV77" i="2" s="1"/>
  <c r="AV78" i="2" s="1"/>
  <c r="AV79" i="2" s="1"/>
  <c r="AV80" i="2" s="1"/>
  <c r="AV81" i="2" s="1"/>
  <c r="AV82" i="2" s="1"/>
  <c r="AV83" i="2" s="1"/>
  <c r="AV84" i="2" s="1"/>
  <c r="AV85" i="2" s="1"/>
  <c r="AV86" i="2" s="1"/>
  <c r="AV87" i="2" s="1"/>
  <c r="AV88" i="2" s="1"/>
  <c r="AV89" i="2" s="1"/>
  <c r="AV90" i="2" s="1"/>
  <c r="AV91" i="2" s="1"/>
  <c r="AV92" i="2" s="1"/>
  <c r="AV93" i="2" s="1"/>
  <c r="AV94" i="2" s="1"/>
  <c r="AV95" i="2" s="1"/>
  <c r="AV96" i="2" s="1"/>
  <c r="AV97" i="2" s="1"/>
  <c r="AV98" i="2" s="1"/>
  <c r="AV99" i="2" s="1"/>
  <c r="AV100" i="2" s="1"/>
  <c r="AV101" i="2" s="1"/>
  <c r="AV102" i="2" s="1"/>
  <c r="AV103" i="2" s="1"/>
  <c r="AV104" i="2" s="1"/>
  <c r="AV105" i="2" s="1"/>
  <c r="AV106" i="2" s="1"/>
  <c r="AV107" i="2" s="1"/>
  <c r="AV108" i="2" s="1"/>
  <c r="AV109" i="2" s="1"/>
  <c r="AV110" i="2" s="1"/>
  <c r="AV111" i="2" s="1"/>
  <c r="AV112" i="2" s="1"/>
  <c r="AV113" i="2" s="1"/>
  <c r="AV114" i="2" s="1"/>
  <c r="AV115" i="2" s="1"/>
  <c r="AV116" i="2" s="1"/>
  <c r="AV117" i="2" s="1"/>
  <c r="AV118" i="2" s="1"/>
  <c r="AV119" i="2" s="1"/>
  <c r="AV120" i="2" s="1"/>
  <c r="AV121" i="2" s="1"/>
  <c r="AV122" i="2" s="1"/>
  <c r="AV123" i="2" s="1"/>
  <c r="AV124" i="2" s="1"/>
  <c r="AV125" i="2" s="1"/>
  <c r="AV126" i="2" s="1"/>
  <c r="AV127" i="2" s="1"/>
  <c r="AV128" i="2" s="1"/>
  <c r="AV129" i="2" s="1"/>
  <c r="AV130" i="2" s="1"/>
  <c r="AV131" i="2" s="1"/>
  <c r="AV132" i="2" s="1"/>
  <c r="AV133" i="2" s="1"/>
  <c r="AV134" i="2" s="1"/>
  <c r="AV135" i="2" s="1"/>
  <c r="AV136" i="2" s="1"/>
  <c r="AV137" i="2" s="1"/>
  <c r="AV138" i="2" s="1"/>
  <c r="AV139" i="2" s="1"/>
  <c r="AV140" i="2" s="1"/>
  <c r="AV141" i="2" s="1"/>
  <c r="AV142" i="2" s="1"/>
  <c r="AV143" i="2" s="1"/>
  <c r="AV144" i="2" s="1"/>
  <c r="AV145" i="2" s="1"/>
  <c r="AV146" i="2" s="1"/>
  <c r="AV147" i="2" s="1"/>
  <c r="AV148" i="2" s="1"/>
  <c r="AV149" i="2" s="1"/>
  <c r="AV150" i="2" s="1"/>
  <c r="AV151" i="2" s="1"/>
  <c r="AV152" i="2" s="1"/>
  <c r="AV153" i="2" s="1"/>
  <c r="AV154" i="2" s="1"/>
  <c r="AV155" i="2" s="1"/>
  <c r="AV156" i="2" s="1"/>
  <c r="AV157" i="2" s="1"/>
  <c r="AV158" i="2" s="1"/>
  <c r="AV159" i="2" s="1"/>
  <c r="AV160" i="2" s="1"/>
  <c r="AV161" i="2" s="1"/>
  <c r="AV162" i="2" s="1"/>
  <c r="AV163" i="2" s="1"/>
  <c r="AV164" i="2" s="1"/>
  <c r="AV165" i="2" s="1"/>
  <c r="AV166" i="2" s="1"/>
  <c r="AV167" i="2" s="1"/>
  <c r="AV168" i="2" s="1"/>
  <c r="AV169" i="2" s="1"/>
  <c r="AV170" i="2" s="1"/>
  <c r="AV171" i="2" s="1"/>
  <c r="AV172" i="2" s="1"/>
  <c r="AV173" i="2" s="1"/>
  <c r="AV174" i="2" s="1"/>
  <c r="AV175" i="2" s="1"/>
  <c r="AV176" i="2" s="1"/>
  <c r="AV177" i="2" s="1"/>
  <c r="AV178" i="2" s="1"/>
  <c r="AV179" i="2" s="1"/>
  <c r="AV180" i="2" s="1"/>
  <c r="AV181" i="2" s="1"/>
  <c r="AV182" i="2" s="1"/>
  <c r="AV183" i="2" s="1"/>
  <c r="AV184" i="2" s="1"/>
  <c r="AV185" i="2" s="1"/>
  <c r="AV186" i="2" s="1"/>
  <c r="AV187" i="2" s="1"/>
  <c r="AV188" i="2" s="1"/>
  <c r="AV189" i="2" s="1"/>
  <c r="AV190" i="2" s="1"/>
  <c r="AV191" i="2" s="1"/>
  <c r="AV192" i="2" s="1"/>
  <c r="AV193" i="2" s="1"/>
  <c r="AV194" i="2" s="1"/>
  <c r="AV195" i="2" s="1"/>
  <c r="AV196" i="2" s="1"/>
  <c r="AV197" i="2" s="1"/>
  <c r="AV198" i="2" s="1"/>
  <c r="AV199" i="2" s="1"/>
  <c r="AV200" i="2" s="1"/>
  <c r="AV201" i="2" s="1"/>
  <c r="AV202" i="2" s="1"/>
  <c r="AV203" i="2" s="1"/>
  <c r="AH82" i="2" a="1"/>
  <c r="AH82" i="2" s="1"/>
  <c r="AH160" i="2" a="1"/>
  <c r="AH160" i="2" s="1"/>
  <c r="AH158" i="2" a="1"/>
  <c r="AH158" i="2" s="1"/>
  <c r="AH201" i="2" a="1"/>
  <c r="AH201" i="2" s="1"/>
  <c r="AH31" i="2" a="1"/>
  <c r="AH31" i="2" s="1"/>
  <c r="AH156" i="2" a="1"/>
  <c r="AH156" i="2" s="1"/>
  <c r="AH44" i="2" a="1"/>
  <c r="AH44" i="2" s="1"/>
  <c r="AH166" i="2" a="1"/>
  <c r="AH166" i="2" s="1"/>
  <c r="AH197" i="2" a="1"/>
  <c r="AH197" i="2" s="1"/>
  <c r="AH200" i="2" a="1"/>
  <c r="AH200" i="2" s="1"/>
  <c r="AH199" i="2" a="1"/>
  <c r="AH199" i="2" s="1"/>
  <c r="AH198" i="2" a="1"/>
  <c r="AH198" i="2" s="1"/>
  <c r="AH195" i="2" a="1"/>
  <c r="AH195" i="2" s="1"/>
  <c r="AH159" i="2" a="1"/>
  <c r="AH159" i="2" s="1"/>
  <c r="AH133" i="2" a="1"/>
  <c r="AH133" i="2" s="1"/>
  <c r="AH127" i="2" a="1"/>
  <c r="AH127" i="2" s="1"/>
  <c r="AH123" i="2" a="1"/>
  <c r="AH123" i="2" s="1"/>
  <c r="AH118" i="2" a="1"/>
  <c r="AH118" i="2" s="1"/>
  <c r="AH116" i="2" a="1"/>
  <c r="AH116" i="2" s="1"/>
  <c r="AH115" i="2" a="1"/>
  <c r="AH115" i="2" s="1"/>
  <c r="AH129" i="2" a="1"/>
  <c r="AH129" i="2" s="1"/>
  <c r="AH126" i="2" a="1"/>
  <c r="AH126" i="2" s="1"/>
  <c r="AH128" i="2" a="1"/>
  <c r="AH128" i="2" s="1"/>
  <c r="AH121" i="2" a="1"/>
  <c r="AH121" i="2" s="1"/>
  <c r="AH120" i="2" a="1"/>
  <c r="AH120" i="2" s="1"/>
  <c r="AH122" i="2" a="1"/>
  <c r="AH122" i="2" s="1"/>
  <c r="AH131" i="2" a="1"/>
  <c r="AH131" i="2" s="1"/>
  <c r="AH125" i="2" a="1"/>
  <c r="AH125" i="2" s="1"/>
  <c r="AH132" i="2" a="1"/>
  <c r="AH132" i="2" s="1"/>
  <c r="AH114" i="2" a="1"/>
  <c r="AH114" i="2" s="1"/>
  <c r="AH130" i="2" a="1"/>
  <c r="AH130" i="2" s="1"/>
  <c r="AH111" i="2" a="1"/>
  <c r="AH111" i="2" s="1"/>
  <c r="AH112" i="2" a="1"/>
  <c r="AH112" i="2" s="1"/>
  <c r="AH113" i="2" a="1"/>
  <c r="AH113" i="2" s="1"/>
  <c r="AH90" i="2" a="1"/>
  <c r="AH90" i="2" s="1"/>
  <c r="AH6" i="2" a="1"/>
  <c r="AH6" i="2" s="1"/>
  <c r="AH108" i="2" a="1"/>
  <c r="AH108" i="2" s="1"/>
  <c r="AH109" i="2" a="1"/>
  <c r="AH109" i="2" s="1"/>
  <c r="AH60" i="2" a="1"/>
  <c r="AH60" i="2" s="1"/>
  <c r="AH64" i="2" a="1"/>
  <c r="AH64" i="2" s="1"/>
  <c r="AH69" i="2" a="1"/>
  <c r="AH69" i="2" s="1"/>
  <c r="AH61" i="2" a="1"/>
  <c r="AH61" i="2" s="1"/>
  <c r="AH68" i="2" a="1"/>
  <c r="AH68" i="2" s="1"/>
  <c r="AH65" i="2" a="1"/>
  <c r="AH65" i="2" s="1"/>
  <c r="AH66" i="2" a="1"/>
  <c r="AH66" i="2" s="1"/>
  <c r="AH70" i="2" a="1"/>
  <c r="AH70" i="2" s="1"/>
  <c r="AH58" i="2" a="1"/>
  <c r="AH58" i="2" s="1"/>
  <c r="AH59" i="2" a="1"/>
  <c r="AH59" i="2" s="1"/>
  <c r="AH42" i="2" a="1"/>
  <c r="AH42" i="2" s="1"/>
  <c r="AH45" i="2" a="1"/>
  <c r="AH45" i="2" s="1"/>
  <c r="AH47" i="2" a="1"/>
  <c r="AH47" i="2" s="1"/>
  <c r="AH37" i="2" a="1"/>
  <c r="AH37" i="2" s="1"/>
  <c r="AH39" i="2" a="1"/>
  <c r="AH39" i="2" s="1"/>
  <c r="AH36" i="2" a="1"/>
  <c r="AH36" i="2" s="1"/>
  <c r="AH38" i="2" a="1"/>
  <c r="AH38" i="2" s="1"/>
  <c r="AH35" i="2" a="1"/>
  <c r="AH35" i="2" s="1"/>
  <c r="AH22" i="2" a="1"/>
  <c r="AH22" i="2" s="1"/>
  <c r="AH17" i="2" a="1"/>
  <c r="AH17" i="2" s="1"/>
  <c r="AH21" i="2" a="1"/>
  <c r="AH21" i="2" s="1"/>
  <c r="AH18" i="2" a="1"/>
  <c r="AH18" i="2" s="1"/>
  <c r="AH19" i="2" a="1"/>
  <c r="AH19" i="2" s="1"/>
  <c r="AH20" i="2" a="1"/>
  <c r="AH20" i="2" s="1"/>
  <c r="AH14" i="2" a="1"/>
  <c r="AH14" i="2" s="1"/>
  <c r="AH13" i="2" a="1"/>
  <c r="AH13" i="2" s="1"/>
  <c r="AH4" i="2" a="1"/>
  <c r="AH4" i="2" s="1"/>
  <c r="AI4" i="2" s="1"/>
  <c r="AH190" i="2" a="1"/>
  <c r="AH190" i="2" s="1"/>
  <c r="AH193" i="2" a="1"/>
  <c r="AH193" i="2" s="1"/>
  <c r="AH191" i="2" a="1"/>
  <c r="AH191" i="2" s="1"/>
  <c r="AH187" i="2" a="1"/>
  <c r="AH187" i="2" s="1"/>
  <c r="AH185" i="2" a="1"/>
  <c r="AH185" i="2" s="1"/>
  <c r="AH183" i="2" a="1"/>
  <c r="AH183" i="2" s="1"/>
  <c r="AH184" i="2" a="1"/>
  <c r="AH184" i="2" s="1"/>
  <c r="AH186" i="2" a="1"/>
  <c r="AH186" i="2" s="1"/>
  <c r="AH167" i="2" a="1"/>
  <c r="AH167" i="2" s="1"/>
  <c r="AH176" i="2" a="1"/>
  <c r="AH176" i="2" s="1"/>
  <c r="AH177" i="2" a="1"/>
  <c r="AH177" i="2" s="1"/>
  <c r="AH170" i="2" a="1"/>
  <c r="AH170" i="2" s="1"/>
  <c r="AH174" i="2" a="1"/>
  <c r="AH174" i="2" s="1"/>
  <c r="AH172" i="2" a="1"/>
  <c r="AH172" i="2" s="1"/>
  <c r="AH180" i="2" a="1"/>
  <c r="AH180" i="2" s="1"/>
  <c r="AH173" i="2" a="1"/>
  <c r="AH173" i="2" s="1"/>
  <c r="AH169" i="2" a="1"/>
  <c r="AH169" i="2" s="1"/>
  <c r="AH171" i="2" a="1"/>
  <c r="AH171" i="2" s="1"/>
  <c r="AH178" i="2" a="1"/>
  <c r="AH178" i="2" s="1"/>
  <c r="AH179" i="2" a="1"/>
  <c r="AH179" i="2" s="1"/>
  <c r="AH175" i="2" a="1"/>
  <c r="AH175" i="2" s="1"/>
  <c r="AH162" i="2" a="1"/>
  <c r="AH162" i="2" s="1"/>
  <c r="AH163" i="2" a="1"/>
  <c r="AH163" i="2" s="1"/>
  <c r="AH165" i="2" a="1"/>
  <c r="AH165" i="2" s="1"/>
  <c r="AH150" i="2" a="1"/>
  <c r="AH150" i="2" s="1"/>
  <c r="AH149" i="2" a="1"/>
  <c r="AH149" i="2" s="1"/>
  <c r="AH154" i="2" a="1"/>
  <c r="AH154" i="2" s="1"/>
  <c r="AH155" i="2" a="1"/>
  <c r="AH155" i="2" s="1"/>
  <c r="AH157" i="2" a="1"/>
  <c r="AH157" i="2" s="1"/>
  <c r="AH151" i="2" a="1"/>
  <c r="AH151" i="2" s="1"/>
  <c r="AH152" i="2" a="1"/>
  <c r="AH152" i="2" s="1"/>
  <c r="AH146" i="2" a="1"/>
  <c r="AH146" i="2" s="1"/>
  <c r="AH140" i="2" a="1"/>
  <c r="AH140" i="2" s="1"/>
  <c r="AH148" i="2" a="1"/>
  <c r="AH148" i="2" s="1"/>
  <c r="AH139" i="2" a="1"/>
  <c r="AH139" i="2" s="1"/>
  <c r="AH144" i="2" a="1"/>
  <c r="AH144" i="2" s="1"/>
  <c r="AH137" i="2" a="1"/>
  <c r="AH137" i="2" s="1"/>
  <c r="AH142" i="2" a="1"/>
  <c r="AH142" i="2" s="1"/>
  <c r="AH145" i="2" a="1"/>
  <c r="AH145" i="2" s="1"/>
  <c r="AH147" i="2" a="1"/>
  <c r="AH147" i="2" s="1"/>
  <c r="AH136" i="2" a="1"/>
  <c r="AH136" i="2" s="1"/>
  <c r="AH143" i="2" a="1"/>
  <c r="AH143" i="2" s="1"/>
  <c r="AH135" i="2" a="1"/>
  <c r="AH135" i="2" s="1"/>
  <c r="AH32" i="2" a="1"/>
  <c r="AH32" i="2" s="1"/>
  <c r="T11" i="6"/>
  <c r="V11" i="6" s="1"/>
  <c r="AH5" i="2" a="1"/>
  <c r="AH5" i="2" s="1"/>
  <c r="AH88" i="2" a="1"/>
  <c r="AH88" i="2" s="1"/>
  <c r="AH94" i="2" a="1"/>
  <c r="AH94" i="2" s="1"/>
  <c r="AH91" i="2" a="1"/>
  <c r="AH91" i="2" s="1"/>
  <c r="AH92" i="2" a="1"/>
  <c r="AH92" i="2" s="1"/>
  <c r="AH89" i="2" a="1"/>
  <c r="AH89" i="2" s="1"/>
  <c r="AH106" i="2" a="1"/>
  <c r="AH106" i="2" s="1"/>
  <c r="AH102" i="2" a="1"/>
  <c r="AH102" i="2" s="1"/>
  <c r="AH101" i="2" a="1"/>
  <c r="AH101" i="2" s="1"/>
  <c r="AH107" i="2" a="1"/>
  <c r="AH107" i="2" s="1"/>
  <c r="AH95" i="2" a="1"/>
  <c r="AH95" i="2" s="1"/>
  <c r="AH104" i="2" a="1"/>
  <c r="AH104" i="2" s="1"/>
  <c r="AH100" i="2" a="1"/>
  <c r="AH100" i="2" s="1"/>
  <c r="AH79" i="2" a="1"/>
  <c r="AH79" i="2" s="1"/>
  <c r="AH78" i="2" a="1"/>
  <c r="AH78" i="2" s="1"/>
  <c r="AH76" i="2" a="1"/>
  <c r="AH76" i="2" s="1"/>
  <c r="AH71" i="2" a="1"/>
  <c r="AH71" i="2" s="1"/>
  <c r="AH74" i="2" a="1"/>
  <c r="AH74" i="2" s="1"/>
  <c r="AH73" i="2" a="1"/>
  <c r="AH73" i="2" s="1"/>
  <c r="AH81" i="2" a="1"/>
  <c r="AH81" i="2" s="1"/>
  <c r="AH83" i="2" a="1"/>
  <c r="AH83" i="2" s="1"/>
  <c r="AH57" i="2" a="1"/>
  <c r="AH57" i="2" s="1"/>
  <c r="AH56" i="2" a="1"/>
  <c r="AH56" i="2" s="1"/>
  <c r="AH54" i="2" a="1"/>
  <c r="AH54" i="2" s="1"/>
  <c r="AH53" i="2" a="1"/>
  <c r="AH53" i="2" s="1"/>
  <c r="AH52" i="2" a="1"/>
  <c r="AH52" i="2" s="1"/>
  <c r="AH49" i="2" a="1"/>
  <c r="AH49" i="2" s="1"/>
  <c r="AH48" i="2" a="1"/>
  <c r="AH48" i="2" s="1"/>
  <c r="AH40" i="2" a="1"/>
  <c r="AH40" i="2" s="1"/>
  <c r="AH28" i="2" a="1"/>
  <c r="AH28" i="2" s="1"/>
  <c r="AH29" i="2" a="1"/>
  <c r="AH29" i="2" s="1"/>
  <c r="AH30" i="2" a="1"/>
  <c r="AH30" i="2" s="1"/>
  <c r="AH25" i="2" a="1"/>
  <c r="AH25" i="2" s="1"/>
  <c r="AH23" i="2" a="1"/>
  <c r="AH23" i="2" s="1"/>
  <c r="AH24" i="2" a="1"/>
  <c r="AH24" i="2" s="1"/>
  <c r="AH26" i="2" a="1"/>
  <c r="AH26" i="2" s="1"/>
  <c r="AH11" i="2" a="1"/>
  <c r="AH11" i="2" s="1"/>
  <c r="AH9" i="2" a="1"/>
  <c r="AH9" i="2" s="1"/>
  <c r="AH7" i="2" a="1"/>
  <c r="AH7" i="2" s="1"/>
  <c r="AH10" i="2" a="1"/>
  <c r="AH10" i="2" s="1"/>
  <c r="AW5" i="2"/>
  <c r="AW6" i="2" s="1"/>
  <c r="AW7" i="2" s="1"/>
  <c r="AW8" i="2" s="1"/>
  <c r="AW9" i="2" s="1"/>
  <c r="AW10" i="2" s="1"/>
  <c r="AW11" i="2" s="1"/>
  <c r="AW12" i="2" s="1"/>
  <c r="AW13" i="2" s="1"/>
  <c r="AW14" i="2" s="1"/>
  <c r="AW15" i="2" s="1"/>
  <c r="AW16" i="2" s="1"/>
  <c r="AW17" i="2" s="1"/>
  <c r="AW18" i="2" s="1"/>
  <c r="AW19" i="2" s="1"/>
  <c r="AW20" i="2" s="1"/>
  <c r="AW21" i="2" s="1"/>
  <c r="AW22" i="2" s="1"/>
  <c r="AW23" i="2" s="1"/>
  <c r="AW24" i="2" s="1"/>
  <c r="AW25" i="2" s="1"/>
  <c r="AW26" i="2" s="1"/>
  <c r="AW27" i="2" s="1"/>
  <c r="AW28" i="2" s="1"/>
  <c r="AW29" i="2" s="1"/>
  <c r="AW30" i="2" s="1"/>
  <c r="AW31" i="2" s="1"/>
  <c r="AW32" i="2" s="1"/>
  <c r="AW33" i="2" s="1"/>
  <c r="AW34" i="2" s="1"/>
  <c r="AW35" i="2" s="1"/>
  <c r="AW36" i="2" s="1"/>
  <c r="AW37" i="2" s="1"/>
  <c r="AW38" i="2" s="1"/>
  <c r="AW39" i="2" s="1"/>
  <c r="AW40" i="2" s="1"/>
  <c r="AW41" i="2" s="1"/>
  <c r="AW42" i="2" s="1"/>
  <c r="AW43" i="2" s="1"/>
  <c r="AW44" i="2" s="1"/>
  <c r="AW45" i="2" s="1"/>
  <c r="AW46" i="2" s="1"/>
  <c r="AW47" i="2" s="1"/>
  <c r="AW48" i="2" s="1"/>
  <c r="AW49" i="2" s="1"/>
  <c r="AW50" i="2" s="1"/>
  <c r="AW51" i="2" s="1"/>
  <c r="AW52" i="2" s="1"/>
  <c r="AW53" i="2" s="1"/>
  <c r="AW54" i="2" s="1"/>
  <c r="AW55" i="2" s="1"/>
  <c r="AW56" i="2" s="1"/>
  <c r="AW57" i="2" s="1"/>
  <c r="AW58" i="2" s="1"/>
  <c r="AW59" i="2" s="1"/>
  <c r="AW60" i="2" s="1"/>
  <c r="AW61" i="2" s="1"/>
  <c r="AW62" i="2" s="1"/>
  <c r="AW63" i="2" s="1"/>
  <c r="AW64" i="2" s="1"/>
  <c r="AW65" i="2" s="1"/>
  <c r="AW66" i="2" s="1"/>
  <c r="AW67" i="2" s="1"/>
  <c r="AW68" i="2" s="1"/>
  <c r="AW69" i="2" s="1"/>
  <c r="AW70" i="2" s="1"/>
  <c r="AW71" i="2" s="1"/>
  <c r="AW72" i="2" s="1"/>
  <c r="AW73" i="2" s="1"/>
  <c r="AW74" i="2" s="1"/>
  <c r="AW75" i="2" s="1"/>
  <c r="AW76" i="2" s="1"/>
  <c r="AW77" i="2" s="1"/>
  <c r="AW78" i="2" s="1"/>
  <c r="AW79" i="2" s="1"/>
  <c r="AW80" i="2" s="1"/>
  <c r="AW81" i="2" s="1"/>
  <c r="AW82" i="2" s="1"/>
  <c r="AW83" i="2" s="1"/>
  <c r="AW84" i="2" s="1"/>
  <c r="AW85" i="2" s="1"/>
  <c r="AW86" i="2" s="1"/>
  <c r="AW87" i="2" s="1"/>
  <c r="AW88" i="2" s="1"/>
  <c r="AW89" i="2" s="1"/>
  <c r="AW90" i="2" s="1"/>
  <c r="AW91" i="2" s="1"/>
  <c r="AW92" i="2" s="1"/>
  <c r="AW93" i="2" s="1"/>
  <c r="AW94" i="2" s="1"/>
  <c r="AW95" i="2" s="1"/>
  <c r="AW96" i="2" s="1"/>
  <c r="AW97" i="2" s="1"/>
  <c r="AW98" i="2" s="1"/>
  <c r="AW99" i="2" s="1"/>
  <c r="AW100" i="2" s="1"/>
  <c r="AW101" i="2" s="1"/>
  <c r="AW102" i="2" s="1"/>
  <c r="AW103" i="2" s="1"/>
  <c r="AW104" i="2" s="1"/>
  <c r="AW105" i="2" s="1"/>
  <c r="AW106" i="2" s="1"/>
  <c r="AW107" i="2" s="1"/>
  <c r="AW108" i="2" s="1"/>
  <c r="AW109" i="2" s="1"/>
  <c r="AW110" i="2" s="1"/>
  <c r="AW111" i="2" s="1"/>
  <c r="AW112" i="2" s="1"/>
  <c r="AW113" i="2" s="1"/>
  <c r="AW114" i="2" s="1"/>
  <c r="AW115" i="2" s="1"/>
  <c r="AW116" i="2" s="1"/>
  <c r="AW117" i="2" s="1"/>
  <c r="AW118" i="2" s="1"/>
  <c r="AW119" i="2" s="1"/>
  <c r="AW120" i="2" s="1"/>
  <c r="AW121" i="2" s="1"/>
  <c r="AW122" i="2" s="1"/>
  <c r="AW123" i="2" s="1"/>
  <c r="AW124" i="2" s="1"/>
  <c r="AW125" i="2" s="1"/>
  <c r="AW126" i="2" s="1"/>
  <c r="AW127" i="2" s="1"/>
  <c r="AW128" i="2" s="1"/>
  <c r="AW129" i="2" s="1"/>
  <c r="AW130" i="2" s="1"/>
  <c r="AW131" i="2" s="1"/>
  <c r="AW132" i="2" s="1"/>
  <c r="AW133" i="2" s="1"/>
  <c r="AW134" i="2" s="1"/>
  <c r="AW135" i="2" s="1"/>
  <c r="AW136" i="2" s="1"/>
  <c r="AW137" i="2" s="1"/>
  <c r="AW138" i="2" s="1"/>
  <c r="AW139" i="2" s="1"/>
  <c r="AW140" i="2" s="1"/>
  <c r="AW141" i="2" s="1"/>
  <c r="AW142" i="2" s="1"/>
  <c r="AW143" i="2" s="1"/>
  <c r="AW144" i="2" s="1"/>
  <c r="AW145" i="2" s="1"/>
  <c r="AW146" i="2" s="1"/>
  <c r="AW147" i="2" s="1"/>
  <c r="AW148" i="2" s="1"/>
  <c r="AW149" i="2" s="1"/>
  <c r="AW150" i="2" s="1"/>
  <c r="AW151" i="2" s="1"/>
  <c r="AW152" i="2" s="1"/>
  <c r="AW153" i="2" s="1"/>
  <c r="AW154" i="2" s="1"/>
  <c r="AW155" i="2" s="1"/>
  <c r="AW156" i="2" s="1"/>
  <c r="AW157" i="2" s="1"/>
  <c r="AW158" i="2" s="1"/>
  <c r="AW159" i="2" s="1"/>
  <c r="AW160" i="2" s="1"/>
  <c r="AW161" i="2" s="1"/>
  <c r="AW162" i="2" s="1"/>
  <c r="AW163" i="2" s="1"/>
  <c r="AW164" i="2" s="1"/>
  <c r="AW165" i="2" s="1"/>
  <c r="AW166" i="2" s="1"/>
  <c r="AW167" i="2" s="1"/>
  <c r="AW168" i="2" s="1"/>
  <c r="AW169" i="2" s="1"/>
  <c r="AW170" i="2" s="1"/>
  <c r="AW171" i="2" s="1"/>
  <c r="AW172" i="2" s="1"/>
  <c r="AW173" i="2" s="1"/>
  <c r="AW174" i="2" s="1"/>
  <c r="AW175" i="2" s="1"/>
  <c r="AW176" i="2" s="1"/>
  <c r="AW177" i="2" s="1"/>
  <c r="AW178" i="2" s="1"/>
  <c r="AW179" i="2" s="1"/>
  <c r="AW180" i="2" s="1"/>
  <c r="AW181" i="2" s="1"/>
  <c r="AW182" i="2" s="1"/>
  <c r="AW183" i="2" s="1"/>
  <c r="AW184" i="2" s="1"/>
  <c r="AW185" i="2" s="1"/>
  <c r="AW186" i="2" s="1"/>
  <c r="AW187" i="2" s="1"/>
  <c r="AW188" i="2" s="1"/>
  <c r="AW189" i="2" s="1"/>
  <c r="AW190" i="2" s="1"/>
  <c r="AW191" i="2" s="1"/>
  <c r="AW192" i="2" s="1"/>
  <c r="AW193" i="2" s="1"/>
  <c r="AW194" i="2" s="1"/>
  <c r="AW195" i="2" s="1"/>
  <c r="AW196" i="2" s="1"/>
  <c r="AW197" i="2" s="1"/>
  <c r="AW198" i="2" s="1"/>
  <c r="AW199" i="2" s="1"/>
  <c r="AW200" i="2" s="1"/>
  <c r="AW201" i="2" s="1"/>
  <c r="AW202" i="2" s="1"/>
  <c r="AW203" i="2" s="1"/>
  <c r="AU4" i="2"/>
  <c r="AX4" i="2" s="1"/>
  <c r="J7" i="4"/>
  <c r="K7" i="4" s="1"/>
  <c r="BD5" i="2"/>
  <c r="BE4" i="2"/>
  <c r="BQ5" i="2"/>
  <c r="BQ6" i="2" s="1"/>
  <c r="BP4" i="2"/>
  <c r="GT15" i="2" a="1"/>
  <c r="GT15" i="2" s="1"/>
  <c r="GT13" i="2" a="1"/>
  <c r="GT13" i="2" s="1"/>
  <c r="GT8" i="2" a="1"/>
  <c r="GT8" i="2" s="1"/>
  <c r="GT14" i="2" a="1"/>
  <c r="GT14" i="2" s="1"/>
  <c r="GT9" i="2" a="1"/>
  <c r="GT9" i="2" s="1"/>
  <c r="GT11" i="2" a="1"/>
  <c r="GT11" i="2" s="1"/>
  <c r="GT10" i="2" a="1"/>
  <c r="GT10" i="2" s="1"/>
  <c r="GT12" i="2" a="1"/>
  <c r="GT12" i="2" s="1"/>
  <c r="GT159" i="2" a="1"/>
  <c r="GT159" i="2" s="1"/>
  <c r="GT160" i="2" a="1"/>
  <c r="GT160" i="2" s="1"/>
  <c r="GT162" i="2" a="1"/>
  <c r="GT162" i="2" s="1"/>
  <c r="GT163" i="2" a="1"/>
  <c r="GT163" i="2" s="1"/>
  <c r="GT151" i="2" a="1"/>
  <c r="GT151" i="2" s="1"/>
  <c r="GT161" i="2" a="1"/>
  <c r="GT161" i="2" s="1"/>
  <c r="GT63" i="2" a="1"/>
  <c r="GT63" i="2" s="1"/>
  <c r="GT158" i="2" a="1"/>
  <c r="GT158" i="2" s="1"/>
  <c r="GT56" i="2" a="1"/>
  <c r="GT56" i="2" s="1"/>
  <c r="GT72" i="2" a="1"/>
  <c r="GT72" i="2" s="1"/>
  <c r="GT96" i="2" a="1"/>
  <c r="GT96" i="2" s="1"/>
  <c r="GT105" i="2" a="1"/>
  <c r="GT105" i="2" s="1"/>
  <c r="GT120" i="2" a="1"/>
  <c r="GT120" i="2" s="1"/>
  <c r="GT91" i="2" a="1"/>
  <c r="GT91" i="2" s="1"/>
  <c r="GT78" i="2" a="1"/>
  <c r="GT78" i="2" s="1"/>
  <c r="GT94" i="2" a="1"/>
  <c r="GT94" i="2" s="1"/>
  <c r="GT150" i="2" a="1"/>
  <c r="GT150" i="2" s="1"/>
  <c r="GT18" i="2" a="1"/>
  <c r="GT18" i="2" s="1"/>
  <c r="GT138" i="2" a="1"/>
  <c r="GT138" i="2" s="1"/>
  <c r="GT41" i="2" a="1"/>
  <c r="GT41" i="2" s="1"/>
  <c r="GT101" i="2" a="1"/>
  <c r="GT101" i="2" s="1"/>
  <c r="GT25" i="2" a="1"/>
  <c r="GT25" i="2" s="1"/>
  <c r="GT35" i="2" a="1"/>
  <c r="GT35" i="2" s="1"/>
  <c r="GT97" i="2" a="1"/>
  <c r="GT97" i="2" s="1"/>
  <c r="GT124" i="2" a="1"/>
  <c r="GT124" i="2" s="1"/>
  <c r="GT4" i="2" a="1"/>
  <c r="GT4" i="2" s="1"/>
  <c r="GU4" i="2" s="1"/>
  <c r="GT6" i="2" a="1"/>
  <c r="GT6" i="2" s="1"/>
  <c r="GT7" i="2" a="1"/>
  <c r="GT7" i="2" s="1"/>
  <c r="GT5" i="2" a="1"/>
  <c r="GT5" i="2" s="1"/>
  <c r="GT152" i="2" a="1"/>
  <c r="GT152" i="2" s="1"/>
  <c r="GT143" i="2" a="1"/>
  <c r="GT143" i="2" s="1"/>
  <c r="GT130" i="2" a="1"/>
  <c r="GT130" i="2" s="1"/>
  <c r="GT148" i="2" a="1"/>
  <c r="GT148" i="2" s="1"/>
  <c r="GT128" i="2" a="1"/>
  <c r="GT128" i="2" s="1"/>
  <c r="GT129" i="2" a="1"/>
  <c r="GT129" i="2" s="1"/>
  <c r="GT135" i="2" a="1"/>
  <c r="GT135" i="2" s="1"/>
  <c r="GT141" i="2" a="1"/>
  <c r="GT141" i="2" s="1"/>
  <c r="GT145" i="2" a="1"/>
  <c r="GT145" i="2" s="1"/>
  <c r="GT132" i="2" a="1"/>
  <c r="GT132" i="2" s="1"/>
  <c r="GT127" i="2" a="1"/>
  <c r="GT127" i="2" s="1"/>
  <c r="GT149" i="2" a="1"/>
  <c r="GT149" i="2" s="1"/>
  <c r="GT147" i="2" a="1"/>
  <c r="GT147" i="2" s="1"/>
  <c r="GT155" i="2" a="1"/>
  <c r="GT155" i="2" s="1"/>
  <c r="GT144" i="2" a="1"/>
  <c r="GT144" i="2" s="1"/>
  <c r="GT157" i="2" a="1"/>
  <c r="GT157" i="2" s="1"/>
  <c r="GT153" i="2" a="1"/>
  <c r="GT153" i="2" s="1"/>
  <c r="GT137" i="2" a="1"/>
  <c r="GT137" i="2" s="1"/>
  <c r="GT126" i="2" a="1"/>
  <c r="GT126" i="2" s="1"/>
  <c r="GT142" i="2" a="1"/>
  <c r="GT142" i="2" s="1"/>
  <c r="GT156" i="2" a="1"/>
  <c r="GT156" i="2" s="1"/>
  <c r="GT139" i="2" a="1"/>
  <c r="GT139" i="2" s="1"/>
  <c r="GT133" i="2" a="1"/>
  <c r="GT133" i="2" s="1"/>
  <c r="GT131" i="2" a="1"/>
  <c r="GT131" i="2" s="1"/>
  <c r="GT146" i="2" a="1"/>
  <c r="GT146" i="2" s="1"/>
  <c r="GT154" i="2" a="1"/>
  <c r="GT154" i="2" s="1"/>
  <c r="GT134" i="2" a="1"/>
  <c r="GT134" i="2" s="1"/>
  <c r="GT140" i="2" a="1"/>
  <c r="GT140" i="2" s="1"/>
  <c r="GT122" i="2" a="1"/>
  <c r="GT122" i="2" s="1"/>
  <c r="GT117" i="2" a="1"/>
  <c r="GT117" i="2" s="1"/>
  <c r="GT119" i="2" a="1"/>
  <c r="GT119" i="2" s="1"/>
  <c r="GT121" i="2" a="1"/>
  <c r="GT121" i="2" s="1"/>
  <c r="GT118" i="2" a="1"/>
  <c r="GT118" i="2" s="1"/>
  <c r="GT125" i="2" a="1"/>
  <c r="GT125" i="2" s="1"/>
  <c r="GT123" i="2" a="1"/>
  <c r="GT123" i="2" s="1"/>
  <c r="GT116" i="2" a="1"/>
  <c r="GT116" i="2" s="1"/>
  <c r="GT100" i="2" a="1"/>
  <c r="GT100" i="2" s="1"/>
  <c r="GT98" i="2" a="1"/>
  <c r="GT98" i="2" s="1"/>
  <c r="GT114" i="2" a="1"/>
  <c r="GT114" i="2" s="1"/>
  <c r="GT106" i="2" a="1"/>
  <c r="GT106" i="2" s="1"/>
  <c r="GT111" i="2" a="1"/>
  <c r="GT111" i="2" s="1"/>
  <c r="GT113" i="2" a="1"/>
  <c r="GT113" i="2" s="1"/>
  <c r="GT104" i="2" a="1"/>
  <c r="GT104" i="2" s="1"/>
  <c r="GT102" i="2" a="1"/>
  <c r="GT102" i="2" s="1"/>
  <c r="GT103" i="2" a="1"/>
  <c r="GT103" i="2" s="1"/>
  <c r="GT109" i="2" a="1"/>
  <c r="GT109" i="2" s="1"/>
  <c r="GT110" i="2" a="1"/>
  <c r="GT110" i="2" s="1"/>
  <c r="GT107" i="2" a="1"/>
  <c r="GT107" i="2" s="1"/>
  <c r="GT99" i="2" a="1"/>
  <c r="GT99" i="2" s="1"/>
  <c r="GT115" i="2" a="1"/>
  <c r="GT115" i="2" s="1"/>
  <c r="GT112" i="2" a="1"/>
  <c r="GT112" i="2" s="1"/>
  <c r="GT108" i="2" a="1"/>
  <c r="GT108" i="2" s="1"/>
  <c r="GT95" i="2" a="1"/>
  <c r="GT95" i="2" s="1"/>
  <c r="HH4" i="2"/>
  <c r="HH5" i="2" s="1"/>
  <c r="HH6" i="2" s="1"/>
  <c r="HH7" i="2" s="1"/>
  <c r="HG4" i="2"/>
  <c r="HJ4" i="2" s="1"/>
  <c r="HI4" i="2"/>
  <c r="HI5" i="2" s="1"/>
  <c r="HI6" i="2" s="1"/>
  <c r="HI7" i="2" s="1"/>
  <c r="HI8" i="2" s="1"/>
  <c r="HI9" i="2" s="1"/>
  <c r="HI10" i="2" s="1"/>
  <c r="HI11" i="2" s="1"/>
  <c r="HI12" i="2" s="1"/>
  <c r="HI13" i="2" s="1"/>
  <c r="HI14" i="2" s="1"/>
  <c r="HI15" i="2" s="1"/>
  <c r="HI16" i="2" s="1"/>
  <c r="HI17" i="2" s="1"/>
  <c r="HI18" i="2" s="1"/>
  <c r="HI19" i="2" s="1"/>
  <c r="HI20" i="2" s="1"/>
  <c r="HI21" i="2" s="1"/>
  <c r="HI22" i="2" s="1"/>
  <c r="HI23" i="2" s="1"/>
  <c r="HI24" i="2" s="1"/>
  <c r="HI25" i="2" s="1"/>
  <c r="HI26" i="2" s="1"/>
  <c r="HI27" i="2" s="1"/>
  <c r="HI28" i="2" s="1"/>
  <c r="HI29" i="2" s="1"/>
  <c r="HI30" i="2" s="1"/>
  <c r="HI31" i="2" s="1"/>
  <c r="HI32" i="2" s="1"/>
  <c r="HI33" i="2" s="1"/>
  <c r="HI34" i="2" s="1"/>
  <c r="HI35" i="2" s="1"/>
  <c r="HI36" i="2" s="1"/>
  <c r="HI37" i="2" s="1"/>
  <c r="HI38" i="2" s="1"/>
  <c r="HI39" i="2" s="1"/>
  <c r="HI40" i="2" s="1"/>
  <c r="HI41" i="2" s="1"/>
  <c r="HI42" i="2" s="1"/>
  <c r="HI43" i="2" s="1"/>
  <c r="HI44" i="2" s="1"/>
  <c r="HI45" i="2" s="1"/>
  <c r="HI46" i="2" s="1"/>
  <c r="HI47" i="2" s="1"/>
  <c r="HI48" i="2" s="1"/>
  <c r="HI49" i="2" s="1"/>
  <c r="HI50" i="2" s="1"/>
  <c r="HI51" i="2" s="1"/>
  <c r="HI52" i="2" s="1"/>
  <c r="HI53" i="2" s="1"/>
  <c r="HI54" i="2" s="1"/>
  <c r="HI55" i="2" s="1"/>
  <c r="HI56" i="2" s="1"/>
  <c r="HI57" i="2" s="1"/>
  <c r="HI58" i="2" s="1"/>
  <c r="HI59" i="2" s="1"/>
  <c r="HI60" i="2" s="1"/>
  <c r="HI61" i="2" s="1"/>
  <c r="HI62" i="2" s="1"/>
  <c r="HI63" i="2" s="1"/>
  <c r="HI64" i="2" s="1"/>
  <c r="HI65" i="2" s="1"/>
  <c r="HI66" i="2" s="1"/>
  <c r="HI67" i="2" s="1"/>
  <c r="HI68" i="2" s="1"/>
  <c r="HI69" i="2" s="1"/>
  <c r="HI70" i="2" s="1"/>
  <c r="HI71" i="2" s="1"/>
  <c r="HI72" i="2" s="1"/>
  <c r="HI73" i="2" s="1"/>
  <c r="HI74" i="2" s="1"/>
  <c r="HI75" i="2" s="1"/>
  <c r="HI76" i="2" s="1"/>
  <c r="HI77" i="2" s="1"/>
  <c r="HI78" i="2" s="1"/>
  <c r="HI79" i="2" s="1"/>
  <c r="HI80" i="2" s="1"/>
  <c r="HI81" i="2" s="1"/>
  <c r="HI82" i="2" s="1"/>
  <c r="HI83" i="2" s="1"/>
  <c r="HI84" i="2" s="1"/>
  <c r="HI85" i="2" s="1"/>
  <c r="HI86" i="2" s="1"/>
  <c r="HI87" i="2" s="1"/>
  <c r="HI88" i="2" s="1"/>
  <c r="HI89" i="2" s="1"/>
  <c r="HI90" i="2" s="1"/>
  <c r="HI91" i="2" s="1"/>
  <c r="HI92" i="2" s="1"/>
  <c r="HI93" i="2" s="1"/>
  <c r="HI94" i="2" s="1"/>
  <c r="HI95" i="2" s="1"/>
  <c r="HI96" i="2" s="1"/>
  <c r="HI97" i="2" s="1"/>
  <c r="HI98" i="2" s="1"/>
  <c r="HI99" i="2" s="1"/>
  <c r="HI100" i="2" s="1"/>
  <c r="HI101" i="2" s="1"/>
  <c r="HI102" i="2" s="1"/>
  <c r="HI103" i="2" s="1"/>
  <c r="HI104" i="2" s="1"/>
  <c r="HI105" i="2" s="1"/>
  <c r="HI106" i="2" s="1"/>
  <c r="HI107" i="2" s="1"/>
  <c r="HI108" i="2" s="1"/>
  <c r="HI109" i="2" s="1"/>
  <c r="HI110" i="2" s="1"/>
  <c r="HI111" i="2" s="1"/>
  <c r="HI112" i="2" s="1"/>
  <c r="HI113" i="2" s="1"/>
  <c r="HI114" i="2" s="1"/>
  <c r="HI115" i="2" s="1"/>
  <c r="HI116" i="2" s="1"/>
  <c r="HI117" i="2" s="1"/>
  <c r="HI118" i="2" s="1"/>
  <c r="HI119" i="2" s="1"/>
  <c r="HI120" i="2" s="1"/>
  <c r="HI121" i="2" s="1"/>
  <c r="HI122" i="2" s="1"/>
  <c r="HI123" i="2" s="1"/>
  <c r="HI124" i="2" s="1"/>
  <c r="HI125" i="2" s="1"/>
  <c r="HI126" i="2" s="1"/>
  <c r="HI127" i="2" s="1"/>
  <c r="HI128" i="2" s="1"/>
  <c r="HI129" i="2" s="1"/>
  <c r="HI130" i="2" s="1"/>
  <c r="HI131" i="2" s="1"/>
  <c r="HI132" i="2" s="1"/>
  <c r="HI133" i="2" s="1"/>
  <c r="HI134" i="2" s="1"/>
  <c r="HI135" i="2" s="1"/>
  <c r="HI136" i="2" s="1"/>
  <c r="HI137" i="2" s="1"/>
  <c r="HI138" i="2" s="1"/>
  <c r="HI139" i="2" s="1"/>
  <c r="HI140" i="2" s="1"/>
  <c r="HI141" i="2" s="1"/>
  <c r="HI142" i="2" s="1"/>
  <c r="HI143" i="2" s="1"/>
  <c r="HI144" i="2" s="1"/>
  <c r="HI145" i="2" s="1"/>
  <c r="HI146" i="2" s="1"/>
  <c r="HI147" i="2" s="1"/>
  <c r="HI148" i="2" s="1"/>
  <c r="HI149" i="2" s="1"/>
  <c r="HI150" i="2" s="1"/>
  <c r="HI151" i="2" s="1"/>
  <c r="HI152" i="2" s="1"/>
  <c r="HI153" i="2" s="1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GT190" i="2" a="1"/>
  <c r="GT190" i="2" s="1"/>
  <c r="GT189" i="2" a="1"/>
  <c r="GT189" i="2" s="1"/>
  <c r="GT193" i="2" a="1"/>
  <c r="GT193" i="2" s="1"/>
  <c r="GT187" i="2" a="1"/>
  <c r="GT187" i="2" s="1"/>
  <c r="GT194" i="2" a="1"/>
  <c r="GT194" i="2" s="1"/>
  <c r="GT192" i="2" a="1"/>
  <c r="GT192" i="2" s="1"/>
  <c r="GT188" i="2" a="1"/>
  <c r="GT188" i="2" s="1"/>
  <c r="GT184" i="2" a="1"/>
  <c r="GT184" i="2" s="1"/>
  <c r="GT181" i="2" a="1"/>
  <c r="GT181" i="2" s="1"/>
  <c r="GT183" i="2" a="1"/>
  <c r="GT183" i="2" s="1"/>
  <c r="GT179" i="2" a="1"/>
  <c r="GT179" i="2" s="1"/>
  <c r="GT186" i="2" a="1"/>
  <c r="GT186" i="2" s="1"/>
  <c r="GT180" i="2" a="1"/>
  <c r="GT180" i="2" s="1"/>
  <c r="GT175" i="2" a="1"/>
  <c r="GT175" i="2" s="1"/>
  <c r="GT174" i="2" a="1"/>
  <c r="GT174" i="2" s="1"/>
  <c r="GT176" i="2" a="1"/>
  <c r="GT176" i="2" s="1"/>
  <c r="GT177" i="2" a="1"/>
  <c r="GT177" i="2" s="1"/>
  <c r="GT168" i="2" a="1"/>
  <c r="GT168" i="2" s="1"/>
  <c r="GT169" i="2" a="1"/>
  <c r="GT169" i="2" s="1"/>
  <c r="GT165" i="2" a="1"/>
  <c r="GT165" i="2" s="1"/>
  <c r="GT166" i="2" a="1"/>
  <c r="GT166" i="2" s="1"/>
  <c r="GT170" i="2" a="1"/>
  <c r="GT170" i="2" s="1"/>
  <c r="GT167" i="2" a="1"/>
  <c r="GT167" i="2" s="1"/>
  <c r="GT29" i="2" a="1"/>
  <c r="GT29" i="2" s="1"/>
  <c r="GT30" i="2" a="1"/>
  <c r="GT30" i="2" s="1"/>
  <c r="GT28" i="2" a="1"/>
  <c r="GT28" i="2" s="1"/>
  <c r="GT27" i="2" a="1"/>
  <c r="GT27" i="2" s="1"/>
  <c r="GT26" i="2" a="1"/>
  <c r="GT26" i="2" s="1"/>
  <c r="GT24" i="2" a="1"/>
  <c r="GT24" i="2" s="1"/>
  <c r="GT21" i="2" a="1"/>
  <c r="GT21" i="2" s="1"/>
  <c r="GT23" i="2" a="1"/>
  <c r="GT23" i="2" s="1"/>
  <c r="GT22" i="2" a="1"/>
  <c r="GT22" i="2" s="1"/>
  <c r="GT16" i="2" a="1"/>
  <c r="GT16" i="2" s="1"/>
  <c r="GT19" i="2" a="1"/>
  <c r="GT19" i="2" s="1"/>
  <c r="GT20" i="2" a="1"/>
  <c r="GT20" i="2" s="1"/>
  <c r="GT32" i="2" a="1"/>
  <c r="GT32" i="2" s="1"/>
  <c r="GT34" i="2" a="1"/>
  <c r="GT34" i="2" s="1"/>
  <c r="GT33" i="2" a="1"/>
  <c r="GT33" i="2" s="1"/>
  <c r="GT31" i="2" a="1"/>
  <c r="GT31" i="2" s="1"/>
  <c r="GT82" i="2" a="1"/>
  <c r="GT82" i="2" s="1"/>
  <c r="GT84" i="2" a="1"/>
  <c r="GT84" i="2" s="1"/>
  <c r="GT76" i="2" a="1"/>
  <c r="GT76" i="2" s="1"/>
  <c r="GT81" i="2" a="1"/>
  <c r="GT81" i="2" s="1"/>
  <c r="GT79" i="2" a="1"/>
  <c r="GT79" i="2" s="1"/>
  <c r="GT77" i="2" a="1"/>
  <c r="GT77" i="2" s="1"/>
  <c r="GT80" i="2" a="1"/>
  <c r="GT80" i="2" s="1"/>
  <c r="GT83" i="2" a="1"/>
  <c r="GT83" i="2" s="1"/>
  <c r="GT75" i="2" a="1"/>
  <c r="GT75" i="2" s="1"/>
  <c r="GT74" i="2" a="1"/>
  <c r="GT74" i="2" s="1"/>
  <c r="GT73" i="2" a="1"/>
  <c r="GT73" i="2" s="1"/>
  <c r="GT70" i="2" a="1"/>
  <c r="GT70" i="2" s="1"/>
  <c r="GT71" i="2" a="1"/>
  <c r="GT71" i="2" s="1"/>
  <c r="GT69" i="2" a="1"/>
  <c r="GT69" i="2" s="1"/>
  <c r="GT68" i="2" a="1"/>
  <c r="GT68" i="2" s="1"/>
  <c r="GT66" i="2" a="1"/>
  <c r="GT66" i="2" s="1"/>
  <c r="GT65" i="2" a="1"/>
  <c r="GT65" i="2" s="1"/>
  <c r="GT67" i="2" a="1"/>
  <c r="GT67" i="2" s="1"/>
  <c r="GT61" i="2" a="1"/>
  <c r="GT61" i="2" s="1"/>
  <c r="GT62" i="2" a="1"/>
  <c r="GT62" i="2" s="1"/>
  <c r="GT59" i="2" a="1"/>
  <c r="GT59" i="2" s="1"/>
  <c r="GT58" i="2" a="1"/>
  <c r="GT58" i="2" s="1"/>
  <c r="GT57" i="2" a="1"/>
  <c r="GT57" i="2" s="1"/>
  <c r="GT60" i="2" a="1"/>
  <c r="GT60" i="2" s="1"/>
  <c r="GT55" i="2" a="1"/>
  <c r="GT55" i="2" s="1"/>
  <c r="GT53" i="2" a="1"/>
  <c r="GT53" i="2" s="1"/>
  <c r="GT52" i="2" a="1"/>
  <c r="GT52" i="2" s="1"/>
  <c r="GT48" i="2" a="1"/>
  <c r="GT48" i="2" s="1"/>
  <c r="GT49" i="2" a="1"/>
  <c r="GT49" i="2" s="1"/>
  <c r="GT51" i="2" a="1"/>
  <c r="GT51" i="2" s="1"/>
  <c r="GT50" i="2" a="1"/>
  <c r="GT50" i="2" s="1"/>
  <c r="GT47" i="2" a="1"/>
  <c r="GT47" i="2" s="1"/>
  <c r="GT46" i="2" a="1"/>
  <c r="GT46" i="2" s="1"/>
  <c r="GT44" i="2" a="1"/>
  <c r="GT44" i="2" s="1"/>
  <c r="GT43" i="2" a="1"/>
  <c r="GT43" i="2" s="1"/>
  <c r="GT45" i="2" a="1"/>
  <c r="GT45" i="2" s="1"/>
  <c r="GT42" i="2" a="1"/>
  <c r="GT42" i="2" s="1"/>
  <c r="GT40" i="2" a="1"/>
  <c r="GT40" i="2" s="1"/>
  <c r="GT39" i="2" a="1"/>
  <c r="GT39" i="2" s="1"/>
  <c r="GT37" i="2" a="1"/>
  <c r="GT37" i="2" s="1"/>
  <c r="GT38" i="2" a="1"/>
  <c r="GT38" i="2" s="1"/>
  <c r="GT36" i="2" a="1"/>
  <c r="GT36" i="2" s="1"/>
  <c r="GT93" i="2" a="1"/>
  <c r="GT93" i="2" s="1"/>
  <c r="GT90" i="2" a="1"/>
  <c r="GT90" i="2" s="1"/>
  <c r="GT92" i="2" a="1"/>
  <c r="GT92" i="2" s="1"/>
  <c r="GT86" i="2" a="1"/>
  <c r="GT86" i="2" s="1"/>
  <c r="GT85" i="2" a="1"/>
  <c r="GT85" i="2" s="1"/>
  <c r="GT87" i="2" a="1"/>
  <c r="GT87" i="2" s="1"/>
  <c r="GT88" i="2" a="1"/>
  <c r="GT88" i="2" s="1"/>
  <c r="GT89" i="2" a="1"/>
  <c r="GT89" i="2" s="1"/>
  <c r="HG5" i="2"/>
  <c r="HG6" i="2" s="1"/>
  <c r="FY188" i="2" a="1"/>
  <c r="FY188" i="2" s="1"/>
  <c r="FY195" i="2" a="1"/>
  <c r="FY195" i="2" s="1"/>
  <c r="FY191" i="2" a="1"/>
  <c r="FY191" i="2" s="1"/>
  <c r="FY189" i="2" a="1"/>
  <c r="FY189" i="2" s="1"/>
  <c r="FY194" i="2" a="1"/>
  <c r="FY194" i="2" s="1"/>
  <c r="FY190" i="2" a="1"/>
  <c r="FY190" i="2" s="1"/>
  <c r="FY186" i="2" a="1"/>
  <c r="FY186" i="2" s="1"/>
  <c r="FY187" i="2" a="1"/>
  <c r="FY187" i="2" s="1"/>
  <c r="FY179" i="2" a="1"/>
  <c r="FY179" i="2" s="1"/>
  <c r="FY182" i="2" a="1"/>
  <c r="FY182" i="2" s="1"/>
  <c r="FY172" i="2" a="1"/>
  <c r="FY172" i="2" s="1"/>
  <c r="FY175" i="2" a="1"/>
  <c r="FY175" i="2" s="1"/>
  <c r="FY177" i="2" a="1"/>
  <c r="FY177" i="2" s="1"/>
  <c r="FY181" i="2" a="1"/>
  <c r="FY181" i="2" s="1"/>
  <c r="FY185" i="2" a="1"/>
  <c r="FY185" i="2" s="1"/>
  <c r="FY174" i="2" a="1"/>
  <c r="FY174" i="2" s="1"/>
  <c r="FY168" i="2" a="1"/>
  <c r="FY168" i="2" s="1"/>
  <c r="FY180" i="2" a="1"/>
  <c r="FY180" i="2" s="1"/>
  <c r="FY184" i="2" a="1"/>
  <c r="FY184" i="2" s="1"/>
  <c r="FY173" i="2" a="1"/>
  <c r="FY173" i="2" s="1"/>
  <c r="FY178" i="2" a="1"/>
  <c r="FY178" i="2" s="1"/>
  <c r="FY169" i="2" a="1"/>
  <c r="FY169" i="2" s="1"/>
  <c r="FY34" i="2" a="1"/>
  <c r="FY34" i="2" s="1"/>
  <c r="FY66" i="2" a="1"/>
  <c r="FY66" i="2" s="1"/>
  <c r="FY30" i="2" a="1"/>
  <c r="FY30" i="2" s="1"/>
  <c r="FY57" i="2" a="1"/>
  <c r="FY57" i="2" s="1"/>
  <c r="FY51" i="2" a="1"/>
  <c r="FY51" i="2" s="1"/>
  <c r="FY27" i="2" a="1"/>
  <c r="FY27" i="2" s="1"/>
  <c r="FY37" i="2" a="1"/>
  <c r="FY37" i="2" s="1"/>
  <c r="FY20" i="2" a="1"/>
  <c r="FY20" i="2" s="1"/>
  <c r="FY10" i="2" a="1"/>
  <c r="FY10" i="2" s="1"/>
  <c r="FY64" i="2" a="1"/>
  <c r="FY64" i="2" s="1"/>
  <c r="FY52" i="2" a="1"/>
  <c r="FY52" i="2" s="1"/>
  <c r="FY69" i="2" a="1"/>
  <c r="FY69" i="2" s="1"/>
  <c r="FY47" i="2" a="1"/>
  <c r="FY47" i="2" s="1"/>
  <c r="FY36" i="2" a="1"/>
  <c r="FY36" i="2" s="1"/>
  <c r="FY65" i="2" a="1"/>
  <c r="FY65" i="2" s="1"/>
  <c r="FY40" i="2" a="1"/>
  <c r="FY40" i="2" s="1"/>
  <c r="FY11" i="2" a="1"/>
  <c r="FY11" i="2" s="1"/>
  <c r="FY12" i="2" a="1"/>
  <c r="FY12" i="2" s="1"/>
  <c r="FY21" i="2" a="1"/>
  <c r="FY21" i="2" s="1"/>
  <c r="FY60" i="2" a="1"/>
  <c r="FY60" i="2" s="1"/>
  <c r="FY38" i="2" a="1"/>
  <c r="FY38" i="2" s="1"/>
  <c r="FY13" i="2" a="1"/>
  <c r="FY13" i="2" s="1"/>
  <c r="FY24" i="2" a="1"/>
  <c r="FY24" i="2" s="1"/>
  <c r="FY18" i="2" a="1"/>
  <c r="FY18" i="2" s="1"/>
  <c r="FY62" i="2" a="1"/>
  <c r="FY62" i="2" s="1"/>
  <c r="FY29" i="2" a="1"/>
  <c r="FY29" i="2" s="1"/>
  <c r="FY35" i="2" a="1"/>
  <c r="FY35" i="2" s="1"/>
  <c r="FY22" i="2" a="1"/>
  <c r="FY22" i="2" s="1"/>
  <c r="FY68" i="2" a="1"/>
  <c r="FY68" i="2" s="1"/>
  <c r="FY63" i="2" a="1"/>
  <c r="FY63" i="2" s="1"/>
  <c r="FY9" i="2" a="1"/>
  <c r="FY9" i="2" s="1"/>
  <c r="FY61" i="2" a="1"/>
  <c r="FY61" i="2" s="1"/>
  <c r="FY26" i="2" a="1"/>
  <c r="FY26" i="2" s="1"/>
  <c r="FY16" i="2" a="1"/>
  <c r="FY16" i="2" s="1"/>
  <c r="FY48" i="2" a="1"/>
  <c r="FY48" i="2" s="1"/>
  <c r="FY70" i="2" a="1"/>
  <c r="FY70" i="2" s="1"/>
  <c r="FY31" i="2" a="1"/>
  <c r="FY31" i="2" s="1"/>
  <c r="FY42" i="2" a="1"/>
  <c r="FY42" i="2" s="1"/>
  <c r="FY32" i="2" a="1"/>
  <c r="FY32" i="2" s="1"/>
  <c r="FY55" i="2" a="1"/>
  <c r="FY55" i="2" s="1"/>
  <c r="FY50" i="2" a="1"/>
  <c r="FY50" i="2" s="1"/>
  <c r="FY28" i="2" a="1"/>
  <c r="FY28" i="2" s="1"/>
  <c r="FY58" i="2" a="1"/>
  <c r="FY58" i="2" s="1"/>
  <c r="FY54" i="2" a="1"/>
  <c r="FY54" i="2" s="1"/>
  <c r="FY67" i="2" a="1"/>
  <c r="FY67" i="2" s="1"/>
  <c r="FY59" i="2" a="1"/>
  <c r="FY59" i="2" s="1"/>
  <c r="FY41" i="2" a="1"/>
  <c r="FY41" i="2" s="1"/>
  <c r="GM5" i="2"/>
  <c r="GM6" i="2" s="1"/>
  <c r="GM7" i="2" s="1"/>
  <c r="GM8" i="2" s="1"/>
  <c r="GM9" i="2" s="1"/>
  <c r="GM10" i="2" s="1"/>
  <c r="GM11" i="2" s="1"/>
  <c r="GM12" i="2" s="1"/>
  <c r="GM13" i="2" s="1"/>
  <c r="GM14" i="2" s="1"/>
  <c r="GM15" i="2" s="1"/>
  <c r="GM16" i="2" s="1"/>
  <c r="GM17" i="2" s="1"/>
  <c r="GM18" i="2" s="1"/>
  <c r="GM19" i="2" s="1"/>
  <c r="GM20" i="2" s="1"/>
  <c r="GM21" i="2" s="1"/>
  <c r="GM22" i="2" s="1"/>
  <c r="GM23" i="2" s="1"/>
  <c r="GM24" i="2" s="1"/>
  <c r="GM25" i="2" s="1"/>
  <c r="GM26" i="2" s="1"/>
  <c r="GM27" i="2" s="1"/>
  <c r="GM28" i="2" s="1"/>
  <c r="GM29" i="2" s="1"/>
  <c r="GM30" i="2" s="1"/>
  <c r="GM31" i="2" s="1"/>
  <c r="GM32" i="2" s="1"/>
  <c r="GM33" i="2" s="1"/>
  <c r="GM34" i="2" s="1"/>
  <c r="GM35" i="2" s="1"/>
  <c r="GM36" i="2" s="1"/>
  <c r="GM37" i="2" s="1"/>
  <c r="GM38" i="2" s="1"/>
  <c r="GM39" i="2" s="1"/>
  <c r="GM40" i="2" s="1"/>
  <c r="GM41" i="2" s="1"/>
  <c r="FY82" i="2" a="1"/>
  <c r="FY82" i="2" s="1"/>
  <c r="FY80" i="2" a="1"/>
  <c r="FY80" i="2" s="1"/>
  <c r="FY79" i="2" a="1"/>
  <c r="FY79" i="2" s="1"/>
  <c r="FY72" i="2" a="1"/>
  <c r="FY72" i="2" s="1"/>
  <c r="FY73" i="2" a="1"/>
  <c r="FY73" i="2" s="1"/>
  <c r="FY76" i="2" a="1"/>
  <c r="FY76" i="2" s="1"/>
  <c r="FY71" i="2" a="1"/>
  <c r="FY71" i="2" s="1"/>
  <c r="FY74" i="2" a="1"/>
  <c r="FY74" i="2" s="1"/>
  <c r="FY77" i="2" a="1"/>
  <c r="FY77" i="2" s="1"/>
  <c r="FY75" i="2" a="1"/>
  <c r="FY75" i="2" s="1"/>
  <c r="FY78" i="2" a="1"/>
  <c r="FY78" i="2" s="1"/>
  <c r="FY125" i="2" a="1"/>
  <c r="FY125" i="2" s="1"/>
  <c r="FY124" i="2" a="1"/>
  <c r="FY124" i="2" s="1"/>
  <c r="FY122" i="2" a="1"/>
  <c r="FY122" i="2" s="1"/>
  <c r="FY126" i="2" a="1"/>
  <c r="FY126" i="2" s="1"/>
  <c r="FY116" i="2" a="1"/>
  <c r="FY116" i="2" s="1"/>
  <c r="FY121" i="2" a="1"/>
  <c r="FY121" i="2" s="1"/>
  <c r="FY92" i="2" a="1"/>
  <c r="FY92" i="2" s="1"/>
  <c r="FY111" i="2" a="1"/>
  <c r="FY111" i="2" s="1"/>
  <c r="FY93" i="2" a="1"/>
  <c r="FY93" i="2" s="1"/>
  <c r="FY87" i="2" a="1"/>
  <c r="FY87" i="2" s="1"/>
  <c r="FY95" i="2" a="1"/>
  <c r="FY95" i="2" s="1"/>
  <c r="FY114" i="2" a="1"/>
  <c r="FY114" i="2" s="1"/>
  <c r="FY120" i="2" a="1"/>
  <c r="FY120" i="2" s="1"/>
  <c r="FY115" i="2" a="1"/>
  <c r="FY115" i="2" s="1"/>
  <c r="FY110" i="2" a="1"/>
  <c r="FY110" i="2" s="1"/>
  <c r="FY102" i="2" a="1"/>
  <c r="FY102" i="2" s="1"/>
  <c r="FY104" i="2" a="1"/>
  <c r="FY104" i="2" s="1"/>
  <c r="FY108" i="2" a="1"/>
  <c r="FY108" i="2" s="1"/>
  <c r="FY89" i="2" a="1"/>
  <c r="FY89" i="2" s="1"/>
  <c r="FY113" i="2" a="1"/>
  <c r="FY113" i="2" s="1"/>
  <c r="FY103" i="2" a="1"/>
  <c r="FY103" i="2" s="1"/>
  <c r="FY86" i="2" a="1"/>
  <c r="FY86" i="2" s="1"/>
  <c r="FY106" i="2" a="1"/>
  <c r="FY106" i="2" s="1"/>
  <c r="FY101" i="2" a="1"/>
  <c r="FY101" i="2" s="1"/>
  <c r="FY105" i="2" a="1"/>
  <c r="FY105" i="2" s="1"/>
  <c r="FY117" i="2" a="1"/>
  <c r="FY117" i="2" s="1"/>
  <c r="FY100" i="2" a="1"/>
  <c r="FY100" i="2" s="1"/>
  <c r="FY109" i="2" a="1"/>
  <c r="FY109" i="2" s="1"/>
  <c r="FY90" i="2" a="1"/>
  <c r="FY90" i="2" s="1"/>
  <c r="FY112" i="2" a="1"/>
  <c r="FY112" i="2" s="1"/>
  <c r="FY107" i="2" a="1"/>
  <c r="FY107" i="2" s="1"/>
  <c r="FY4" i="2" a="1"/>
  <c r="FY4" i="2" s="1"/>
  <c r="FZ4" i="2" s="1"/>
  <c r="FY7" i="2" a="1"/>
  <c r="FY7" i="2" s="1"/>
  <c r="FY6" i="2" a="1"/>
  <c r="FY6" i="2" s="1"/>
  <c r="FY5" i="2" a="1"/>
  <c r="FY5" i="2" s="1"/>
  <c r="GN5" i="2"/>
  <c r="GN6" i="2" s="1"/>
  <c r="GN7" i="2" s="1"/>
  <c r="GN8" i="2" s="1"/>
  <c r="GN9" i="2" s="1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FY163" i="2" a="1"/>
  <c r="FY163" i="2" s="1"/>
  <c r="FY165" i="2" a="1"/>
  <c r="FY165" i="2" s="1"/>
  <c r="FY166" i="2" a="1"/>
  <c r="FY166" i="2" s="1"/>
  <c r="FY164" i="2" a="1"/>
  <c r="FY164" i="2" s="1"/>
  <c r="FY158" i="2" a="1"/>
  <c r="FY158" i="2" s="1"/>
  <c r="FY155" i="2" a="1"/>
  <c r="FY155" i="2" s="1"/>
  <c r="FY156" i="2" a="1"/>
  <c r="FY156" i="2" s="1"/>
  <c r="FY159" i="2" a="1"/>
  <c r="FY159" i="2" s="1"/>
  <c r="FY157" i="2" a="1"/>
  <c r="FY157" i="2" s="1"/>
  <c r="FY162" i="2" a="1"/>
  <c r="FY162" i="2" s="1"/>
  <c r="FY153" i="2" a="1"/>
  <c r="FY153" i="2" s="1"/>
  <c r="FY152" i="2" a="1"/>
  <c r="FY152" i="2" s="1"/>
  <c r="FY137" i="2" a="1"/>
  <c r="FY137" i="2" s="1"/>
  <c r="FY143" i="2" a="1"/>
  <c r="FY143" i="2" s="1"/>
  <c r="FY142" i="2" a="1"/>
  <c r="FY142" i="2" s="1"/>
  <c r="FY146" i="2" a="1"/>
  <c r="FY146" i="2" s="1"/>
  <c r="FY141" i="2" a="1"/>
  <c r="FY141" i="2" s="1"/>
  <c r="FY144" i="2" a="1"/>
  <c r="FY144" i="2" s="1"/>
  <c r="FY150" i="2" a="1"/>
  <c r="FY150" i="2" s="1"/>
  <c r="FY148" i="2" a="1"/>
  <c r="FY148" i="2" s="1"/>
  <c r="FY151" i="2" a="1"/>
  <c r="FY151" i="2" s="1"/>
  <c r="FY136" i="2" a="1"/>
  <c r="FY136" i="2" s="1"/>
  <c r="FY149" i="2" a="1"/>
  <c r="FY149" i="2" s="1"/>
  <c r="FY138" i="2" a="1"/>
  <c r="FY138" i="2" s="1"/>
  <c r="FY139" i="2" a="1"/>
  <c r="FY139" i="2" s="1"/>
  <c r="FY140" i="2" a="1"/>
  <c r="FY140" i="2" s="1"/>
  <c r="FY145" i="2" a="1"/>
  <c r="FY145" i="2" s="1"/>
  <c r="FY129" i="2" a="1"/>
  <c r="FY129" i="2" s="1"/>
  <c r="FY128" i="2" a="1"/>
  <c r="FY128" i="2" s="1"/>
  <c r="FY127" i="2" a="1"/>
  <c r="FY127" i="2" s="1"/>
  <c r="FY131" i="2" a="1"/>
  <c r="FY131" i="2" s="1"/>
  <c r="FY134" i="2" a="1"/>
  <c r="FY134" i="2" s="1"/>
  <c r="FY133" i="2" a="1"/>
  <c r="FY133" i="2" s="1"/>
  <c r="FE5" i="2"/>
  <c r="FF4" i="2"/>
  <c r="FD21" i="2" a="1"/>
  <c r="FD21" i="2" s="1"/>
  <c r="FQ7" i="2"/>
  <c r="FT5" i="2"/>
  <c r="FD48" i="2" a="1"/>
  <c r="FD48" i="2" s="1"/>
  <c r="FD55" i="2" a="1"/>
  <c r="FD55" i="2" s="1"/>
  <c r="E13" i="4"/>
  <c r="F13" i="4" s="1"/>
  <c r="G13" i="4" s="1"/>
  <c r="L13" i="4" s="1"/>
  <c r="FS5" i="2"/>
  <c r="FS6" i="2" s="1"/>
  <c r="FS7" i="2" s="1"/>
  <c r="FS8" i="2" s="1"/>
  <c r="FS9" i="2" s="1"/>
  <c r="FS10" i="2" s="1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S46" i="2" s="1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FR5" i="2"/>
  <c r="FR6" i="2" s="1"/>
  <c r="FR7" i="2" s="1"/>
  <c r="EJ5" i="2"/>
  <c r="EK4" i="2"/>
  <c r="EL4" i="2" s="1"/>
  <c r="EM4" i="2" s="1"/>
  <c r="EN4" i="2" s="1"/>
  <c r="EV4" i="2"/>
  <c r="EX5" i="2"/>
  <c r="EX6" i="2" s="1"/>
  <c r="EX7" i="2" s="1"/>
  <c r="EX8" i="2" s="1"/>
  <c r="EX9" i="2" s="1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DP4" i="2"/>
  <c r="DQ4" i="2" s="1"/>
  <c r="DR4" i="2" s="1"/>
  <c r="DS4" i="2" s="1"/>
  <c r="DN189" i="2" a="1"/>
  <c r="DN189" i="2" s="1"/>
  <c r="DN188" i="2" a="1"/>
  <c r="DN188" i="2" s="1"/>
  <c r="DN197" i="2" a="1"/>
  <c r="DN197" i="2" s="1"/>
  <c r="DN199" i="2" a="1"/>
  <c r="DN199" i="2" s="1"/>
  <c r="DN186" i="2" a="1"/>
  <c r="DN186" i="2" s="1"/>
  <c r="DN185" i="2" a="1"/>
  <c r="DN185" i="2" s="1"/>
  <c r="DN196" i="2" a="1"/>
  <c r="DN196" i="2" s="1"/>
  <c r="DN184" i="2" a="1"/>
  <c r="DN184" i="2" s="1"/>
  <c r="DN192" i="2" a="1"/>
  <c r="DN192" i="2" s="1"/>
  <c r="DN190" i="2" a="1"/>
  <c r="DN190" i="2" s="1"/>
  <c r="DN187" i="2" a="1"/>
  <c r="DN187" i="2" s="1"/>
  <c r="DN193" i="2" a="1"/>
  <c r="DN193" i="2" s="1"/>
  <c r="DN52" i="2" a="1"/>
  <c r="DN52" i="2" s="1"/>
  <c r="DN50" i="2" a="1"/>
  <c r="DN50" i="2" s="1"/>
  <c r="DN51" i="2" a="1"/>
  <c r="DN51" i="2" s="1"/>
  <c r="DN49" i="2" a="1"/>
  <c r="DN49" i="2" s="1"/>
  <c r="DN40" i="2" a="1"/>
  <c r="DN40" i="2" s="1"/>
  <c r="DN45" i="2" a="1"/>
  <c r="DN45" i="2" s="1"/>
  <c r="DN38" i="2" a="1"/>
  <c r="DN38" i="2" s="1"/>
  <c r="DN48" i="2" a="1"/>
  <c r="DN48" i="2" s="1"/>
  <c r="DN46" i="2" a="1"/>
  <c r="DN46" i="2" s="1"/>
  <c r="DN36" i="2" a="1"/>
  <c r="DN36" i="2" s="1"/>
  <c r="DN37" i="2" a="1"/>
  <c r="DN37" i="2" s="1"/>
  <c r="DN42" i="2" a="1"/>
  <c r="DN42" i="2" s="1"/>
  <c r="DN43" i="2" a="1"/>
  <c r="DN43" i="2" s="1"/>
  <c r="DN39" i="2" a="1"/>
  <c r="DN39" i="2" s="1"/>
  <c r="DN198" i="2" a="1"/>
  <c r="DN198" i="2" s="1"/>
  <c r="DN71" i="2" a="1"/>
  <c r="DN71" i="2" s="1"/>
  <c r="DN127" i="2" a="1"/>
  <c r="DN127" i="2" s="1"/>
  <c r="DN156" i="2" a="1"/>
  <c r="DN156" i="2" s="1"/>
  <c r="DN145" i="2" a="1"/>
  <c r="DN145" i="2" s="1"/>
  <c r="DN195" i="2" a="1"/>
  <c r="DN195" i="2" s="1"/>
  <c r="DN120" i="2" a="1"/>
  <c r="DN120" i="2" s="1"/>
  <c r="DN174" i="2" a="1"/>
  <c r="DN174" i="2" s="1"/>
  <c r="DN179" i="2" a="1"/>
  <c r="DN179" i="2" s="1"/>
  <c r="DN150" i="2" a="1"/>
  <c r="DN150" i="2" s="1"/>
  <c r="DN54" i="2" a="1"/>
  <c r="DN54" i="2" s="1"/>
  <c r="DN57" i="2" a="1"/>
  <c r="DN57" i="2" s="1"/>
  <c r="DN56" i="2" a="1"/>
  <c r="DN56" i="2" s="1"/>
  <c r="DN55" i="2" a="1"/>
  <c r="DN55" i="2" s="1"/>
  <c r="DN58" i="2" a="1"/>
  <c r="DN58" i="2" s="1"/>
  <c r="DN191" i="2" a="1"/>
  <c r="DN191" i="2" s="1"/>
  <c r="DN165" i="2" a="1"/>
  <c r="DN165" i="2" s="1"/>
  <c r="DN53" i="2" a="1"/>
  <c r="DN53" i="2" s="1"/>
  <c r="DN112" i="2" a="1"/>
  <c r="DN112" i="2" s="1"/>
  <c r="DN23" i="2" a="1"/>
  <c r="DN23" i="2" s="1"/>
  <c r="DN35" i="2" a="1"/>
  <c r="DN35" i="2" s="1"/>
  <c r="DN47" i="2" a="1"/>
  <c r="DN47" i="2" s="1"/>
  <c r="DN86" i="2" a="1"/>
  <c r="DN86" i="2" s="1"/>
  <c r="DN92" i="2" a="1"/>
  <c r="DN92" i="2" s="1"/>
  <c r="DN44" i="2" a="1"/>
  <c r="DN44" i="2" s="1"/>
  <c r="DN134" i="2" a="1"/>
  <c r="DN134" i="2" s="1"/>
  <c r="DN106" i="2" a="1"/>
  <c r="DN106" i="2" s="1"/>
  <c r="DN181" i="2" a="1"/>
  <c r="DN181" i="2" s="1"/>
  <c r="DN95" i="2" a="1"/>
  <c r="DN95" i="2" s="1"/>
  <c r="DN91" i="2" a="1"/>
  <c r="DN91" i="2" s="1"/>
  <c r="DN59" i="2" a="1"/>
  <c r="DN59" i="2" s="1"/>
  <c r="DN170" i="2" a="1"/>
  <c r="DN170" i="2" s="1"/>
  <c r="DN65" i="2" a="1"/>
  <c r="DN65" i="2" s="1"/>
  <c r="DN66" i="2" a="1"/>
  <c r="DN66" i="2" s="1"/>
  <c r="DN61" i="2" a="1"/>
  <c r="DN61" i="2" s="1"/>
  <c r="DN100" i="2" a="1"/>
  <c r="DN100" i="2" s="1"/>
  <c r="DN154" i="2" a="1"/>
  <c r="DN154" i="2" s="1"/>
  <c r="DN24" i="2" a="1"/>
  <c r="DN24" i="2" s="1"/>
  <c r="DN125" i="2" a="1"/>
  <c r="DN125" i="2" s="1"/>
  <c r="DN176" i="2" a="1"/>
  <c r="DN176" i="2" s="1"/>
  <c r="DN103" i="2" a="1"/>
  <c r="DN103" i="2" s="1"/>
  <c r="DN25" i="2" a="1"/>
  <c r="DN25" i="2" s="1"/>
  <c r="DN6" i="2" a="1"/>
  <c r="DN6" i="2" s="1"/>
  <c r="DN7" i="2" a="1"/>
  <c r="DN7" i="2" s="1"/>
  <c r="DN5" i="2" a="1"/>
  <c r="DN5" i="2" s="1"/>
  <c r="DO5" i="2" s="1"/>
  <c r="DN8" i="2" a="1"/>
  <c r="DN8" i="2" s="1"/>
  <c r="DN64" i="2" a="1"/>
  <c r="DN64" i="2" s="1"/>
  <c r="DN194" i="2" a="1"/>
  <c r="DN194" i="2" s="1"/>
  <c r="DN89" i="2" a="1"/>
  <c r="DN89" i="2" s="1"/>
  <c r="DN84" i="2" a="1"/>
  <c r="DN84" i="2" s="1"/>
  <c r="DN60" i="2" a="1"/>
  <c r="DN60" i="2" s="1"/>
  <c r="DN111" i="2" a="1"/>
  <c r="DN111" i="2" s="1"/>
  <c r="DN27" i="2" a="1"/>
  <c r="DN27" i="2" s="1"/>
  <c r="DN70" i="2" a="1"/>
  <c r="DN70" i="2" s="1"/>
  <c r="DN41" i="2" a="1"/>
  <c r="DN41" i="2" s="1"/>
  <c r="DN96" i="2" a="1"/>
  <c r="DN96" i="2" s="1"/>
  <c r="DN98" i="2" a="1"/>
  <c r="DN98" i="2" s="1"/>
  <c r="DN102" i="2" a="1"/>
  <c r="DN102" i="2" s="1"/>
  <c r="DN105" i="2" a="1"/>
  <c r="DN105" i="2" s="1"/>
  <c r="DN107" i="2" a="1"/>
  <c r="DN107" i="2" s="1"/>
  <c r="DN108" i="2" a="1"/>
  <c r="DN108" i="2" s="1"/>
  <c r="DN104" i="2" a="1"/>
  <c r="DN104" i="2" s="1"/>
  <c r="DN99" i="2" a="1"/>
  <c r="DN99" i="2" s="1"/>
  <c r="DN97" i="2" a="1"/>
  <c r="DN97" i="2" s="1"/>
  <c r="DN101" i="2" a="1"/>
  <c r="DN101" i="2" s="1"/>
  <c r="DN93" i="2" a="1"/>
  <c r="DN93" i="2" s="1"/>
  <c r="DN94" i="2" a="1"/>
  <c r="DN94" i="2" s="1"/>
  <c r="DN80" i="2" a="1"/>
  <c r="DN80" i="2" s="1"/>
  <c r="DN83" i="2" a="1"/>
  <c r="DN83" i="2" s="1"/>
  <c r="DN82" i="2" a="1"/>
  <c r="DN82" i="2" s="1"/>
  <c r="DN85" i="2" a="1"/>
  <c r="DN85" i="2" s="1"/>
  <c r="DN90" i="2" a="1"/>
  <c r="DN90" i="2" s="1"/>
  <c r="DN81" i="2" a="1"/>
  <c r="DN81" i="2" s="1"/>
  <c r="DN87" i="2" a="1"/>
  <c r="DN87" i="2" s="1"/>
  <c r="DN88" i="2" a="1"/>
  <c r="DN88" i="2" s="1"/>
  <c r="DN77" i="2" a="1"/>
  <c r="DN77" i="2" s="1"/>
  <c r="DN78" i="2" a="1"/>
  <c r="DN78" i="2" s="1"/>
  <c r="DN79" i="2" a="1"/>
  <c r="DN79" i="2" s="1"/>
  <c r="DN76" i="2" a="1"/>
  <c r="DN76" i="2" s="1"/>
  <c r="DN74" i="2" a="1"/>
  <c r="DN74" i="2" s="1"/>
  <c r="DN67" i="2" a="1"/>
  <c r="DN67" i="2" s="1"/>
  <c r="DN73" i="2" a="1"/>
  <c r="DN73" i="2" s="1"/>
  <c r="DN69" i="2" a="1"/>
  <c r="DN69" i="2" s="1"/>
  <c r="DN72" i="2" a="1"/>
  <c r="DN72" i="2" s="1"/>
  <c r="DN68" i="2" a="1"/>
  <c r="DN68" i="2" s="1"/>
  <c r="DN75" i="2" a="1"/>
  <c r="DN75" i="2" s="1"/>
  <c r="DN20" i="2" a="1"/>
  <c r="DN20" i="2" s="1"/>
  <c r="DN19" i="2" a="1"/>
  <c r="DN19" i="2" s="1"/>
  <c r="DN22" i="2" a="1"/>
  <c r="DN22" i="2" s="1"/>
  <c r="DN15" i="2" a="1"/>
  <c r="DN15" i="2" s="1"/>
  <c r="DN9" i="2" a="1"/>
  <c r="DN9" i="2" s="1"/>
  <c r="DN17" i="2" a="1"/>
  <c r="DN17" i="2" s="1"/>
  <c r="DN11" i="2" a="1"/>
  <c r="DN11" i="2" s="1"/>
  <c r="DN16" i="2" a="1"/>
  <c r="DN16" i="2" s="1"/>
  <c r="DN13" i="2" a="1"/>
  <c r="DN13" i="2" s="1"/>
  <c r="DN10" i="2" a="1"/>
  <c r="DN10" i="2" s="1"/>
  <c r="DN18" i="2" a="1"/>
  <c r="DN18" i="2" s="1"/>
  <c r="DN183" i="2" a="1"/>
  <c r="DN183" i="2" s="1"/>
  <c r="DN21" i="2" a="1"/>
  <c r="DN21" i="2" s="1"/>
  <c r="DN121" i="2" a="1"/>
  <c r="DN121" i="2" s="1"/>
  <c r="DN140" i="2" a="1"/>
  <c r="DN140" i="2" s="1"/>
  <c r="DN167" i="2" a="1"/>
  <c r="DN167" i="2" s="1"/>
  <c r="DN124" i="2" a="1"/>
  <c r="DN124" i="2" s="1"/>
  <c r="DN109" i="2" a="1"/>
  <c r="DN109" i="2" s="1"/>
  <c r="DN110" i="2" a="1"/>
  <c r="DN110" i="2" s="1"/>
  <c r="DN136" i="2" a="1"/>
  <c r="DN136" i="2" s="1"/>
  <c r="DN119" i="2" a="1"/>
  <c r="DN119" i="2" s="1"/>
  <c r="DN139" i="2" a="1"/>
  <c r="DN139" i="2" s="1"/>
  <c r="DN12" i="2" a="1"/>
  <c r="DN12" i="2" s="1"/>
  <c r="DN14" i="2" a="1"/>
  <c r="DN14" i="2" s="1"/>
  <c r="DN26" i="2" a="1"/>
  <c r="DN26" i="2" s="1"/>
  <c r="DN164" i="2" a="1"/>
  <c r="DN164" i="2" s="1"/>
  <c r="DN63" i="2" a="1"/>
  <c r="DN63" i="2" s="1"/>
  <c r="DN200" i="2" a="1"/>
  <c r="DN200" i="2" s="1"/>
  <c r="DN202" i="2" a="1"/>
  <c r="DN202" i="2" s="1"/>
  <c r="DN182" i="2" a="1"/>
  <c r="DN182" i="2" s="1"/>
  <c r="DN180" i="2" a="1"/>
  <c r="DN180" i="2" s="1"/>
  <c r="DN178" i="2" a="1"/>
  <c r="DN178" i="2" s="1"/>
  <c r="DN173" i="2" a="1"/>
  <c r="DN173" i="2" s="1"/>
  <c r="DN172" i="2" a="1"/>
  <c r="DN172" i="2" s="1"/>
  <c r="DN177" i="2" a="1"/>
  <c r="DN177" i="2" s="1"/>
  <c r="DN175" i="2" a="1"/>
  <c r="DN175" i="2" s="1"/>
  <c r="DN171" i="2" a="1"/>
  <c r="DN171" i="2" s="1"/>
  <c r="DN159" i="2" a="1"/>
  <c r="DN159" i="2" s="1"/>
  <c r="DN158" i="2" a="1"/>
  <c r="DN158" i="2" s="1"/>
  <c r="DN161" i="2" a="1"/>
  <c r="DN161" i="2" s="1"/>
  <c r="DN169" i="2" a="1"/>
  <c r="DN169" i="2" s="1"/>
  <c r="DN166" i="2" a="1"/>
  <c r="DN166" i="2" s="1"/>
  <c r="DN157" i="2" a="1"/>
  <c r="DN157" i="2" s="1"/>
  <c r="DN162" i="2" a="1"/>
  <c r="DN162" i="2" s="1"/>
  <c r="DN155" i="2" a="1"/>
  <c r="DN155" i="2" s="1"/>
  <c r="DN153" i="2" a="1"/>
  <c r="DN153" i="2" s="1"/>
  <c r="DN152" i="2" a="1"/>
  <c r="DN152" i="2" s="1"/>
  <c r="DN151" i="2" a="1"/>
  <c r="DN151" i="2" s="1"/>
  <c r="DN148" i="2" a="1"/>
  <c r="DN148" i="2" s="1"/>
  <c r="DN143" i="2" a="1"/>
  <c r="DN143" i="2" s="1"/>
  <c r="DN144" i="2" a="1"/>
  <c r="DN144" i="2" s="1"/>
  <c r="DN142" i="2" a="1"/>
  <c r="DN142" i="2" s="1"/>
  <c r="DN147" i="2" a="1"/>
  <c r="DN147" i="2" s="1"/>
  <c r="DN146" i="2" a="1"/>
  <c r="DN146" i="2" s="1"/>
  <c r="DN141" i="2" a="1"/>
  <c r="DN141" i="2" s="1"/>
  <c r="DN132" i="2" a="1"/>
  <c r="DN132" i="2" s="1"/>
  <c r="DN128" i="2" a="1"/>
  <c r="DN128" i="2" s="1"/>
  <c r="DN138" i="2" a="1"/>
  <c r="DN138" i="2" s="1"/>
  <c r="DN137" i="2" a="1"/>
  <c r="DN137" i="2" s="1"/>
  <c r="DN113" i="2" a="1"/>
  <c r="DN113" i="2" s="1"/>
  <c r="DN114" i="2" a="1"/>
  <c r="DN114" i="2" s="1"/>
  <c r="DN116" i="2" a="1"/>
  <c r="DN116" i="2" s="1"/>
  <c r="DN126" i="2" a="1"/>
  <c r="DN126" i="2" s="1"/>
  <c r="DN131" i="2" a="1"/>
  <c r="DN131" i="2" s="1"/>
  <c r="DN115" i="2" a="1"/>
  <c r="DN115" i="2" s="1"/>
  <c r="DN123" i="2" a="1"/>
  <c r="DN123" i="2" s="1"/>
  <c r="DN133" i="2" a="1"/>
  <c r="DN133" i="2" s="1"/>
  <c r="DN122" i="2" a="1"/>
  <c r="DN122" i="2" s="1"/>
  <c r="DN129" i="2" a="1"/>
  <c r="DN129" i="2" s="1"/>
  <c r="DN135" i="2" a="1"/>
  <c r="DN135" i="2" s="1"/>
  <c r="DN130" i="2" a="1"/>
  <c r="DN130" i="2" s="1"/>
  <c r="DN34" i="2" a="1"/>
  <c r="DN34" i="2" s="1"/>
  <c r="DN33" i="2" a="1"/>
  <c r="DN33" i="2" s="1"/>
  <c r="DN32" i="2" a="1"/>
  <c r="DN32" i="2" s="1"/>
  <c r="DN29" i="2" a="1"/>
  <c r="DN29" i="2" s="1"/>
  <c r="DN31" i="2" a="1"/>
  <c r="DN31" i="2" s="1"/>
  <c r="DN28" i="2" a="1"/>
  <c r="DN28" i="2" s="1"/>
  <c r="DN30" i="2" a="1"/>
  <c r="DN30" i="2" s="1"/>
  <c r="EC6" i="2"/>
  <c r="EC7" i="2" s="1"/>
  <c r="EC8" i="2" s="1"/>
  <c r="EC9" i="2" s="1"/>
  <c r="EC10" i="2" s="1"/>
  <c r="EC11" i="2" s="1"/>
  <c r="EC12" i="2" s="1"/>
  <c r="EC13" i="2" s="1"/>
  <c r="EC14" i="2" s="1"/>
  <c r="EC15" i="2" s="1"/>
  <c r="EC16" i="2" s="1"/>
  <c r="EC17" i="2" s="1"/>
  <c r="EC18" i="2" s="1"/>
  <c r="EC19" i="2" s="1"/>
  <c r="EC20" i="2" s="1"/>
  <c r="EC21" i="2" s="1"/>
  <c r="EC22" i="2" s="1"/>
  <c r="EC23" i="2" s="1"/>
  <c r="EC24" i="2" s="1"/>
  <c r="EC25" i="2" s="1"/>
  <c r="EC26" i="2" s="1"/>
  <c r="EC27" i="2" s="1"/>
  <c r="EC28" i="2" s="1"/>
  <c r="EC29" i="2" s="1"/>
  <c r="EC30" i="2" s="1"/>
  <c r="EC31" i="2" s="1"/>
  <c r="EC32" i="2" s="1"/>
  <c r="EC33" i="2" s="1"/>
  <c r="EC34" i="2" s="1"/>
  <c r="EC35" i="2" s="1"/>
  <c r="EC36" i="2" s="1"/>
  <c r="EC37" i="2" s="1"/>
  <c r="EC38" i="2" s="1"/>
  <c r="EC39" i="2" s="1"/>
  <c r="EC40" i="2" s="1"/>
  <c r="EC41" i="2" s="1"/>
  <c r="EC42" i="2" s="1"/>
  <c r="EC43" i="2" s="1"/>
  <c r="EC44" i="2" s="1"/>
  <c r="EC45" i="2" s="1"/>
  <c r="EC46" i="2" s="1"/>
  <c r="EC47" i="2" s="1"/>
  <c r="EC48" i="2" s="1"/>
  <c r="EC49" i="2" s="1"/>
  <c r="EC50" i="2" s="1"/>
  <c r="EC51" i="2" s="1"/>
  <c r="EC52" i="2" s="1"/>
  <c r="EC53" i="2" s="1"/>
  <c r="EC54" i="2" s="1"/>
  <c r="EC55" i="2" s="1"/>
  <c r="EC56" i="2" s="1"/>
  <c r="EC57" i="2" s="1"/>
  <c r="EC58" i="2" s="1"/>
  <c r="EC59" i="2" s="1"/>
  <c r="EC60" i="2" s="1"/>
  <c r="EC61" i="2" s="1"/>
  <c r="EC62" i="2" s="1"/>
  <c r="EC63" i="2" s="1"/>
  <c r="EC64" i="2" s="1"/>
  <c r="EC65" i="2" s="1"/>
  <c r="EC66" i="2" s="1"/>
  <c r="EC67" i="2" s="1"/>
  <c r="EC68" i="2" s="1"/>
  <c r="EC69" i="2" s="1"/>
  <c r="EC70" i="2" s="1"/>
  <c r="EC71" i="2" s="1"/>
  <c r="EC72" i="2" s="1"/>
  <c r="EC73" i="2" s="1"/>
  <c r="EC74" i="2" s="1"/>
  <c r="EC75" i="2" s="1"/>
  <c r="EC76" i="2" s="1"/>
  <c r="EC77" i="2" s="1"/>
  <c r="EC78" i="2" s="1"/>
  <c r="EC79" i="2" s="1"/>
  <c r="EC80" i="2" s="1"/>
  <c r="EC81" i="2" s="1"/>
  <c r="EC82" i="2" s="1"/>
  <c r="EC83" i="2" s="1"/>
  <c r="EC84" i="2" s="1"/>
  <c r="EC85" i="2" s="1"/>
  <c r="EC86" i="2" s="1"/>
  <c r="EC87" i="2" s="1"/>
  <c r="EC88" i="2" s="1"/>
  <c r="EC89" i="2" s="1"/>
  <c r="EC90" i="2" s="1"/>
  <c r="EC91" i="2" s="1"/>
  <c r="EC92" i="2" s="1"/>
  <c r="EC93" i="2" s="1"/>
  <c r="EC94" i="2" s="1"/>
  <c r="EC95" i="2" s="1"/>
  <c r="EC96" i="2" s="1"/>
  <c r="EC97" i="2" s="1"/>
  <c r="EC98" i="2" s="1"/>
  <c r="EC99" i="2" s="1"/>
  <c r="EC100" i="2" s="1"/>
  <c r="EC101" i="2" s="1"/>
  <c r="EC102" i="2" s="1"/>
  <c r="EC103" i="2" s="1"/>
  <c r="EC104" i="2" s="1"/>
  <c r="EC105" i="2" s="1"/>
  <c r="EC106" i="2" s="1"/>
  <c r="EC107" i="2" s="1"/>
  <c r="EC108" i="2" s="1"/>
  <c r="EC109" i="2" s="1"/>
  <c r="EC110" i="2" s="1"/>
  <c r="EC111" i="2" s="1"/>
  <c r="EC112" i="2" s="1"/>
  <c r="EC113" i="2" s="1"/>
  <c r="EC114" i="2" s="1"/>
  <c r="EC115" i="2" s="1"/>
  <c r="EC116" i="2" s="1"/>
  <c r="EC117" i="2" s="1"/>
  <c r="EC118" i="2" s="1"/>
  <c r="EC119" i="2" s="1"/>
  <c r="EC120" i="2" s="1"/>
  <c r="EC121" i="2" s="1"/>
  <c r="EC122" i="2" s="1"/>
  <c r="EC123" i="2" s="1"/>
  <c r="EC124" i="2" s="1"/>
  <c r="EC125" i="2" s="1"/>
  <c r="EC126" i="2" s="1"/>
  <c r="EC127" i="2" s="1"/>
  <c r="EC128" i="2" s="1"/>
  <c r="EC129" i="2" s="1"/>
  <c r="EC130" i="2" s="1"/>
  <c r="EC131" i="2" s="1"/>
  <c r="EC132" i="2" s="1"/>
  <c r="EC133" i="2" s="1"/>
  <c r="EC134" i="2" s="1"/>
  <c r="EC135" i="2" s="1"/>
  <c r="EC136" i="2" s="1"/>
  <c r="EC137" i="2" s="1"/>
  <c r="EC138" i="2" s="1"/>
  <c r="EC139" i="2" s="1"/>
  <c r="EC140" i="2" s="1"/>
  <c r="EC141" i="2" s="1"/>
  <c r="EC142" i="2" s="1"/>
  <c r="EC143" i="2" s="1"/>
  <c r="EC144" i="2" s="1"/>
  <c r="EC145" i="2" s="1"/>
  <c r="EC146" i="2" s="1"/>
  <c r="EC147" i="2" s="1"/>
  <c r="EC148" i="2" s="1"/>
  <c r="EC149" i="2" s="1"/>
  <c r="EC150" i="2" s="1"/>
  <c r="EC151" i="2" s="1"/>
  <c r="EC152" i="2" s="1"/>
  <c r="EC153" i="2" s="1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EB5" i="2"/>
  <c r="EB6" i="2" s="1"/>
  <c r="EB7" i="2" s="1"/>
  <c r="EB8" i="2" s="1"/>
  <c r="EB9" i="2" s="1"/>
  <c r="EB10" i="2" s="1"/>
  <c r="EB11" i="2" s="1"/>
  <c r="EB12" i="2" s="1"/>
  <c r="EB13" i="2" s="1"/>
  <c r="EB14" i="2" s="1"/>
  <c r="EB15" i="2" s="1"/>
  <c r="EB16" i="2" s="1"/>
  <c r="EB17" i="2" s="1"/>
  <c r="EB18" i="2" s="1"/>
  <c r="EB19" i="2" s="1"/>
  <c r="EB20" i="2" s="1"/>
  <c r="EB21" i="2" s="1"/>
  <c r="EB22" i="2" s="1"/>
  <c r="EB23" i="2" s="1"/>
  <c r="EB24" i="2" s="1"/>
  <c r="EB25" i="2" s="1"/>
  <c r="EB26" i="2" s="1"/>
  <c r="EB27" i="2" s="1"/>
  <c r="EB28" i="2" s="1"/>
  <c r="EB29" i="2" s="1"/>
  <c r="EB30" i="2" s="1"/>
  <c r="EB31" i="2" s="1"/>
  <c r="EB32" i="2" s="1"/>
  <c r="EB33" i="2" s="1"/>
  <c r="EB34" i="2" s="1"/>
  <c r="EB35" i="2" s="1"/>
  <c r="EB36" i="2" s="1"/>
  <c r="EB37" i="2" s="1"/>
  <c r="EB38" i="2" s="1"/>
  <c r="EB39" i="2" s="1"/>
  <c r="EB40" i="2" s="1"/>
  <c r="EB41" i="2" s="1"/>
  <c r="EB42" i="2" s="1"/>
  <c r="EB43" i="2" s="1"/>
  <c r="EB44" i="2" s="1"/>
  <c r="EB45" i="2" s="1"/>
  <c r="EB46" i="2" s="1"/>
  <c r="EB47" i="2" s="1"/>
  <c r="EB48" i="2" s="1"/>
  <c r="EB49" i="2" s="1"/>
  <c r="EB50" i="2" s="1"/>
  <c r="EB51" i="2" s="1"/>
  <c r="EB52" i="2" s="1"/>
  <c r="EB53" i="2" s="1"/>
  <c r="EB54" i="2" s="1"/>
  <c r="EB55" i="2" s="1"/>
  <c r="EB56" i="2" s="1"/>
  <c r="EB57" i="2" s="1"/>
  <c r="EB58" i="2" s="1"/>
  <c r="EB59" i="2" s="1"/>
  <c r="EB60" i="2" s="1"/>
  <c r="EB61" i="2" s="1"/>
  <c r="EB62" i="2" s="1"/>
  <c r="EB63" i="2" s="1"/>
  <c r="EB64" i="2" s="1"/>
  <c r="EB65" i="2" s="1"/>
  <c r="EB66" i="2" s="1"/>
  <c r="EB67" i="2" s="1"/>
  <c r="EB68" i="2" s="1"/>
  <c r="EB69" i="2" s="1"/>
  <c r="EB70" i="2" s="1"/>
  <c r="EB71" i="2" s="1"/>
  <c r="EB72" i="2" s="1"/>
  <c r="EB73" i="2" s="1"/>
  <c r="EB74" i="2" s="1"/>
  <c r="EB75" i="2" s="1"/>
  <c r="EB76" i="2" s="1"/>
  <c r="EB77" i="2" s="1"/>
  <c r="EB78" i="2" s="1"/>
  <c r="EB79" i="2" s="1"/>
  <c r="EB80" i="2" s="1"/>
  <c r="EB81" i="2" s="1"/>
  <c r="EB82" i="2" s="1"/>
  <c r="EB83" i="2" s="1"/>
  <c r="EB84" i="2" s="1"/>
  <c r="EB85" i="2" s="1"/>
  <c r="EB86" i="2" s="1"/>
  <c r="EB87" i="2" s="1"/>
  <c r="EB88" i="2" s="1"/>
  <c r="EB89" i="2" s="1"/>
  <c r="EB90" i="2" s="1"/>
  <c r="EB91" i="2" s="1"/>
  <c r="EB92" i="2" s="1"/>
  <c r="EB93" i="2" s="1"/>
  <c r="EB94" i="2" s="1"/>
  <c r="EB95" i="2" s="1"/>
  <c r="EB96" i="2" s="1"/>
  <c r="EB97" i="2" s="1"/>
  <c r="EB98" i="2" s="1"/>
  <c r="EB99" i="2" s="1"/>
  <c r="EB100" i="2" s="1"/>
  <c r="EB101" i="2" s="1"/>
  <c r="EB102" i="2" s="1"/>
  <c r="EB103" i="2" s="1"/>
  <c r="EB104" i="2" s="1"/>
  <c r="EB105" i="2" s="1"/>
  <c r="EB106" i="2" s="1"/>
  <c r="EB107" i="2" s="1"/>
  <c r="EB108" i="2" s="1"/>
  <c r="EB109" i="2" s="1"/>
  <c r="EB110" i="2" s="1"/>
  <c r="EB111" i="2" s="1"/>
  <c r="EB112" i="2" s="1"/>
  <c r="EB113" i="2" s="1"/>
  <c r="EB114" i="2" s="1"/>
  <c r="EB115" i="2" s="1"/>
  <c r="EB116" i="2" s="1"/>
  <c r="EB117" i="2" s="1"/>
  <c r="EB118" i="2" s="1"/>
  <c r="EB119" i="2" s="1"/>
  <c r="EB120" i="2" s="1"/>
  <c r="EB121" i="2" s="1"/>
  <c r="EB122" i="2" s="1"/>
  <c r="EB123" i="2" s="1"/>
  <c r="EB124" i="2" s="1"/>
  <c r="EB125" i="2" s="1"/>
  <c r="EB126" i="2" s="1"/>
  <c r="EB127" i="2" s="1"/>
  <c r="EB128" i="2" s="1"/>
  <c r="EB129" i="2" s="1"/>
  <c r="EB130" i="2" s="1"/>
  <c r="EB131" i="2" s="1"/>
  <c r="EB132" i="2" s="1"/>
  <c r="EB133" i="2" s="1"/>
  <c r="EB134" i="2" s="1"/>
  <c r="EB135" i="2" s="1"/>
  <c r="EB136" i="2" s="1"/>
  <c r="EB137" i="2" s="1"/>
  <c r="EB138" i="2" s="1"/>
  <c r="EB139" i="2" s="1"/>
  <c r="EB140" i="2" s="1"/>
  <c r="EB141" i="2" s="1"/>
  <c r="EB142" i="2" s="1"/>
  <c r="EB143" i="2" s="1"/>
  <c r="EB144" i="2" s="1"/>
  <c r="EB145" i="2" s="1"/>
  <c r="EB146" i="2" s="1"/>
  <c r="EB147" i="2" s="1"/>
  <c r="EB148" i="2" s="1"/>
  <c r="EB149" i="2" s="1"/>
  <c r="EB150" i="2" s="1"/>
  <c r="EB151" i="2" s="1"/>
  <c r="EB152" i="2" s="1"/>
  <c r="EB153" i="2" s="1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CS186" i="2" a="1"/>
  <c r="CS186" i="2" s="1"/>
  <c r="CS187" i="2" a="1"/>
  <c r="CS187" i="2" s="1"/>
  <c r="CS184" i="2" a="1"/>
  <c r="CS184" i="2" s="1"/>
  <c r="CS185" i="2" a="1"/>
  <c r="CS185" i="2" s="1"/>
  <c r="CS182" i="2" a="1"/>
  <c r="CS182" i="2" s="1"/>
  <c r="CS183" i="2" a="1"/>
  <c r="CS183" i="2" s="1"/>
  <c r="CS177" i="2" a="1"/>
  <c r="CS177" i="2" s="1"/>
  <c r="CS181" i="2" a="1"/>
  <c r="CS181" i="2" s="1"/>
  <c r="CS178" i="2" a="1"/>
  <c r="CS178" i="2" s="1"/>
  <c r="CS180" i="2" a="1"/>
  <c r="CS180" i="2" s="1"/>
  <c r="CS179" i="2" a="1"/>
  <c r="CS179" i="2" s="1"/>
  <c r="CS165" i="2" a="1"/>
  <c r="CS165" i="2" s="1"/>
  <c r="CS167" i="2" a="1"/>
  <c r="CS167" i="2" s="1"/>
  <c r="CS169" i="2" a="1"/>
  <c r="CS169" i="2" s="1"/>
  <c r="CS161" i="2" a="1"/>
  <c r="CS161" i="2" s="1"/>
  <c r="CS175" i="2" a="1"/>
  <c r="CS175" i="2" s="1"/>
  <c r="CS173" i="2" a="1"/>
  <c r="CS173" i="2" s="1"/>
  <c r="CS171" i="2" a="1"/>
  <c r="CS171" i="2" s="1"/>
  <c r="CS163" i="2" a="1"/>
  <c r="CS163" i="2" s="1"/>
  <c r="CS166" i="2" a="1"/>
  <c r="CS166" i="2" s="1"/>
  <c r="CS157" i="2" a="1"/>
  <c r="CS157" i="2" s="1"/>
  <c r="CS170" i="2" a="1"/>
  <c r="CS170" i="2" s="1"/>
  <c r="CS156" i="2" a="1"/>
  <c r="CS156" i="2" s="1"/>
  <c r="CS160" i="2" a="1"/>
  <c r="CS160" i="2" s="1"/>
  <c r="CS162" i="2" a="1"/>
  <c r="CS162" i="2" s="1"/>
  <c r="CS17" i="2" a="1"/>
  <c r="CS17" i="2" s="1"/>
  <c r="CS35" i="2" a="1"/>
  <c r="CS35" i="2" s="1"/>
  <c r="CS57" i="2" a="1"/>
  <c r="CS57" i="2" s="1"/>
  <c r="CS130" i="2" a="1"/>
  <c r="CS130" i="2" s="1"/>
  <c r="CS111" i="2" a="1"/>
  <c r="CS111" i="2" s="1"/>
  <c r="CS14" i="2" a="1"/>
  <c r="CS14" i="2" s="1"/>
  <c r="CS73" i="2" a="1"/>
  <c r="CS73" i="2" s="1"/>
  <c r="CS108" i="2" a="1"/>
  <c r="CS108" i="2" s="1"/>
  <c r="CS95" i="2" a="1"/>
  <c r="CS95" i="2" s="1"/>
  <c r="CS84" i="2" a="1"/>
  <c r="CS84" i="2" s="1"/>
  <c r="CS132" i="2" a="1"/>
  <c r="CS132" i="2" s="1"/>
  <c r="CS54" i="2" a="1"/>
  <c r="CS54" i="2" s="1"/>
  <c r="CS158" i="2" a="1"/>
  <c r="CS158" i="2" s="1"/>
  <c r="CS25" i="2" a="1"/>
  <c r="CS25" i="2" s="1"/>
  <c r="CS23" i="2" a="1"/>
  <c r="CS23" i="2" s="1"/>
  <c r="CS135" i="2" a="1"/>
  <c r="CS135" i="2" s="1"/>
  <c r="CS86" i="2" a="1"/>
  <c r="CS86" i="2" s="1"/>
  <c r="CS39" i="2" a="1"/>
  <c r="CS39" i="2" s="1"/>
  <c r="CS88" i="2" a="1"/>
  <c r="CS88" i="2" s="1"/>
  <c r="CS118" i="2" a="1"/>
  <c r="CS118" i="2" s="1"/>
  <c r="CS151" i="2" a="1"/>
  <c r="CS151" i="2" s="1"/>
  <c r="CS92" i="2" a="1"/>
  <c r="CS92" i="2" s="1"/>
  <c r="CS136" i="2" a="1"/>
  <c r="CS136" i="2" s="1"/>
  <c r="CS164" i="2" a="1"/>
  <c r="CS164" i="2" s="1"/>
  <c r="CS13" i="2" a="1"/>
  <c r="CS13" i="2" s="1"/>
  <c r="CS45" i="2" a="1"/>
  <c r="CS45" i="2" s="1"/>
  <c r="CS148" i="2" a="1"/>
  <c r="CS148" i="2" s="1"/>
  <c r="CS47" i="2" a="1"/>
  <c r="CS47" i="2" s="1"/>
  <c r="CS63" i="2" a="1"/>
  <c r="CS63" i="2" s="1"/>
  <c r="CS174" i="2" a="1"/>
  <c r="CS174" i="2" s="1"/>
  <c r="CS12" i="2" a="1"/>
  <c r="CS12" i="2" s="1"/>
  <c r="CS16" i="2" a="1"/>
  <c r="CS16" i="2" s="1"/>
  <c r="CS37" i="2" a="1"/>
  <c r="CS37" i="2" s="1"/>
  <c r="CS31" i="2" a="1"/>
  <c r="CS31" i="2" s="1"/>
  <c r="CS168" i="2" a="1"/>
  <c r="CS168" i="2" s="1"/>
  <c r="CS43" i="2" a="1"/>
  <c r="CS43" i="2" s="1"/>
  <c r="CS50" i="2" a="1"/>
  <c r="CS50" i="2" s="1"/>
  <c r="CS159" i="2" a="1"/>
  <c r="CS159" i="2" s="1"/>
  <c r="CS152" i="2" a="1"/>
  <c r="CS152" i="2" s="1"/>
  <c r="CS125" i="2" a="1"/>
  <c r="CS125" i="2" s="1"/>
  <c r="CS106" i="2" a="1"/>
  <c r="CS106" i="2" s="1"/>
  <c r="CS61" i="2" a="1"/>
  <c r="CS61" i="2" s="1"/>
  <c r="CS91" i="2" a="1"/>
  <c r="CS91" i="2" s="1"/>
  <c r="CS21" i="2" a="1"/>
  <c r="CS21" i="2" s="1"/>
  <c r="CS110" i="2" a="1"/>
  <c r="CS110" i="2" s="1"/>
  <c r="CS41" i="2" a="1"/>
  <c r="CS41" i="2" s="1"/>
  <c r="CS85" i="2" a="1"/>
  <c r="CS85" i="2" s="1"/>
  <c r="CS79" i="2" a="1"/>
  <c r="CS79" i="2" s="1"/>
  <c r="CS143" i="2" a="1"/>
  <c r="CS143" i="2" s="1"/>
  <c r="CS81" i="2" a="1"/>
  <c r="CS81" i="2" s="1"/>
  <c r="CS76" i="2" a="1"/>
  <c r="CS76" i="2" s="1"/>
  <c r="CS137" i="2" a="1"/>
  <c r="CS137" i="2" s="1"/>
  <c r="CS64" i="2" a="1"/>
  <c r="CS64" i="2" s="1"/>
  <c r="CS98" i="2" a="1"/>
  <c r="CS98" i="2" s="1"/>
  <c r="CS70" i="2" a="1"/>
  <c r="CS70" i="2" s="1"/>
  <c r="CS26" i="2" a="1"/>
  <c r="CS26" i="2" s="1"/>
  <c r="CS127" i="2" a="1"/>
  <c r="CS127" i="2" s="1"/>
  <c r="CS107" i="2" a="1"/>
  <c r="CS107" i="2" s="1"/>
  <c r="CS102" i="2" a="1"/>
  <c r="CS102" i="2" s="1"/>
  <c r="CS172" i="2" a="1"/>
  <c r="CS172" i="2" s="1"/>
  <c r="CS22" i="2" a="1"/>
  <c r="CS22" i="2" s="1"/>
  <c r="CS121" i="2" a="1"/>
  <c r="CS121" i="2" s="1"/>
  <c r="CS155" i="2" a="1"/>
  <c r="CS155" i="2" s="1"/>
  <c r="CS60" i="2" a="1"/>
  <c r="CS60" i="2" s="1"/>
  <c r="CS129" i="2" a="1"/>
  <c r="CS129" i="2" s="1"/>
  <c r="CS77" i="2" a="1"/>
  <c r="CS77" i="2" s="1"/>
  <c r="CS142" i="2" a="1"/>
  <c r="CS142" i="2" s="1"/>
  <c r="CS189" i="2" a="1"/>
  <c r="CS189" i="2" s="1"/>
  <c r="CS196" i="2" a="1"/>
  <c r="CS196" i="2" s="1"/>
  <c r="CS195" i="2" a="1"/>
  <c r="CS195" i="2" s="1"/>
  <c r="CS194" i="2" a="1"/>
  <c r="CS194" i="2" s="1"/>
  <c r="CS197" i="2" a="1"/>
  <c r="CS197" i="2" s="1"/>
  <c r="CS131" i="2" a="1"/>
  <c r="CS131" i="2" s="1"/>
  <c r="CS105" i="2" a="1"/>
  <c r="CS105" i="2" s="1"/>
  <c r="CS15" i="2" a="1"/>
  <c r="CS15" i="2" s="1"/>
  <c r="CS9" i="2" a="1"/>
  <c r="CS9" i="2" s="1"/>
  <c r="CS24" i="2" a="1"/>
  <c r="CS24" i="2" s="1"/>
  <c r="CS10" i="2" a="1"/>
  <c r="CS10" i="2" s="1"/>
  <c r="CS8" i="2" a="1"/>
  <c r="CS8" i="2" s="1"/>
  <c r="CS6" i="2" a="1"/>
  <c r="CS6" i="2" s="1"/>
  <c r="CS18" i="2" a="1"/>
  <c r="CS18" i="2" s="1"/>
  <c r="CS4" i="2" a="1"/>
  <c r="CS4" i="2" s="1"/>
  <c r="CT4" i="2" s="1"/>
  <c r="CS7" i="2" a="1"/>
  <c r="CS7" i="2" s="1"/>
  <c r="CS5" i="2" a="1"/>
  <c r="CS5" i="2" s="1"/>
  <c r="CS19" i="2" a="1"/>
  <c r="CS19" i="2" s="1"/>
  <c r="CS20" i="2" a="1"/>
  <c r="CS20" i="2" s="1"/>
  <c r="CS11" i="2" a="1"/>
  <c r="CS11" i="2" s="1"/>
  <c r="CS67" i="2" a="1"/>
  <c r="CS67" i="2" s="1"/>
  <c r="CS72" i="2" a="1"/>
  <c r="CS72" i="2" s="1"/>
  <c r="CS69" i="2" a="1"/>
  <c r="CS69" i="2" s="1"/>
  <c r="CS68" i="2" a="1"/>
  <c r="CS68" i="2" s="1"/>
  <c r="CS71" i="2" a="1"/>
  <c r="CS71" i="2" s="1"/>
  <c r="CS65" i="2" a="1"/>
  <c r="CS65" i="2" s="1"/>
  <c r="CS66" i="2" a="1"/>
  <c r="CS66" i="2" s="1"/>
  <c r="CS62" i="2" a="1"/>
  <c r="CS62" i="2" s="1"/>
  <c r="CS56" i="2" a="1"/>
  <c r="CS56" i="2" s="1"/>
  <c r="CS34" i="2" a="1"/>
  <c r="CS34" i="2" s="1"/>
  <c r="CS27" i="2" a="1"/>
  <c r="CS27" i="2" s="1"/>
  <c r="CS53" i="2" a="1"/>
  <c r="CS53" i="2" s="1"/>
  <c r="CS29" i="2" a="1"/>
  <c r="CS29" i="2" s="1"/>
  <c r="CS32" i="2" a="1"/>
  <c r="CS32" i="2" s="1"/>
  <c r="CS30" i="2" a="1"/>
  <c r="CS30" i="2" s="1"/>
  <c r="CS51" i="2" a="1"/>
  <c r="CS51" i="2" s="1"/>
  <c r="CS52" i="2" a="1"/>
  <c r="CS52" i="2" s="1"/>
  <c r="CS33" i="2" a="1"/>
  <c r="CS33" i="2" s="1"/>
  <c r="CS44" i="2" a="1"/>
  <c r="CS44" i="2" s="1"/>
  <c r="CS36" i="2" a="1"/>
  <c r="CS36" i="2" s="1"/>
  <c r="CS46" i="2" a="1"/>
  <c r="CS46" i="2" s="1"/>
  <c r="CS28" i="2" a="1"/>
  <c r="CS28" i="2" s="1"/>
  <c r="CS55" i="2" a="1"/>
  <c r="CS55" i="2" s="1"/>
  <c r="CS40" i="2" a="1"/>
  <c r="CS40" i="2" s="1"/>
  <c r="CS42" i="2" a="1"/>
  <c r="CS42" i="2" s="1"/>
  <c r="CS58" i="2" a="1"/>
  <c r="CS58" i="2" s="1"/>
  <c r="CS48" i="2" a="1"/>
  <c r="CS48" i="2" s="1"/>
  <c r="CS38" i="2" a="1"/>
  <c r="CS38" i="2" s="1"/>
  <c r="CS49" i="2" a="1"/>
  <c r="CS49" i="2" s="1"/>
  <c r="CS59" i="2" a="1"/>
  <c r="CS59" i="2" s="1"/>
  <c r="CS80" i="2" a="1"/>
  <c r="CS80" i="2" s="1"/>
  <c r="CS78" i="2" a="1"/>
  <c r="CS78" i="2" s="1"/>
  <c r="CS75" i="2" a="1"/>
  <c r="CS75" i="2" s="1"/>
  <c r="CS74" i="2" a="1"/>
  <c r="CS74" i="2" s="1"/>
  <c r="CS203" i="2" a="1"/>
  <c r="CS203" i="2" s="1"/>
  <c r="CS202" i="2" a="1"/>
  <c r="CS202" i="2" s="1"/>
  <c r="CS199" i="2" a="1"/>
  <c r="CS199" i="2" s="1"/>
  <c r="CS149" i="2" a="1"/>
  <c r="CS149" i="2" s="1"/>
  <c r="CS138" i="2" a="1"/>
  <c r="CS138" i="2" s="1"/>
  <c r="CS154" i="2" a="1"/>
  <c r="CS154" i="2" s="1"/>
  <c r="CS144" i="2" a="1"/>
  <c r="CS144" i="2" s="1"/>
  <c r="CS150" i="2" a="1"/>
  <c r="CS150" i="2" s="1"/>
  <c r="CS140" i="2" a="1"/>
  <c r="CS140" i="2" s="1"/>
  <c r="CS145" i="2" a="1"/>
  <c r="CS145" i="2" s="1"/>
  <c r="CS146" i="2" a="1"/>
  <c r="CS146" i="2" s="1"/>
  <c r="CS141" i="2" a="1"/>
  <c r="CS141" i="2" s="1"/>
  <c r="CS153" i="2" a="1"/>
  <c r="CS153" i="2" s="1"/>
  <c r="CS147" i="2" a="1"/>
  <c r="CS147" i="2" s="1"/>
  <c r="CS139" i="2" a="1"/>
  <c r="CS139" i="2" s="1"/>
  <c r="CS124" i="2" a="1"/>
  <c r="CS124" i="2" s="1"/>
  <c r="CS123" i="2" a="1"/>
  <c r="CS123" i="2" s="1"/>
  <c r="CS120" i="2" a="1"/>
  <c r="CS120" i="2" s="1"/>
  <c r="CS114" i="2" a="1"/>
  <c r="CS114" i="2" s="1"/>
  <c r="CS134" i="2" a="1"/>
  <c r="CS134" i="2" s="1"/>
  <c r="CS126" i="2" a="1"/>
  <c r="CS126" i="2" s="1"/>
  <c r="CS115" i="2" a="1"/>
  <c r="CS115" i="2" s="1"/>
  <c r="CS128" i="2" a="1"/>
  <c r="CS128" i="2" s="1"/>
  <c r="CS116" i="2" a="1"/>
  <c r="CS116" i="2" s="1"/>
  <c r="CS112" i="2" a="1"/>
  <c r="CS112" i="2" s="1"/>
  <c r="CS119" i="2" a="1"/>
  <c r="CS119" i="2" s="1"/>
  <c r="CS133" i="2" a="1"/>
  <c r="CS133" i="2" s="1"/>
  <c r="CS122" i="2" a="1"/>
  <c r="CS122" i="2" s="1"/>
  <c r="CS113" i="2" a="1"/>
  <c r="CS113" i="2" s="1"/>
  <c r="CS117" i="2" a="1"/>
  <c r="CS117" i="2" s="1"/>
  <c r="CS109" i="2" a="1"/>
  <c r="CS109" i="2" s="1"/>
  <c r="CS104" i="2" a="1"/>
  <c r="CS104" i="2" s="1"/>
  <c r="CS101" i="2" a="1"/>
  <c r="CS101" i="2" s="1"/>
  <c r="CS100" i="2" a="1"/>
  <c r="CS100" i="2" s="1"/>
  <c r="CS103" i="2" a="1"/>
  <c r="CS103" i="2" s="1"/>
  <c r="CS96" i="2" a="1"/>
  <c r="CS96" i="2" s="1"/>
  <c r="CS99" i="2" a="1"/>
  <c r="CS99" i="2" s="1"/>
  <c r="CS97" i="2" a="1"/>
  <c r="CS97" i="2" s="1"/>
  <c r="CS94" i="2" a="1"/>
  <c r="CS94" i="2" s="1"/>
  <c r="CS93" i="2" a="1"/>
  <c r="CS93" i="2" s="1"/>
  <c r="CS87" i="2" a="1"/>
  <c r="CS87" i="2" s="1"/>
  <c r="CS89" i="2" a="1"/>
  <c r="CS89" i="2" s="1"/>
  <c r="CS83" i="2" a="1"/>
  <c r="CS83" i="2" s="1"/>
  <c r="CS82" i="2" a="1"/>
  <c r="CS82" i="2" s="1"/>
  <c r="CS90" i="2" a="1"/>
  <c r="CS90" i="2" s="1"/>
  <c r="DF5" i="2"/>
  <c r="DF6" i="2" s="1"/>
  <c r="DH9" i="2"/>
  <c r="DH10" i="2" s="1"/>
  <c r="DH11" i="2" s="1"/>
  <c r="DH12" i="2" s="1"/>
  <c r="DH13" i="2" s="1"/>
  <c r="DH14" i="2" s="1"/>
  <c r="DH15" i="2" s="1"/>
  <c r="DH16" i="2" s="1"/>
  <c r="DH17" i="2" s="1"/>
  <c r="DH18" i="2" s="1"/>
  <c r="DH19" i="2" s="1"/>
  <c r="DH20" i="2" s="1"/>
  <c r="DH21" i="2" s="1"/>
  <c r="DH22" i="2" s="1"/>
  <c r="DH23" i="2" s="1"/>
  <c r="DH24" i="2" s="1"/>
  <c r="DH25" i="2" s="1"/>
  <c r="DH26" i="2" s="1"/>
  <c r="DH27" i="2" s="1"/>
  <c r="DH28" i="2" s="1"/>
  <c r="DH29" i="2" s="1"/>
  <c r="DH30" i="2" s="1"/>
  <c r="DH31" i="2" s="1"/>
  <c r="DH32" i="2" s="1"/>
  <c r="DH33" i="2" s="1"/>
  <c r="DH34" i="2" s="1"/>
  <c r="DH35" i="2" s="1"/>
  <c r="DH36" i="2" s="1"/>
  <c r="DH37" i="2" s="1"/>
  <c r="DH38" i="2" s="1"/>
  <c r="DH39" i="2" s="1"/>
  <c r="DH40" i="2" s="1"/>
  <c r="DH41" i="2" s="1"/>
  <c r="DH42" i="2" s="1"/>
  <c r="DH43" i="2" s="1"/>
  <c r="DH44" i="2" s="1"/>
  <c r="DH45" i="2" s="1"/>
  <c r="DH46" i="2" s="1"/>
  <c r="DH47" i="2" s="1"/>
  <c r="DH48" i="2" s="1"/>
  <c r="DH49" i="2" s="1"/>
  <c r="DH50" i="2" s="1"/>
  <c r="DH51" i="2" s="1"/>
  <c r="DH52" i="2" s="1"/>
  <c r="DH53" i="2" s="1"/>
  <c r="DH54" i="2" s="1"/>
  <c r="DH55" i="2" s="1"/>
  <c r="DH56" i="2" s="1"/>
  <c r="DH57" i="2" s="1"/>
  <c r="DH58" i="2" s="1"/>
  <c r="DH59" i="2" s="1"/>
  <c r="DH60" i="2" s="1"/>
  <c r="DH61" i="2" s="1"/>
  <c r="DH62" i="2" s="1"/>
  <c r="DH63" i="2" s="1"/>
  <c r="DH64" i="2" s="1"/>
  <c r="DH65" i="2" s="1"/>
  <c r="DH66" i="2" s="1"/>
  <c r="DH67" i="2" s="1"/>
  <c r="DH68" i="2" s="1"/>
  <c r="DH69" i="2" s="1"/>
  <c r="DH70" i="2" s="1"/>
  <c r="DH71" i="2" s="1"/>
  <c r="DH72" i="2" s="1"/>
  <c r="DH73" i="2" s="1"/>
  <c r="DH74" i="2" s="1"/>
  <c r="DH75" i="2" s="1"/>
  <c r="DH76" i="2" s="1"/>
  <c r="DH77" i="2" s="1"/>
  <c r="DH78" i="2" s="1"/>
  <c r="DH79" i="2" s="1"/>
  <c r="DH80" i="2" s="1"/>
  <c r="DH81" i="2" s="1"/>
  <c r="DH82" i="2" s="1"/>
  <c r="DH83" i="2" s="1"/>
  <c r="DH84" i="2" s="1"/>
  <c r="DH85" i="2" s="1"/>
  <c r="DH86" i="2" s="1"/>
  <c r="DH87" i="2" s="1"/>
  <c r="DH88" i="2" s="1"/>
  <c r="DH89" i="2" s="1"/>
  <c r="DH90" i="2" s="1"/>
  <c r="DH91" i="2" s="1"/>
  <c r="DH92" i="2" s="1"/>
  <c r="DH93" i="2" s="1"/>
  <c r="DH94" i="2" s="1"/>
  <c r="DH95" i="2" s="1"/>
  <c r="DH96" i="2" s="1"/>
  <c r="DH97" i="2" s="1"/>
  <c r="DH98" i="2" s="1"/>
  <c r="DH99" i="2" s="1"/>
  <c r="DH100" i="2" s="1"/>
  <c r="DH101" i="2" s="1"/>
  <c r="DH102" i="2" s="1"/>
  <c r="DH103" i="2" s="1"/>
  <c r="DH104" i="2" s="1"/>
  <c r="DH105" i="2" s="1"/>
  <c r="DH106" i="2" s="1"/>
  <c r="DH107" i="2" s="1"/>
  <c r="DH108" i="2" s="1"/>
  <c r="DH109" i="2" s="1"/>
  <c r="DH110" i="2" s="1"/>
  <c r="DH111" i="2" s="1"/>
  <c r="DH112" i="2" s="1"/>
  <c r="DH113" i="2" s="1"/>
  <c r="DH114" i="2" s="1"/>
  <c r="DH115" i="2" s="1"/>
  <c r="DH116" i="2" s="1"/>
  <c r="DH117" i="2" s="1"/>
  <c r="DH118" i="2" s="1"/>
  <c r="DH119" i="2" s="1"/>
  <c r="DH120" i="2" s="1"/>
  <c r="DH121" i="2" s="1"/>
  <c r="DH122" i="2" s="1"/>
  <c r="DH123" i="2" s="1"/>
  <c r="DH124" i="2" s="1"/>
  <c r="DH125" i="2" s="1"/>
  <c r="DH126" i="2" s="1"/>
  <c r="DH127" i="2" s="1"/>
  <c r="DH128" i="2" s="1"/>
  <c r="DH129" i="2" s="1"/>
  <c r="DH130" i="2" s="1"/>
  <c r="DH131" i="2" s="1"/>
  <c r="DH132" i="2" s="1"/>
  <c r="DH133" i="2" s="1"/>
  <c r="DH134" i="2" s="1"/>
  <c r="DH135" i="2" s="1"/>
  <c r="DH136" i="2" s="1"/>
  <c r="DH137" i="2" s="1"/>
  <c r="DH138" i="2" s="1"/>
  <c r="DH139" i="2" s="1"/>
  <c r="DH140" i="2" s="1"/>
  <c r="DH141" i="2" s="1"/>
  <c r="DH142" i="2" s="1"/>
  <c r="DH143" i="2" s="1"/>
  <c r="DH144" i="2" s="1"/>
  <c r="DH145" i="2" s="1"/>
  <c r="DH146" i="2" s="1"/>
  <c r="DH147" i="2" s="1"/>
  <c r="DH148" i="2" s="1"/>
  <c r="DH149" i="2" s="1"/>
  <c r="DH150" i="2" s="1"/>
  <c r="DH151" i="2" s="1"/>
  <c r="DH152" i="2" s="1"/>
  <c r="DH153" i="2" s="1"/>
  <c r="DH154" i="2" s="1"/>
  <c r="DH155" i="2" s="1"/>
  <c r="DH156" i="2" s="1"/>
  <c r="DH157" i="2" s="1"/>
  <c r="DH158" i="2" s="1"/>
  <c r="DH159" i="2" s="1"/>
  <c r="DH160" i="2" s="1"/>
  <c r="DH161" i="2" s="1"/>
  <c r="DH162" i="2" s="1"/>
  <c r="DH163" i="2" s="1"/>
  <c r="DH164" i="2" s="1"/>
  <c r="DH165" i="2" s="1"/>
  <c r="DH166" i="2" s="1"/>
  <c r="DH167" i="2" s="1"/>
  <c r="DH168" i="2" s="1"/>
  <c r="DH169" i="2" s="1"/>
  <c r="DH170" i="2" s="1"/>
  <c r="DH171" i="2" s="1"/>
  <c r="DH172" i="2" s="1"/>
  <c r="DH173" i="2" s="1"/>
  <c r="DH174" i="2" s="1"/>
  <c r="DH175" i="2" s="1"/>
  <c r="DH176" i="2" s="1"/>
  <c r="DH177" i="2" s="1"/>
  <c r="DH178" i="2" s="1"/>
  <c r="DH179" i="2" s="1"/>
  <c r="DH180" i="2" s="1"/>
  <c r="DH181" i="2" s="1"/>
  <c r="DH182" i="2" s="1"/>
  <c r="DH183" i="2" s="1"/>
  <c r="DH184" i="2" s="1"/>
  <c r="DH185" i="2" s="1"/>
  <c r="DH186" i="2" s="1"/>
  <c r="DH187" i="2" s="1"/>
  <c r="DH188" i="2" s="1"/>
  <c r="DH189" i="2" s="1"/>
  <c r="DH190" i="2" s="1"/>
  <c r="DH191" i="2" s="1"/>
  <c r="DH192" i="2" s="1"/>
  <c r="DH193" i="2" s="1"/>
  <c r="DH194" i="2" s="1"/>
  <c r="DH195" i="2" s="1"/>
  <c r="DH196" i="2" s="1"/>
  <c r="DH197" i="2" s="1"/>
  <c r="DH198" i="2" s="1"/>
  <c r="DH199" i="2" s="1"/>
  <c r="DH200" i="2" s="1"/>
  <c r="DH201" i="2" s="1"/>
  <c r="DH202" i="2" s="1"/>
  <c r="DH203" i="2" s="1"/>
  <c r="BX73" i="2" a="1"/>
  <c r="BX73" i="2" s="1"/>
  <c r="BX82" i="2" a="1"/>
  <c r="BX82" i="2" s="1"/>
  <c r="BX76" i="2" a="1"/>
  <c r="BX76" i="2" s="1"/>
  <c r="BX80" i="2" a="1"/>
  <c r="BX80" i="2" s="1"/>
  <c r="BX81" i="2" a="1"/>
  <c r="BX81" i="2" s="1"/>
  <c r="BX79" i="2" a="1"/>
  <c r="BX79" i="2" s="1"/>
  <c r="BX77" i="2" a="1"/>
  <c r="BX77" i="2" s="1"/>
  <c r="BX78" i="2" a="1"/>
  <c r="BX78" i="2" s="1"/>
  <c r="BX74" i="2" a="1"/>
  <c r="BX74" i="2" s="1"/>
  <c r="BX29" i="2" a="1"/>
  <c r="BX29" i="2" s="1"/>
  <c r="BX125" i="2" a="1"/>
  <c r="BX125" i="2" s="1"/>
  <c r="BX127" i="2" a="1"/>
  <c r="BX127" i="2" s="1"/>
  <c r="BX124" i="2" a="1"/>
  <c r="BX124" i="2" s="1"/>
  <c r="BX126" i="2" a="1"/>
  <c r="BX126" i="2" s="1"/>
  <c r="BX113" i="2" a="1"/>
  <c r="BX113" i="2" s="1"/>
  <c r="BX102" i="2" a="1"/>
  <c r="BX102" i="2" s="1"/>
  <c r="BX120" i="2" a="1"/>
  <c r="BX120" i="2" s="1"/>
  <c r="BX93" i="2" a="1"/>
  <c r="BX93" i="2" s="1"/>
  <c r="BX119" i="2" a="1"/>
  <c r="BX119" i="2" s="1"/>
  <c r="BX100" i="2" a="1"/>
  <c r="BX100" i="2" s="1"/>
  <c r="BX90" i="2" a="1"/>
  <c r="BX90" i="2" s="1"/>
  <c r="BX101" i="2" a="1"/>
  <c r="BX101" i="2" s="1"/>
  <c r="BX104" i="2" a="1"/>
  <c r="BX104" i="2" s="1"/>
  <c r="BX114" i="2" a="1"/>
  <c r="BX114" i="2" s="1"/>
  <c r="BX115" i="2" a="1"/>
  <c r="BX115" i="2" s="1"/>
  <c r="BX123" i="2" a="1"/>
  <c r="BX123" i="2" s="1"/>
  <c r="BX86" i="2" a="1"/>
  <c r="BX86" i="2" s="1"/>
  <c r="BX109" i="2" a="1"/>
  <c r="BX109" i="2" s="1"/>
  <c r="BX105" i="2" a="1"/>
  <c r="BX105" i="2" s="1"/>
  <c r="BX110" i="2" a="1"/>
  <c r="BX110" i="2" s="1"/>
  <c r="BX85" i="2" a="1"/>
  <c r="BX85" i="2" s="1"/>
  <c r="BX108" i="2" a="1"/>
  <c r="BX108" i="2" s="1"/>
  <c r="BX107" i="2" a="1"/>
  <c r="BX107" i="2" s="1"/>
  <c r="BX95" i="2" a="1"/>
  <c r="BX95" i="2" s="1"/>
  <c r="BX99" i="2" a="1"/>
  <c r="BX99" i="2" s="1"/>
  <c r="BX121" i="2" a="1"/>
  <c r="BX121" i="2" s="1"/>
  <c r="BX117" i="2" a="1"/>
  <c r="BX117" i="2" s="1"/>
  <c r="BX96" i="2" a="1"/>
  <c r="BX96" i="2" s="1"/>
  <c r="BX112" i="2" a="1"/>
  <c r="BX112" i="2" s="1"/>
  <c r="BX103" i="2" a="1"/>
  <c r="BX103" i="2" s="1"/>
  <c r="BX116" i="2" a="1"/>
  <c r="BX116" i="2" s="1"/>
  <c r="BX84" i="2" a="1"/>
  <c r="BX84" i="2" s="1"/>
  <c r="CM18" i="2"/>
  <c r="CM19" i="2" s="1"/>
  <c r="CM20" i="2" s="1"/>
  <c r="CM21" i="2" s="1"/>
  <c r="CM22" i="2" s="1"/>
  <c r="CM23" i="2" s="1"/>
  <c r="CM24" i="2" s="1"/>
  <c r="CM25" i="2" s="1"/>
  <c r="CM26" i="2" s="1"/>
  <c r="CM27" i="2" s="1"/>
  <c r="CM28" i="2" s="1"/>
  <c r="CM29" i="2" s="1"/>
  <c r="CM30" i="2" s="1"/>
  <c r="CM31" i="2" s="1"/>
  <c r="CM32" i="2" s="1"/>
  <c r="CM33" i="2" s="1"/>
  <c r="CM34" i="2" s="1"/>
  <c r="CM35" i="2" s="1"/>
  <c r="CM36" i="2" s="1"/>
  <c r="CM37" i="2" s="1"/>
  <c r="CM38" i="2" s="1"/>
  <c r="CM39" i="2" s="1"/>
  <c r="CM40" i="2" s="1"/>
  <c r="CM41" i="2" s="1"/>
  <c r="CM42" i="2" s="1"/>
  <c r="CM43" i="2" s="1"/>
  <c r="CM44" i="2" s="1"/>
  <c r="CM45" i="2" s="1"/>
  <c r="CM46" i="2" s="1"/>
  <c r="CM47" i="2" s="1"/>
  <c r="CM48" i="2" s="1"/>
  <c r="CM49" i="2" s="1"/>
  <c r="CM50" i="2" s="1"/>
  <c r="CM51" i="2" s="1"/>
  <c r="CM52" i="2" s="1"/>
  <c r="CM53" i="2" s="1"/>
  <c r="CM54" i="2" s="1"/>
  <c r="CM55" i="2" s="1"/>
  <c r="CM56" i="2" s="1"/>
  <c r="CM57" i="2" s="1"/>
  <c r="CM58" i="2" s="1"/>
  <c r="CM59" i="2" s="1"/>
  <c r="CM60" i="2" s="1"/>
  <c r="CM61" i="2" s="1"/>
  <c r="CM62" i="2" s="1"/>
  <c r="CM63" i="2" s="1"/>
  <c r="CM64" i="2" s="1"/>
  <c r="CM65" i="2" s="1"/>
  <c r="CM66" i="2" s="1"/>
  <c r="CM67" i="2" s="1"/>
  <c r="CM68" i="2" s="1"/>
  <c r="CM69" i="2" s="1"/>
  <c r="CM70" i="2" s="1"/>
  <c r="CM71" i="2" s="1"/>
  <c r="CM72" i="2" s="1"/>
  <c r="CM73" i="2" s="1"/>
  <c r="CM74" i="2" s="1"/>
  <c r="CM75" i="2" s="1"/>
  <c r="CM76" i="2" s="1"/>
  <c r="CM77" i="2" s="1"/>
  <c r="CM78" i="2" s="1"/>
  <c r="CM79" i="2" s="1"/>
  <c r="CM80" i="2" s="1"/>
  <c r="CM81" i="2" s="1"/>
  <c r="CM82" i="2" s="1"/>
  <c r="CM83" i="2" s="1"/>
  <c r="CM84" i="2" s="1"/>
  <c r="CM85" i="2" s="1"/>
  <c r="CM86" i="2" s="1"/>
  <c r="CM87" i="2" s="1"/>
  <c r="CM88" i="2" s="1"/>
  <c r="CM89" i="2" s="1"/>
  <c r="CM90" i="2" s="1"/>
  <c r="CM91" i="2" s="1"/>
  <c r="CM92" i="2" s="1"/>
  <c r="CM93" i="2" s="1"/>
  <c r="CM94" i="2" s="1"/>
  <c r="CM95" i="2" s="1"/>
  <c r="CM96" i="2" s="1"/>
  <c r="CM97" i="2" s="1"/>
  <c r="CM98" i="2" s="1"/>
  <c r="CM99" i="2" s="1"/>
  <c r="CM100" i="2" s="1"/>
  <c r="CM101" i="2" s="1"/>
  <c r="CM102" i="2" s="1"/>
  <c r="CM103" i="2" s="1"/>
  <c r="CM104" i="2" s="1"/>
  <c r="CM105" i="2" s="1"/>
  <c r="CM106" i="2" s="1"/>
  <c r="CM107" i="2" s="1"/>
  <c r="CM108" i="2" s="1"/>
  <c r="CM109" i="2" s="1"/>
  <c r="CM110" i="2" s="1"/>
  <c r="CM111" i="2" s="1"/>
  <c r="CM112" i="2" s="1"/>
  <c r="CM113" i="2" s="1"/>
  <c r="CM114" i="2" s="1"/>
  <c r="CM115" i="2" s="1"/>
  <c r="CM116" i="2" s="1"/>
  <c r="CM117" i="2" s="1"/>
  <c r="CM118" i="2" s="1"/>
  <c r="CM119" i="2" s="1"/>
  <c r="CM120" i="2" s="1"/>
  <c r="CM121" i="2" s="1"/>
  <c r="CM122" i="2" s="1"/>
  <c r="CM123" i="2" s="1"/>
  <c r="CM124" i="2" s="1"/>
  <c r="CM125" i="2" s="1"/>
  <c r="CM126" i="2" s="1"/>
  <c r="CM127" i="2" s="1"/>
  <c r="CM128" i="2" s="1"/>
  <c r="CM129" i="2" s="1"/>
  <c r="CM130" i="2" s="1"/>
  <c r="CM131" i="2" s="1"/>
  <c r="CM132" i="2" s="1"/>
  <c r="CM133" i="2" s="1"/>
  <c r="CM134" i="2" s="1"/>
  <c r="CM135" i="2" s="1"/>
  <c r="CM136" i="2" s="1"/>
  <c r="CM137" i="2" s="1"/>
  <c r="CM138" i="2" s="1"/>
  <c r="CM139" i="2" s="1"/>
  <c r="CM140" i="2" s="1"/>
  <c r="CM141" i="2" s="1"/>
  <c r="CM142" i="2" s="1"/>
  <c r="CM143" i="2" s="1"/>
  <c r="CM144" i="2" s="1"/>
  <c r="CM145" i="2" s="1"/>
  <c r="CM146" i="2" s="1"/>
  <c r="CM147" i="2" s="1"/>
  <c r="CM148" i="2" s="1"/>
  <c r="CM149" i="2" s="1"/>
  <c r="CM150" i="2" s="1"/>
  <c r="CM151" i="2" s="1"/>
  <c r="CM152" i="2" s="1"/>
  <c r="CM153" i="2" s="1"/>
  <c r="CM154" i="2" s="1"/>
  <c r="CM155" i="2" s="1"/>
  <c r="CM156" i="2" s="1"/>
  <c r="CM157" i="2" s="1"/>
  <c r="CM158" i="2" s="1"/>
  <c r="CM159" i="2" s="1"/>
  <c r="CM160" i="2" s="1"/>
  <c r="CM161" i="2" s="1"/>
  <c r="CM162" i="2" s="1"/>
  <c r="CM163" i="2" s="1"/>
  <c r="CM164" i="2" s="1"/>
  <c r="CM165" i="2" s="1"/>
  <c r="CM166" i="2" s="1"/>
  <c r="CM167" i="2" s="1"/>
  <c r="CM168" i="2" s="1"/>
  <c r="CM169" i="2" s="1"/>
  <c r="CM170" i="2" s="1"/>
  <c r="CM171" i="2" s="1"/>
  <c r="CM172" i="2" s="1"/>
  <c r="CM173" i="2" s="1"/>
  <c r="CM174" i="2" s="1"/>
  <c r="CM175" i="2" s="1"/>
  <c r="CM176" i="2" s="1"/>
  <c r="CM177" i="2" s="1"/>
  <c r="CM178" i="2" s="1"/>
  <c r="CM179" i="2" s="1"/>
  <c r="CM180" i="2" s="1"/>
  <c r="CM181" i="2" s="1"/>
  <c r="CM182" i="2" s="1"/>
  <c r="CM183" i="2" s="1"/>
  <c r="CM184" i="2" s="1"/>
  <c r="CM185" i="2" s="1"/>
  <c r="CM186" i="2" s="1"/>
  <c r="CM187" i="2" s="1"/>
  <c r="CM188" i="2" s="1"/>
  <c r="CM189" i="2" s="1"/>
  <c r="CM190" i="2" s="1"/>
  <c r="CM191" i="2" s="1"/>
  <c r="CM192" i="2" s="1"/>
  <c r="CM193" i="2" s="1"/>
  <c r="CM194" i="2" s="1"/>
  <c r="CM195" i="2" s="1"/>
  <c r="CM196" i="2" s="1"/>
  <c r="CM197" i="2" s="1"/>
  <c r="CM198" i="2" s="1"/>
  <c r="CM199" i="2" s="1"/>
  <c r="CM200" i="2" s="1"/>
  <c r="CM201" i="2" s="1"/>
  <c r="CM202" i="2" s="1"/>
  <c r="CM203" i="2" s="1"/>
  <c r="BX202" i="2" a="1"/>
  <c r="BX202" i="2" s="1"/>
  <c r="BX200" i="2" a="1"/>
  <c r="BX200" i="2" s="1"/>
  <c r="BX37" i="2" a="1"/>
  <c r="BX37" i="2" s="1"/>
  <c r="BX42" i="2" a="1"/>
  <c r="BX42" i="2" s="1"/>
  <c r="BX36" i="2" a="1"/>
  <c r="BX36" i="2" s="1"/>
  <c r="BX35" i="2" a="1"/>
  <c r="BX35" i="2" s="1"/>
  <c r="BX41" i="2" a="1"/>
  <c r="BX41" i="2" s="1"/>
  <c r="BX31" i="2" a="1"/>
  <c r="BX31" i="2" s="1"/>
  <c r="BX34" i="2" a="1"/>
  <c r="BX34" i="2" s="1"/>
  <c r="BX30" i="2" a="1"/>
  <c r="BX30" i="2" s="1"/>
  <c r="BX38" i="2" a="1"/>
  <c r="BX38" i="2" s="1"/>
  <c r="BX193" i="2" a="1"/>
  <c r="BX193" i="2" s="1"/>
  <c r="BX197" i="2" a="1"/>
  <c r="BX197" i="2" s="1"/>
  <c r="BX190" i="2" a="1"/>
  <c r="BX190" i="2" s="1"/>
  <c r="BX192" i="2" a="1"/>
  <c r="BX192" i="2" s="1"/>
  <c r="BX188" i="2" a="1"/>
  <c r="BX188" i="2" s="1"/>
  <c r="BX186" i="2" a="1"/>
  <c r="BX186" i="2" s="1"/>
  <c r="BX179" i="2" a="1"/>
  <c r="BX179" i="2" s="1"/>
  <c r="BX182" i="2" a="1"/>
  <c r="BX182" i="2" s="1"/>
  <c r="BX185" i="2" a="1"/>
  <c r="BX185" i="2" s="1"/>
  <c r="BX181" i="2" a="1"/>
  <c r="BX181" i="2" s="1"/>
  <c r="BX184" i="2" a="1"/>
  <c r="BX184" i="2" s="1"/>
  <c r="BX165" i="2" a="1"/>
  <c r="BX165" i="2" s="1"/>
  <c r="BX158" i="2" a="1"/>
  <c r="BX158" i="2" s="1"/>
  <c r="BX164" i="2" a="1"/>
  <c r="BX164" i="2" s="1"/>
  <c r="BX160" i="2" a="1"/>
  <c r="BX160" i="2" s="1"/>
  <c r="BX169" i="2" a="1"/>
  <c r="BX169" i="2" s="1"/>
  <c r="BX168" i="2" a="1"/>
  <c r="BX168" i="2" s="1"/>
  <c r="BX156" i="2" a="1"/>
  <c r="BX156" i="2" s="1"/>
  <c r="BX176" i="2" a="1"/>
  <c r="BX176" i="2" s="1"/>
  <c r="BX163" i="2" a="1"/>
  <c r="BX163" i="2" s="1"/>
  <c r="BX177" i="2" a="1"/>
  <c r="BX177" i="2" s="1"/>
  <c r="BX171" i="2" a="1"/>
  <c r="BX171" i="2" s="1"/>
  <c r="BX175" i="2" a="1"/>
  <c r="BX175" i="2" s="1"/>
  <c r="BX151" i="2" a="1"/>
  <c r="BX151" i="2" s="1"/>
  <c r="BX154" i="2" a="1"/>
  <c r="BX154" i="2" s="1"/>
  <c r="BX173" i="2" a="1"/>
  <c r="BX173" i="2" s="1"/>
  <c r="BX166" i="2" a="1"/>
  <c r="BX166" i="2" s="1"/>
  <c r="BX172" i="2" a="1"/>
  <c r="BX172" i="2" s="1"/>
  <c r="BX150" i="2" a="1"/>
  <c r="BX150" i="2" s="1"/>
  <c r="BX152" i="2" a="1"/>
  <c r="BX152" i="2" s="1"/>
  <c r="BX155" i="2" a="1"/>
  <c r="BX155" i="2" s="1"/>
  <c r="BX157" i="2" a="1"/>
  <c r="BX157" i="2" s="1"/>
  <c r="BX153" i="2" a="1"/>
  <c r="BX153" i="2" s="1"/>
  <c r="BX178" i="2" a="1"/>
  <c r="BX178" i="2" s="1"/>
  <c r="BX170" i="2" a="1"/>
  <c r="BX170" i="2" s="1"/>
  <c r="BX145" i="2" a="1"/>
  <c r="BX145" i="2" s="1"/>
  <c r="BX147" i="2" a="1"/>
  <c r="BX147" i="2" s="1"/>
  <c r="BX144" i="2" a="1"/>
  <c r="BX144" i="2" s="1"/>
  <c r="BX143" i="2" a="1"/>
  <c r="BX143" i="2" s="1"/>
  <c r="BX132" i="2" a="1"/>
  <c r="BX132" i="2" s="1"/>
  <c r="BX135" i="2" a="1"/>
  <c r="BX135" i="2" s="1"/>
  <c r="BX134" i="2" a="1"/>
  <c r="BX134" i="2" s="1"/>
  <c r="BX133" i="2" a="1"/>
  <c r="BX133" i="2" s="1"/>
  <c r="BX139" i="2" a="1"/>
  <c r="BX139" i="2" s="1"/>
  <c r="BX140" i="2" a="1"/>
  <c r="BX140" i="2" s="1"/>
  <c r="BX137" i="2" a="1"/>
  <c r="BX137" i="2" s="1"/>
  <c r="BX129" i="2" a="1"/>
  <c r="BX129" i="2" s="1"/>
  <c r="BX130" i="2" a="1"/>
  <c r="BX130" i="2" s="1"/>
  <c r="BX131" i="2" a="1"/>
  <c r="BX131" i="2" s="1"/>
  <c r="BX138" i="2" a="1"/>
  <c r="BX138" i="2" s="1"/>
  <c r="BX128" i="2" a="1"/>
  <c r="BX128" i="2" s="1"/>
  <c r="BX45" i="2" a="1"/>
  <c r="BX45" i="2" s="1"/>
  <c r="BX44" i="2" a="1"/>
  <c r="BX44" i="2" s="1"/>
  <c r="BX5" i="2" a="1"/>
  <c r="BX5" i="2" s="1"/>
  <c r="BX6" i="2" a="1"/>
  <c r="BX6" i="2" s="1"/>
  <c r="BX11" i="2" a="1"/>
  <c r="BX11" i="2" s="1"/>
  <c r="BX13" i="2" a="1"/>
  <c r="BX13" i="2" s="1"/>
  <c r="BX4" i="2" a="1"/>
  <c r="BX4" i="2" s="1"/>
  <c r="BY4" i="2" s="1"/>
  <c r="BX9" i="2" a="1"/>
  <c r="BX9" i="2" s="1"/>
  <c r="BX8" i="2" a="1"/>
  <c r="BX8" i="2" s="1"/>
  <c r="BX136" i="2" a="1"/>
  <c r="BX136" i="2" s="1"/>
  <c r="BX48" i="2" a="1"/>
  <c r="BX48" i="2" s="1"/>
  <c r="BX46" i="2" a="1"/>
  <c r="BX46" i="2" s="1"/>
  <c r="BX15" i="2" a="1"/>
  <c r="BX15" i="2" s="1"/>
  <c r="BX14" i="2" a="1"/>
  <c r="BX14" i="2" s="1"/>
  <c r="CK6" i="2"/>
  <c r="CN5" i="2"/>
  <c r="CL18" i="2"/>
  <c r="CL19" i="2" s="1"/>
  <c r="CL20" i="2" s="1"/>
  <c r="CL21" i="2" s="1"/>
  <c r="CL22" i="2" s="1"/>
  <c r="CL23" i="2" s="1"/>
  <c r="CL24" i="2" s="1"/>
  <c r="CL25" i="2" s="1"/>
  <c r="CL26" i="2" s="1"/>
  <c r="CL27" i="2" s="1"/>
  <c r="CL28" i="2" s="1"/>
  <c r="CL29" i="2" s="1"/>
  <c r="CL30" i="2" s="1"/>
  <c r="CL31" i="2" s="1"/>
  <c r="CL32" i="2" s="1"/>
  <c r="CL33" i="2" s="1"/>
  <c r="CL34" i="2" s="1"/>
  <c r="CL35" i="2" s="1"/>
  <c r="CL36" i="2" s="1"/>
  <c r="CL37" i="2" s="1"/>
  <c r="CL38" i="2" s="1"/>
  <c r="CL39" i="2" s="1"/>
  <c r="CL40" i="2" s="1"/>
  <c r="CL41" i="2" s="1"/>
  <c r="CL42" i="2" s="1"/>
  <c r="CL43" i="2" s="1"/>
  <c r="CL44" i="2" s="1"/>
  <c r="CL45" i="2" s="1"/>
  <c r="CL46" i="2" s="1"/>
  <c r="CL47" i="2" s="1"/>
  <c r="CL48" i="2" s="1"/>
  <c r="CL49" i="2" s="1"/>
  <c r="CL50" i="2" s="1"/>
  <c r="CL51" i="2" s="1"/>
  <c r="CL52" i="2" s="1"/>
  <c r="CL53" i="2" s="1"/>
  <c r="CL54" i="2" s="1"/>
  <c r="CL55" i="2" s="1"/>
  <c r="CL56" i="2" s="1"/>
  <c r="CL57" i="2" s="1"/>
  <c r="CL58" i="2" s="1"/>
  <c r="CL59" i="2" s="1"/>
  <c r="CL60" i="2" s="1"/>
  <c r="CL61" i="2" s="1"/>
  <c r="CL62" i="2" s="1"/>
  <c r="CL63" i="2" s="1"/>
  <c r="CL64" i="2" s="1"/>
  <c r="CL65" i="2" s="1"/>
  <c r="CL66" i="2" s="1"/>
  <c r="CL67" i="2" s="1"/>
  <c r="CL68" i="2" s="1"/>
  <c r="CL69" i="2" s="1"/>
  <c r="CL70" i="2" s="1"/>
  <c r="CL71" i="2" s="1"/>
  <c r="CL72" i="2" s="1"/>
  <c r="CL73" i="2" s="1"/>
  <c r="CL74" i="2" s="1"/>
  <c r="CL75" i="2" s="1"/>
  <c r="CL76" i="2" s="1"/>
  <c r="CL77" i="2" s="1"/>
  <c r="CL78" i="2" s="1"/>
  <c r="CL79" i="2" s="1"/>
  <c r="CL80" i="2" s="1"/>
  <c r="CL81" i="2" s="1"/>
  <c r="CL82" i="2" s="1"/>
  <c r="CL83" i="2" s="1"/>
  <c r="CL84" i="2" s="1"/>
  <c r="CL85" i="2" s="1"/>
  <c r="CL86" i="2" s="1"/>
  <c r="CL87" i="2" s="1"/>
  <c r="CL88" i="2" s="1"/>
  <c r="CL89" i="2" s="1"/>
  <c r="CL90" i="2" s="1"/>
  <c r="CL91" i="2" s="1"/>
  <c r="CL92" i="2" s="1"/>
  <c r="CL93" i="2" s="1"/>
  <c r="CL94" i="2" s="1"/>
  <c r="CL95" i="2" s="1"/>
  <c r="CL96" i="2" s="1"/>
  <c r="CL97" i="2" s="1"/>
  <c r="CL98" i="2" s="1"/>
  <c r="CL99" i="2" s="1"/>
  <c r="CL100" i="2" s="1"/>
  <c r="CL101" i="2" s="1"/>
  <c r="CL102" i="2" s="1"/>
  <c r="CL103" i="2" s="1"/>
  <c r="CL104" i="2" s="1"/>
  <c r="CL105" i="2" s="1"/>
  <c r="CL106" i="2" s="1"/>
  <c r="CL107" i="2" s="1"/>
  <c r="CL108" i="2" s="1"/>
  <c r="CL109" i="2" s="1"/>
  <c r="CL110" i="2" s="1"/>
  <c r="CL111" i="2" s="1"/>
  <c r="CL112" i="2" s="1"/>
  <c r="CL113" i="2" s="1"/>
  <c r="CL114" i="2" s="1"/>
  <c r="CL115" i="2" s="1"/>
  <c r="CL116" i="2" s="1"/>
  <c r="CL117" i="2" s="1"/>
  <c r="CL118" i="2" s="1"/>
  <c r="CL119" i="2" s="1"/>
  <c r="CL120" i="2" s="1"/>
  <c r="CL121" i="2" s="1"/>
  <c r="CL122" i="2" s="1"/>
  <c r="CL123" i="2" s="1"/>
  <c r="CL124" i="2" s="1"/>
  <c r="CL125" i="2" s="1"/>
  <c r="CL126" i="2" s="1"/>
  <c r="CL127" i="2" s="1"/>
  <c r="CL128" i="2" s="1"/>
  <c r="CL129" i="2" s="1"/>
  <c r="CL130" i="2" s="1"/>
  <c r="CL131" i="2" s="1"/>
  <c r="CL132" i="2" s="1"/>
  <c r="CL133" i="2" s="1"/>
  <c r="CL134" i="2" s="1"/>
  <c r="CL135" i="2" s="1"/>
  <c r="CL136" i="2" s="1"/>
  <c r="CL137" i="2" s="1"/>
  <c r="CL138" i="2" s="1"/>
  <c r="CL139" i="2" s="1"/>
  <c r="CL140" i="2" s="1"/>
  <c r="CL141" i="2" s="1"/>
  <c r="CL142" i="2" s="1"/>
  <c r="CL143" i="2" s="1"/>
  <c r="CL144" i="2" s="1"/>
  <c r="CL145" i="2" s="1"/>
  <c r="CL146" i="2" s="1"/>
  <c r="CL147" i="2" s="1"/>
  <c r="CL148" i="2" s="1"/>
  <c r="CL149" i="2" s="1"/>
  <c r="CL150" i="2" s="1"/>
  <c r="CL151" i="2" s="1"/>
  <c r="CL152" i="2" s="1"/>
  <c r="CL153" i="2" s="1"/>
  <c r="CL154" i="2" s="1"/>
  <c r="CL155" i="2" s="1"/>
  <c r="CL156" i="2" s="1"/>
  <c r="CL157" i="2" s="1"/>
  <c r="CL158" i="2" s="1"/>
  <c r="CL159" i="2" s="1"/>
  <c r="CL160" i="2" s="1"/>
  <c r="CL161" i="2" s="1"/>
  <c r="CL162" i="2" s="1"/>
  <c r="CL163" i="2" s="1"/>
  <c r="CL164" i="2" s="1"/>
  <c r="CL165" i="2" s="1"/>
  <c r="CL166" i="2" s="1"/>
  <c r="CL167" i="2" s="1"/>
  <c r="CL168" i="2" s="1"/>
  <c r="CL169" i="2" s="1"/>
  <c r="CL170" i="2" s="1"/>
  <c r="CL171" i="2" s="1"/>
  <c r="CL172" i="2" s="1"/>
  <c r="CL173" i="2" s="1"/>
  <c r="CL174" i="2" s="1"/>
  <c r="CL175" i="2" s="1"/>
  <c r="CL176" i="2" s="1"/>
  <c r="CL177" i="2" s="1"/>
  <c r="CL178" i="2" s="1"/>
  <c r="CL179" i="2" s="1"/>
  <c r="CL180" i="2" s="1"/>
  <c r="CL181" i="2" s="1"/>
  <c r="CL182" i="2" s="1"/>
  <c r="CL183" i="2" s="1"/>
  <c r="CL184" i="2" s="1"/>
  <c r="CL185" i="2" s="1"/>
  <c r="CL186" i="2" s="1"/>
  <c r="CL187" i="2" s="1"/>
  <c r="CL188" i="2" s="1"/>
  <c r="CL189" i="2" s="1"/>
  <c r="CL190" i="2" s="1"/>
  <c r="CL191" i="2" s="1"/>
  <c r="CL192" i="2" s="1"/>
  <c r="CL193" i="2" s="1"/>
  <c r="CL194" i="2" s="1"/>
  <c r="CL195" i="2" s="1"/>
  <c r="CL196" i="2" s="1"/>
  <c r="CL197" i="2" s="1"/>
  <c r="CL198" i="2" s="1"/>
  <c r="CL199" i="2" s="1"/>
  <c r="CL200" i="2" s="1"/>
  <c r="CL201" i="2" s="1"/>
  <c r="CL202" i="2" s="1"/>
  <c r="CL203" i="2" s="1"/>
  <c r="BX59" i="2" a="1"/>
  <c r="BX59" i="2" s="1"/>
  <c r="BX61" i="2" a="1"/>
  <c r="BX61" i="2" s="1"/>
  <c r="BX58" i="2" a="1"/>
  <c r="BX58" i="2" s="1"/>
  <c r="BX49" i="2" a="1"/>
  <c r="BX49" i="2" s="1"/>
  <c r="BX50" i="2" a="1"/>
  <c r="BX50" i="2" s="1"/>
  <c r="BX55" i="2" a="1"/>
  <c r="BX55" i="2" s="1"/>
  <c r="BX51" i="2" a="1"/>
  <c r="BX51" i="2" s="1"/>
  <c r="BX54" i="2" a="1"/>
  <c r="BX54" i="2" s="1"/>
  <c r="BX57" i="2" a="1"/>
  <c r="BX57" i="2" s="1"/>
  <c r="BX53" i="2" a="1"/>
  <c r="BX53" i="2" s="1"/>
  <c r="BX62" i="2" a="1"/>
  <c r="BX62" i="2" s="1"/>
  <c r="BX60" i="2" a="1"/>
  <c r="BX60" i="2" s="1"/>
  <c r="BX56" i="2" a="1"/>
  <c r="BX56" i="2" s="1"/>
  <c r="BX17" i="2" a="1"/>
  <c r="BX17" i="2" s="1"/>
  <c r="BX24" i="2" a="1"/>
  <c r="BX24" i="2" s="1"/>
  <c r="BX25" i="2" a="1"/>
  <c r="BX25" i="2" s="1"/>
  <c r="BX16" i="2" a="1"/>
  <c r="BX16" i="2" s="1"/>
  <c r="BX19" i="2" a="1"/>
  <c r="BX19" i="2" s="1"/>
  <c r="BX22" i="2" a="1"/>
  <c r="BX22" i="2" s="1"/>
  <c r="BX26" i="2" a="1"/>
  <c r="BX26" i="2" s="1"/>
  <c r="BX27" i="2" a="1"/>
  <c r="BX27" i="2" s="1"/>
  <c r="BX20" i="2" a="1"/>
  <c r="BX20" i="2" s="1"/>
  <c r="BX23" i="2" a="1"/>
  <c r="BX23" i="2" s="1"/>
  <c r="BX142" i="2" a="1"/>
  <c r="BX142" i="2" s="1"/>
  <c r="BX72" i="2" a="1"/>
  <c r="BX72" i="2" s="1"/>
  <c r="BX70" i="2" a="1"/>
  <c r="BX70" i="2" s="1"/>
  <c r="BX69" i="2" a="1"/>
  <c r="BX69" i="2" s="1"/>
  <c r="BX65" i="2" a="1"/>
  <c r="BX65" i="2" s="1"/>
  <c r="BX67" i="2" a="1"/>
  <c r="BX67" i="2" s="1"/>
  <c r="BX64" i="2" a="1"/>
  <c r="BX64" i="2" s="1"/>
  <c r="BX63" i="2" a="1"/>
  <c r="BX63" i="2" s="1"/>
  <c r="BX71" i="2" a="1"/>
  <c r="BX71" i="2" s="1"/>
  <c r="CN4" i="2"/>
  <c r="M52" i="2" a="1"/>
  <c r="M52" i="2" s="1"/>
  <c r="M33" i="2" a="1"/>
  <c r="M33" i="2" s="1"/>
  <c r="M49" i="2" a="1"/>
  <c r="M49" i="2" s="1"/>
  <c r="M25" i="2" a="1"/>
  <c r="M25" i="2" s="1"/>
  <c r="M51" i="2" a="1"/>
  <c r="M51" i="2" s="1"/>
  <c r="M39" i="2" a="1"/>
  <c r="M39" i="2" s="1"/>
  <c r="M37" i="2" a="1"/>
  <c r="M37" i="2" s="1"/>
  <c r="M14" i="2" a="1"/>
  <c r="M14" i="2" s="1"/>
  <c r="M9" i="2" a="1"/>
  <c r="M9" i="2" s="1"/>
  <c r="M46" i="2" a="1"/>
  <c r="M46" i="2" s="1"/>
  <c r="M47" i="2" a="1"/>
  <c r="M47" i="2" s="1"/>
  <c r="M56" i="2" a="1"/>
  <c r="M56" i="2" s="1"/>
  <c r="M42" i="2" a="1"/>
  <c r="M42" i="2" s="1"/>
  <c r="M29" i="2" a="1"/>
  <c r="M29" i="2" s="1"/>
  <c r="M35" i="2" a="1"/>
  <c r="M35" i="2" s="1"/>
  <c r="M30" i="2" a="1"/>
  <c r="M30" i="2" s="1"/>
  <c r="M28" i="2" a="1"/>
  <c r="M28" i="2" s="1"/>
  <c r="M11" i="2" a="1"/>
  <c r="M11" i="2" s="1"/>
  <c r="M18" i="2" a="1"/>
  <c r="M18" i="2" s="1"/>
  <c r="M50" i="2" a="1"/>
  <c r="M50" i="2" s="1"/>
  <c r="M32" i="2" a="1"/>
  <c r="M32" i="2" s="1"/>
  <c r="M43" i="2" a="1"/>
  <c r="M43" i="2" s="1"/>
  <c r="M24" i="2" a="1"/>
  <c r="M24" i="2" s="1"/>
  <c r="M27" i="2" a="1"/>
  <c r="M27" i="2" s="1"/>
  <c r="M41" i="2" a="1"/>
  <c r="M41" i="2" s="1"/>
  <c r="M53" i="2" a="1"/>
  <c r="M53" i="2" s="1"/>
  <c r="M7" i="2" a="1"/>
  <c r="M7" i="2" s="1"/>
  <c r="M44" i="2" a="1"/>
  <c r="M44" i="2" s="1"/>
  <c r="M21" i="2" a="1"/>
  <c r="M21" i="2" s="1"/>
  <c r="M48" i="2" a="1"/>
  <c r="M48" i="2" s="1"/>
  <c r="M36" i="2" a="1"/>
  <c r="M36" i="2" s="1"/>
  <c r="M16" i="2" a="1"/>
  <c r="M16" i="2" s="1"/>
  <c r="M55" i="2" a="1"/>
  <c r="M55" i="2" s="1"/>
  <c r="M31" i="2" a="1"/>
  <c r="M31" i="2" s="1"/>
  <c r="M38" i="2" a="1"/>
  <c r="M38" i="2" s="1"/>
  <c r="M10" i="2" a="1"/>
  <c r="M10" i="2" s="1"/>
  <c r="M54" i="2" a="1"/>
  <c r="M54" i="2" s="1"/>
  <c r="M40" i="2" a="1"/>
  <c r="M40" i="2" s="1"/>
  <c r="M34" i="2" a="1"/>
  <c r="M34" i="2" s="1"/>
  <c r="M154" i="2" a="1"/>
  <c r="M154" i="2" s="1"/>
  <c r="M165" i="2" a="1"/>
  <c r="M165" i="2" s="1"/>
  <c r="M146" i="2" a="1"/>
  <c r="M146" i="2" s="1"/>
  <c r="M157" i="2" a="1"/>
  <c r="M157" i="2" s="1"/>
  <c r="M172" i="2" a="1"/>
  <c r="M172" i="2" s="1"/>
  <c r="M145" i="2" a="1"/>
  <c r="M145" i="2" s="1"/>
  <c r="M137" i="2" a="1"/>
  <c r="M137" i="2" s="1"/>
  <c r="M159" i="2" a="1"/>
  <c r="M159" i="2" s="1"/>
  <c r="M134" i="2" a="1"/>
  <c r="M134" i="2" s="1"/>
  <c r="M170" i="2" a="1"/>
  <c r="M170" i="2" s="1"/>
  <c r="M142" i="2" a="1"/>
  <c r="M142" i="2" s="1"/>
  <c r="M158" i="2" a="1"/>
  <c r="M158" i="2" s="1"/>
  <c r="M140" i="2" a="1"/>
  <c r="M140" i="2" s="1"/>
  <c r="M138" i="2" a="1"/>
  <c r="M138" i="2" s="1"/>
  <c r="M139" i="2" a="1"/>
  <c r="M139" i="2" s="1"/>
  <c r="M141" i="2" a="1"/>
  <c r="M141" i="2" s="1"/>
  <c r="M148" i="2" a="1"/>
  <c r="M148" i="2" s="1"/>
  <c r="M173" i="2" a="1"/>
  <c r="M173" i="2" s="1"/>
  <c r="M136" i="2" a="1"/>
  <c r="M136" i="2" s="1"/>
  <c r="M163" i="2" a="1"/>
  <c r="M163" i="2" s="1"/>
  <c r="M132" i="2" a="1"/>
  <c r="M132" i="2" s="1"/>
  <c r="M144" i="2" a="1"/>
  <c r="M144" i="2" s="1"/>
  <c r="M166" i="2" a="1"/>
  <c r="M166" i="2" s="1"/>
  <c r="M135" i="2" a="1"/>
  <c r="M135" i="2" s="1"/>
  <c r="M160" i="2" a="1"/>
  <c r="M160" i="2" s="1"/>
  <c r="M167" i="2" a="1"/>
  <c r="M167" i="2" s="1"/>
  <c r="M171" i="2" a="1"/>
  <c r="M171" i="2" s="1"/>
  <c r="M169" i="2" a="1"/>
  <c r="M169" i="2" s="1"/>
  <c r="M155" i="2" a="1"/>
  <c r="M155" i="2" s="1"/>
  <c r="M143" i="2" a="1"/>
  <c r="M143" i="2" s="1"/>
  <c r="M152" i="2" a="1"/>
  <c r="M152" i="2" s="1"/>
  <c r="M164" i="2" a="1"/>
  <c r="M164" i="2" s="1"/>
  <c r="M149" i="2" a="1"/>
  <c r="M149" i="2" s="1"/>
  <c r="M168" i="2" a="1"/>
  <c r="M168" i="2" s="1"/>
  <c r="M151" i="2" a="1"/>
  <c r="M151" i="2" s="1"/>
  <c r="M161" i="2" a="1"/>
  <c r="M161" i="2" s="1"/>
  <c r="M153" i="2" a="1"/>
  <c r="M153" i="2" s="1"/>
  <c r="M162" i="2" a="1"/>
  <c r="M162" i="2" s="1"/>
  <c r="M156" i="2" a="1"/>
  <c r="M156" i="2" s="1"/>
  <c r="M150" i="2" a="1"/>
  <c r="M150" i="2" s="1"/>
  <c r="M147" i="2" a="1"/>
  <c r="M147" i="2" s="1"/>
  <c r="M125" i="2" a="1"/>
  <c r="M125" i="2" s="1"/>
  <c r="M126" i="2" a="1"/>
  <c r="M126" i="2" s="1"/>
  <c r="M129" i="2" a="1"/>
  <c r="M129" i="2" s="1"/>
  <c r="M128" i="2" a="1"/>
  <c r="M128" i="2" s="1"/>
  <c r="M127" i="2" a="1"/>
  <c r="M127" i="2" s="1"/>
  <c r="M131" i="2" a="1"/>
  <c r="M131" i="2" s="1"/>
  <c r="M63" i="2" a="1"/>
  <c r="M63" i="2" s="1"/>
  <c r="M62" i="2" a="1"/>
  <c r="M62" i="2" s="1"/>
  <c r="M78" i="2" a="1"/>
  <c r="M78" i="2" s="1"/>
  <c r="M82" i="2" a="1"/>
  <c r="M82" i="2" s="1"/>
  <c r="M61" i="2" a="1"/>
  <c r="M61" i="2" s="1"/>
  <c r="M130" i="2" a="1"/>
  <c r="M130" i="2" s="1"/>
  <c r="M84" i="2" a="1"/>
  <c r="M84" i="2" s="1"/>
  <c r="M83" i="2" a="1"/>
  <c r="M83" i="2" s="1"/>
  <c r="M118" i="2" a="1"/>
  <c r="M118" i="2" s="1"/>
  <c r="M86" i="2" a="1"/>
  <c r="M86" i="2" s="1"/>
  <c r="M116" i="2" a="1"/>
  <c r="M116" i="2" s="1"/>
  <c r="M115" i="2" a="1"/>
  <c r="M115" i="2" s="1"/>
  <c r="M91" i="2" a="1"/>
  <c r="M91" i="2" s="1"/>
  <c r="M100" i="2" a="1"/>
  <c r="M100" i="2" s="1"/>
  <c r="M102" i="2" a="1"/>
  <c r="M102" i="2" s="1"/>
  <c r="M112" i="2" a="1"/>
  <c r="M112" i="2" s="1"/>
  <c r="AC5" i="2"/>
  <c r="AA6" i="2"/>
  <c r="AA7" i="2" s="1"/>
  <c r="AA8" i="2" s="1"/>
  <c r="AA9" i="2" s="1"/>
  <c r="AA10" i="2" s="1"/>
  <c r="AA11" i="2" s="1"/>
  <c r="AA12" i="2" s="1"/>
  <c r="AA13" i="2" s="1"/>
  <c r="AA14" i="2" s="1"/>
  <c r="AA15" i="2" s="1"/>
  <c r="AA16" i="2" s="1"/>
  <c r="AA17" i="2" s="1"/>
  <c r="AA18" i="2" s="1"/>
  <c r="AA19" i="2" s="1"/>
  <c r="AA20" i="2" s="1"/>
  <c r="AA21" i="2" s="1"/>
  <c r="AA22" i="2" s="1"/>
  <c r="AA23" i="2" s="1"/>
  <c r="AA24" i="2" s="1"/>
  <c r="AA25" i="2" s="1"/>
  <c r="AA26" i="2" s="1"/>
  <c r="AA27" i="2" s="1"/>
  <c r="AA28" i="2" s="1"/>
  <c r="AA29" i="2" s="1"/>
  <c r="AA30" i="2" s="1"/>
  <c r="AA31" i="2" s="1"/>
  <c r="AA32" i="2" s="1"/>
  <c r="AA33" i="2" s="1"/>
  <c r="AA34" i="2" s="1"/>
  <c r="AA35" i="2" s="1"/>
  <c r="AA36" i="2" s="1"/>
  <c r="AA37" i="2" s="1"/>
  <c r="AA38" i="2" s="1"/>
  <c r="AA39" i="2" s="1"/>
  <c r="AA40" i="2" s="1"/>
  <c r="AA41" i="2" s="1"/>
  <c r="AA42" i="2" s="1"/>
  <c r="AA43" i="2" s="1"/>
  <c r="AA44" i="2" s="1"/>
  <c r="AA45" i="2" s="1"/>
  <c r="AA46" i="2" s="1"/>
  <c r="AA47" i="2" s="1"/>
  <c r="AA48" i="2" s="1"/>
  <c r="AA49" i="2" s="1"/>
  <c r="AA50" i="2" s="1"/>
  <c r="AA51" i="2" s="1"/>
  <c r="AA52" i="2" s="1"/>
  <c r="AA53" i="2" s="1"/>
  <c r="AA54" i="2" s="1"/>
  <c r="AA55" i="2" s="1"/>
  <c r="AA56" i="2" s="1"/>
  <c r="AA57" i="2" s="1"/>
  <c r="AA58" i="2" s="1"/>
  <c r="AA59" i="2" s="1"/>
  <c r="AA60" i="2" s="1"/>
  <c r="AA61" i="2" s="1"/>
  <c r="AA62" i="2" s="1"/>
  <c r="AA63" i="2" s="1"/>
  <c r="AA64" i="2" s="1"/>
  <c r="AA65" i="2" s="1"/>
  <c r="AA66" i="2" s="1"/>
  <c r="AA67" i="2" s="1"/>
  <c r="AA68" i="2" s="1"/>
  <c r="AA69" i="2" s="1"/>
  <c r="AA70" i="2" s="1"/>
  <c r="AA71" i="2" s="1"/>
  <c r="AA72" i="2" s="1"/>
  <c r="AA73" i="2" s="1"/>
  <c r="AA74" i="2" s="1"/>
  <c r="AA75" i="2" s="1"/>
  <c r="AA76" i="2" s="1"/>
  <c r="AA77" i="2" s="1"/>
  <c r="AA78" i="2" s="1"/>
  <c r="AA79" i="2" s="1"/>
  <c r="AA80" i="2" s="1"/>
  <c r="AA81" i="2" s="1"/>
  <c r="AA82" i="2" s="1"/>
  <c r="AA83" i="2" s="1"/>
  <c r="AA84" i="2" s="1"/>
  <c r="AA85" i="2" s="1"/>
  <c r="AA86" i="2" s="1"/>
  <c r="AA87" i="2" s="1"/>
  <c r="AA88" i="2" s="1"/>
  <c r="AA89" i="2" s="1"/>
  <c r="AA90" i="2" s="1"/>
  <c r="AA91" i="2" s="1"/>
  <c r="AA92" i="2" s="1"/>
  <c r="AA93" i="2" s="1"/>
  <c r="AA94" i="2" s="1"/>
  <c r="AA95" i="2" s="1"/>
  <c r="AA96" i="2" s="1"/>
  <c r="AA97" i="2" s="1"/>
  <c r="AA98" i="2" s="1"/>
  <c r="AA99" i="2" s="1"/>
  <c r="AA100" i="2" s="1"/>
  <c r="AA101" i="2" s="1"/>
  <c r="AA102" i="2" s="1"/>
  <c r="AA103" i="2" s="1"/>
  <c r="AA104" i="2" s="1"/>
  <c r="AA105" i="2" s="1"/>
  <c r="AA106" i="2" s="1"/>
  <c r="AA107" i="2" s="1"/>
  <c r="AA108" i="2" s="1"/>
  <c r="AA109" i="2" s="1"/>
  <c r="AA110" i="2" s="1"/>
  <c r="AA111" i="2" s="1"/>
  <c r="AA112" i="2" s="1"/>
  <c r="AA113" i="2" s="1"/>
  <c r="AA114" i="2" s="1"/>
  <c r="AA115" i="2" s="1"/>
  <c r="AA116" i="2" s="1"/>
  <c r="AA117" i="2" s="1"/>
  <c r="AA118" i="2" s="1"/>
  <c r="AA119" i="2" s="1"/>
  <c r="AA120" i="2" s="1"/>
  <c r="AA121" i="2" s="1"/>
  <c r="AA122" i="2" s="1"/>
  <c r="AA123" i="2" s="1"/>
  <c r="AA124" i="2" s="1"/>
  <c r="AA125" i="2" s="1"/>
  <c r="AA126" i="2" s="1"/>
  <c r="AA127" i="2" s="1"/>
  <c r="AA128" i="2" s="1"/>
  <c r="AA129" i="2" s="1"/>
  <c r="AA130" i="2" s="1"/>
  <c r="AA131" i="2" s="1"/>
  <c r="AA132" i="2" s="1"/>
  <c r="AA133" i="2" s="1"/>
  <c r="AA134" i="2" s="1"/>
  <c r="AA135" i="2" s="1"/>
  <c r="AA136" i="2" s="1"/>
  <c r="AA137" i="2" s="1"/>
  <c r="AA138" i="2" s="1"/>
  <c r="AA139" i="2" s="1"/>
  <c r="AA140" i="2" s="1"/>
  <c r="AA141" i="2" s="1"/>
  <c r="AA142" i="2" s="1"/>
  <c r="AA143" i="2" s="1"/>
  <c r="AA144" i="2" s="1"/>
  <c r="AA145" i="2" s="1"/>
  <c r="AA146" i="2" s="1"/>
  <c r="AA147" i="2" s="1"/>
  <c r="AA148" i="2" s="1"/>
  <c r="AA149" i="2" s="1"/>
  <c r="AA150" i="2" s="1"/>
  <c r="AA151" i="2" s="1"/>
  <c r="AA152" i="2" s="1"/>
  <c r="AA153" i="2" s="1"/>
  <c r="AA154" i="2" s="1"/>
  <c r="AA155" i="2" s="1"/>
  <c r="AA156" i="2" s="1"/>
  <c r="AA157" i="2" s="1"/>
  <c r="AA158" i="2" s="1"/>
  <c r="AA159" i="2" s="1"/>
  <c r="AA160" i="2" s="1"/>
  <c r="AA161" i="2" s="1"/>
  <c r="AA162" i="2" s="1"/>
  <c r="AA163" i="2" s="1"/>
  <c r="AA164" i="2" s="1"/>
  <c r="AA165" i="2" s="1"/>
  <c r="AA166" i="2" s="1"/>
  <c r="AA167" i="2" s="1"/>
  <c r="AA168" i="2" s="1"/>
  <c r="AA169" i="2" s="1"/>
  <c r="AA170" i="2" s="1"/>
  <c r="AA171" i="2" s="1"/>
  <c r="AA172" i="2" s="1"/>
  <c r="AA173" i="2" s="1"/>
  <c r="AA174" i="2" s="1"/>
  <c r="AA175" i="2" s="1"/>
  <c r="AA176" i="2" s="1"/>
  <c r="AA177" i="2" s="1"/>
  <c r="AA178" i="2" s="1"/>
  <c r="AA179" i="2" s="1"/>
  <c r="AA180" i="2" s="1"/>
  <c r="AA181" i="2" s="1"/>
  <c r="AA182" i="2" s="1"/>
  <c r="AA183" i="2" s="1"/>
  <c r="AA184" i="2" s="1"/>
  <c r="AA185" i="2" s="1"/>
  <c r="AA186" i="2" s="1"/>
  <c r="AA187" i="2" s="1"/>
  <c r="AA188" i="2" s="1"/>
  <c r="AA189" i="2" s="1"/>
  <c r="AA190" i="2" s="1"/>
  <c r="AA191" i="2" s="1"/>
  <c r="AA192" i="2" s="1"/>
  <c r="AA193" i="2" s="1"/>
  <c r="AA194" i="2" s="1"/>
  <c r="AA195" i="2" s="1"/>
  <c r="AA196" i="2" s="1"/>
  <c r="AA197" i="2" s="1"/>
  <c r="AA198" i="2" s="1"/>
  <c r="AA199" i="2" s="1"/>
  <c r="AA200" i="2" s="1"/>
  <c r="AA201" i="2" s="1"/>
  <c r="AA202" i="2" s="1"/>
  <c r="AA203" i="2" s="1"/>
  <c r="M186" i="2" a="1"/>
  <c r="M186" i="2" s="1"/>
  <c r="M183" i="2" a="1"/>
  <c r="M183" i="2" s="1"/>
  <c r="M181" i="2" a="1"/>
  <c r="M181" i="2" s="1"/>
  <c r="M175" i="2" a="1"/>
  <c r="M175" i="2" s="1"/>
  <c r="M187" i="2" a="1"/>
  <c r="M187" i="2" s="1"/>
  <c r="M182" i="2" a="1"/>
  <c r="M182" i="2" s="1"/>
  <c r="M190" i="2" a="1"/>
  <c r="M190" i="2" s="1"/>
  <c r="M177" i="2" a="1"/>
  <c r="M177" i="2" s="1"/>
  <c r="M189" i="2" a="1"/>
  <c r="M189" i="2" s="1"/>
  <c r="M176" i="2" a="1"/>
  <c r="M176" i="2" s="1"/>
  <c r="M188" i="2" a="1"/>
  <c r="M188" i="2" s="1"/>
  <c r="M179" i="2" a="1"/>
  <c r="M179" i="2" s="1"/>
  <c r="O37" i="6"/>
  <c r="P37" i="6" s="1"/>
  <c r="P36" i="6"/>
  <c r="M200" i="2" a="1"/>
  <c r="M200" i="2" s="1"/>
  <c r="M199" i="2" a="1"/>
  <c r="M199" i="2" s="1"/>
  <c r="M201" i="2" a="1"/>
  <c r="M201" i="2" s="1"/>
  <c r="M195" i="2" a="1"/>
  <c r="M195" i="2" s="1"/>
  <c r="M194" i="2" a="1"/>
  <c r="M194" i="2" s="1"/>
  <c r="M197" i="2" a="1"/>
  <c r="M197" i="2" s="1"/>
  <c r="M174" i="2" a="1"/>
  <c r="M174" i="2" s="1"/>
  <c r="M73" i="2" a="1"/>
  <c r="M73" i="2" s="1"/>
  <c r="M88" i="2" a="1"/>
  <c r="M88" i="2" s="1"/>
  <c r="M87" i="2" a="1"/>
  <c r="M87" i="2" s="1"/>
  <c r="M103" i="2" a="1"/>
  <c r="M103" i="2" s="1"/>
  <c r="M117" i="2" a="1"/>
  <c r="M117" i="2" s="1"/>
  <c r="M108" i="2" a="1"/>
  <c r="M108" i="2" s="1"/>
  <c r="M120" i="2" a="1"/>
  <c r="M120" i="2" s="1"/>
  <c r="M104" i="2" a="1"/>
  <c r="M104" i="2" s="1"/>
  <c r="M59" i="2" a="1"/>
  <c r="M59" i="2" s="1"/>
  <c r="M119" i="2" a="1"/>
  <c r="M119" i="2" s="1"/>
  <c r="M109" i="2" a="1"/>
  <c r="M109" i="2" s="1"/>
  <c r="M70" i="2" a="1"/>
  <c r="M70" i="2" s="1"/>
  <c r="M123" i="2" a="1"/>
  <c r="M123" i="2" s="1"/>
  <c r="M80" i="2" a="1"/>
  <c r="M80" i="2" s="1"/>
  <c r="M92" i="2" a="1"/>
  <c r="M92" i="2" s="1"/>
  <c r="M66" i="2" a="1"/>
  <c r="M66" i="2" s="1"/>
  <c r="M58" i="2" a="1"/>
  <c r="M58" i="2" s="1"/>
  <c r="M75" i="2" a="1"/>
  <c r="M75" i="2" s="1"/>
  <c r="M110" i="2" a="1"/>
  <c r="M110" i="2" s="1"/>
  <c r="M68" i="2" a="1"/>
  <c r="M68" i="2" s="1"/>
  <c r="M89" i="2" a="1"/>
  <c r="M89" i="2" s="1"/>
  <c r="M98" i="2" a="1"/>
  <c r="M98" i="2" s="1"/>
  <c r="M69" i="2" a="1"/>
  <c r="M69" i="2" s="1"/>
  <c r="M57" i="2" a="1"/>
  <c r="M57" i="2" s="1"/>
  <c r="M111" i="2" a="1"/>
  <c r="M111" i="2" s="1"/>
  <c r="M72" i="2" a="1"/>
  <c r="M72" i="2" s="1"/>
  <c r="M124" i="2" a="1"/>
  <c r="M124" i="2" s="1"/>
  <c r="M97" i="2" a="1"/>
  <c r="M97" i="2" s="1"/>
  <c r="M96" i="2" a="1"/>
  <c r="M96" i="2" s="1"/>
  <c r="M74" i="2" a="1"/>
  <c r="M74" i="2" s="1"/>
  <c r="M65" i="2" a="1"/>
  <c r="M65" i="2" s="1"/>
  <c r="M121" i="2" a="1"/>
  <c r="M121" i="2" s="1"/>
  <c r="M71" i="2" a="1"/>
  <c r="M71" i="2" s="1"/>
  <c r="M79" i="2" a="1"/>
  <c r="M79" i="2" s="1"/>
  <c r="M60" i="2" a="1"/>
  <c r="M60" i="2" s="1"/>
  <c r="M93" i="2" a="1"/>
  <c r="M93" i="2" s="1"/>
  <c r="M77" i="2" a="1"/>
  <c r="M77" i="2" s="1"/>
  <c r="M67" i="2" a="1"/>
  <c r="M67" i="2" s="1"/>
  <c r="M85" i="2" a="1"/>
  <c r="M85" i="2" s="1"/>
  <c r="M107" i="2" a="1"/>
  <c r="M107" i="2" s="1"/>
  <c r="M81" i="2" a="1"/>
  <c r="M81" i="2" s="1"/>
  <c r="M114" i="2" a="1"/>
  <c r="M114" i="2" s="1"/>
  <c r="M64" i="2" a="1"/>
  <c r="M64" i="2" s="1"/>
  <c r="M95" i="2" a="1"/>
  <c r="M95" i="2" s="1"/>
  <c r="M122" i="2" a="1"/>
  <c r="M122" i="2" s="1"/>
  <c r="M76" i="2" a="1"/>
  <c r="M76" i="2" s="1"/>
  <c r="M99" i="2" a="1"/>
  <c r="M99" i="2" s="1"/>
  <c r="M105" i="2" a="1"/>
  <c r="M105" i="2" s="1"/>
  <c r="M94" i="2" a="1"/>
  <c r="M94" i="2" s="1"/>
  <c r="AC8" i="2"/>
  <c r="Z9" i="2"/>
  <c r="P34" i="6"/>
  <c r="E14" i="4"/>
  <c r="F14" i="4" s="1"/>
  <c r="G14" i="4" s="1"/>
  <c r="E9" i="4"/>
  <c r="F9" i="4" s="1"/>
  <c r="G9" i="4" s="1"/>
  <c r="L9" i="4" s="1"/>
  <c r="BF4" i="2"/>
  <c r="BG4" i="2" s="1"/>
  <c r="BH4" i="2" s="1"/>
  <c r="GM42" i="2"/>
  <c r="GM43" i="2" s="1"/>
  <c r="GM44" i="2" s="1"/>
  <c r="GM45" i="2" s="1"/>
  <c r="GM46" i="2" s="1"/>
  <c r="GM47" i="2" s="1"/>
  <c r="GM48" i="2" s="1"/>
  <c r="GM49" i="2" s="1"/>
  <c r="GM50" i="2" s="1"/>
  <c r="GM51" i="2" s="1"/>
  <c r="GM52" i="2" s="1"/>
  <c r="GM53" i="2" s="1"/>
  <c r="GM54" i="2" s="1"/>
  <c r="GM55" i="2" s="1"/>
  <c r="GM56" i="2" s="1"/>
  <c r="GM57" i="2" s="1"/>
  <c r="GM58" i="2" s="1"/>
  <c r="GM59" i="2" s="1"/>
  <c r="GM60" i="2" s="1"/>
  <c r="GM61" i="2" s="1"/>
  <c r="GM62" i="2" s="1"/>
  <c r="GM63" i="2" s="1"/>
  <c r="GM64" i="2" s="1"/>
  <c r="GM65" i="2" s="1"/>
  <c r="GM66" i="2" s="1"/>
  <c r="GM67" i="2" s="1"/>
  <c r="GM68" i="2" s="1"/>
  <c r="GM69" i="2" s="1"/>
  <c r="GM70" i="2" s="1"/>
  <c r="GM71" i="2" s="1"/>
  <c r="GM72" i="2" s="1"/>
  <c r="GM73" i="2" s="1"/>
  <c r="GM74" i="2" s="1"/>
  <c r="GM75" i="2" s="1"/>
  <c r="GM76" i="2" s="1"/>
  <c r="GM77" i="2" s="1"/>
  <c r="GM78" i="2" s="1"/>
  <c r="GM79" i="2" s="1"/>
  <c r="GM80" i="2" s="1"/>
  <c r="GM81" i="2" s="1"/>
  <c r="GM82" i="2" s="1"/>
  <c r="GM83" i="2" s="1"/>
  <c r="GM84" i="2" s="1"/>
  <c r="GM85" i="2" s="1"/>
  <c r="GM86" i="2" s="1"/>
  <c r="GM87" i="2" s="1"/>
  <c r="GM88" i="2" s="1"/>
  <c r="GM89" i="2" s="1"/>
  <c r="GM90" i="2" s="1"/>
  <c r="GM91" i="2" s="1"/>
  <c r="GM92" i="2" s="1"/>
  <c r="GM93" i="2" s="1"/>
  <c r="GM94" i="2" s="1"/>
  <c r="GM95" i="2" s="1"/>
  <c r="GM96" i="2" s="1"/>
  <c r="GM97" i="2" s="1"/>
  <c r="GM98" i="2" s="1"/>
  <c r="GM99" i="2" s="1"/>
  <c r="GM100" i="2" s="1"/>
  <c r="GM101" i="2" s="1"/>
  <c r="GM102" i="2" s="1"/>
  <c r="GM103" i="2" s="1"/>
  <c r="GM104" i="2" s="1"/>
  <c r="GM105" i="2" s="1"/>
  <c r="GM106" i="2" s="1"/>
  <c r="GM107" i="2" s="1"/>
  <c r="GM108" i="2" s="1"/>
  <c r="GM109" i="2" s="1"/>
  <c r="GM110" i="2" s="1"/>
  <c r="GM111" i="2" s="1"/>
  <c r="GM112" i="2" s="1"/>
  <c r="GM113" i="2" s="1"/>
  <c r="GM114" i="2" s="1"/>
  <c r="GM115" i="2" s="1"/>
  <c r="GM116" i="2" s="1"/>
  <c r="GM117" i="2" s="1"/>
  <c r="GM118" i="2" s="1"/>
  <c r="GM119" i="2" s="1"/>
  <c r="GM120" i="2" s="1"/>
  <c r="GM121" i="2" s="1"/>
  <c r="GM122" i="2" s="1"/>
  <c r="GM123" i="2" s="1"/>
  <c r="GM124" i="2" s="1"/>
  <c r="GM125" i="2" s="1"/>
  <c r="GM126" i="2" s="1"/>
  <c r="GM127" i="2" s="1"/>
  <c r="GM128" i="2" s="1"/>
  <c r="GM129" i="2" s="1"/>
  <c r="GM130" i="2" s="1"/>
  <c r="GM131" i="2" s="1"/>
  <c r="GM132" i="2" s="1"/>
  <c r="GM133" i="2" s="1"/>
  <c r="GM134" i="2" s="1"/>
  <c r="GM135" i="2" s="1"/>
  <c r="GM136" i="2" s="1"/>
  <c r="GM137" i="2" s="1"/>
  <c r="GM138" i="2" s="1"/>
  <c r="GM139" i="2" s="1"/>
  <c r="GM140" i="2" s="1"/>
  <c r="GM141" i="2" s="1"/>
  <c r="GM142" i="2" s="1"/>
  <c r="GM143" i="2" s="1"/>
  <c r="GM144" i="2" s="1"/>
  <c r="GM145" i="2" s="1"/>
  <c r="GM146" i="2" s="1"/>
  <c r="GM147" i="2" s="1"/>
  <c r="GM148" i="2" s="1"/>
  <c r="GM149" i="2" s="1"/>
  <c r="GM150" i="2" s="1"/>
  <c r="GM151" i="2" s="1"/>
  <c r="GM152" i="2" s="1"/>
  <c r="GM153" i="2" s="1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EW17" i="2"/>
  <c r="EW18" i="2" s="1"/>
  <c r="EW19" i="2" s="1"/>
  <c r="EW20" i="2" s="1"/>
  <c r="EW21" i="2" s="1"/>
  <c r="EW22" i="2" s="1"/>
  <c r="EW23" i="2" s="1"/>
  <c r="EW24" i="2" s="1"/>
  <c r="EW25" i="2" s="1"/>
  <c r="EW26" i="2" s="1"/>
  <c r="EW27" i="2" s="1"/>
  <c r="EW28" i="2" s="1"/>
  <c r="EW29" i="2" s="1"/>
  <c r="EW30" i="2" s="1"/>
  <c r="EW31" i="2" s="1"/>
  <c r="EW32" i="2" s="1"/>
  <c r="EW33" i="2" s="1"/>
  <c r="EW34" i="2" s="1"/>
  <c r="EW35" i="2" s="1"/>
  <c r="EW36" i="2" s="1"/>
  <c r="EW37" i="2" s="1"/>
  <c r="EW38" i="2" s="1"/>
  <c r="EW39" i="2" s="1"/>
  <c r="EW40" i="2" s="1"/>
  <c r="EW41" i="2" s="1"/>
  <c r="EW42" i="2" s="1"/>
  <c r="EW43" i="2" s="1"/>
  <c r="EW44" i="2" s="1"/>
  <c r="EW45" i="2" s="1"/>
  <c r="EW46" i="2" s="1"/>
  <c r="EW47" i="2" s="1"/>
  <c r="EW48" i="2" s="1"/>
  <c r="EW49" i="2" s="1"/>
  <c r="EW50" i="2" s="1"/>
  <c r="EW51" i="2" s="1"/>
  <c r="EW52" i="2" s="1"/>
  <c r="EW53" i="2" s="1"/>
  <c r="EW54" i="2" s="1"/>
  <c r="EW55" i="2" s="1"/>
  <c r="EW56" i="2" s="1"/>
  <c r="EW57" i="2" s="1"/>
  <c r="EW58" i="2" s="1"/>
  <c r="EW59" i="2" s="1"/>
  <c r="EW60" i="2" s="1"/>
  <c r="EW61" i="2" s="1"/>
  <c r="EW62" i="2" s="1"/>
  <c r="EW63" i="2" s="1"/>
  <c r="EW64" i="2" s="1"/>
  <c r="EW65" i="2" s="1"/>
  <c r="EW66" i="2" s="1"/>
  <c r="EW67" i="2" s="1"/>
  <c r="EW68" i="2" s="1"/>
  <c r="EW69" i="2" s="1"/>
  <c r="EW70" i="2" s="1"/>
  <c r="EW71" i="2" s="1"/>
  <c r="EW72" i="2" s="1"/>
  <c r="EW73" i="2" s="1"/>
  <c r="EW74" i="2" s="1"/>
  <c r="EW75" i="2" s="1"/>
  <c r="EW76" i="2" s="1"/>
  <c r="EW77" i="2" s="1"/>
  <c r="EW78" i="2" s="1"/>
  <c r="EW79" i="2" s="1"/>
  <c r="EW80" i="2" s="1"/>
  <c r="EW81" i="2" s="1"/>
  <c r="EW82" i="2" s="1"/>
  <c r="EW83" i="2" s="1"/>
  <c r="EW84" i="2" s="1"/>
  <c r="EW85" i="2" s="1"/>
  <c r="EW86" i="2" s="1"/>
  <c r="EW87" i="2" s="1"/>
  <c r="EW88" i="2" s="1"/>
  <c r="EW89" i="2" s="1"/>
  <c r="EW90" i="2" s="1"/>
  <c r="EW91" i="2" s="1"/>
  <c r="EW92" i="2" s="1"/>
  <c r="EW93" i="2" s="1"/>
  <c r="EW94" i="2" s="1"/>
  <c r="EW95" i="2" s="1"/>
  <c r="EW96" i="2" s="1"/>
  <c r="EW97" i="2" s="1"/>
  <c r="EW98" i="2" s="1"/>
  <c r="EW99" i="2" s="1"/>
  <c r="EW100" i="2" s="1"/>
  <c r="EW101" i="2" s="1"/>
  <c r="EW102" i="2" s="1"/>
  <c r="EW103" i="2" s="1"/>
  <c r="EW104" i="2" s="1"/>
  <c r="EW105" i="2" s="1"/>
  <c r="EW106" i="2" s="1"/>
  <c r="EW107" i="2" s="1"/>
  <c r="EW108" i="2" s="1"/>
  <c r="EW109" i="2" s="1"/>
  <c r="EW110" i="2" s="1"/>
  <c r="EW111" i="2" s="1"/>
  <c r="EW112" i="2" s="1"/>
  <c r="EW113" i="2" s="1"/>
  <c r="EW114" i="2" s="1"/>
  <c r="EW115" i="2" s="1"/>
  <c r="EW116" i="2" s="1"/>
  <c r="EW117" i="2" s="1"/>
  <c r="EW118" i="2" s="1"/>
  <c r="EW119" i="2" s="1"/>
  <c r="EW120" i="2" s="1"/>
  <c r="EW121" i="2" s="1"/>
  <c r="EW122" i="2" s="1"/>
  <c r="EW123" i="2" s="1"/>
  <c r="EW124" i="2" s="1"/>
  <c r="EW125" i="2" s="1"/>
  <c r="EW126" i="2" s="1"/>
  <c r="EW127" i="2" s="1"/>
  <c r="EW128" i="2" s="1"/>
  <c r="EW129" i="2" s="1"/>
  <c r="EW130" i="2" s="1"/>
  <c r="EW131" i="2" s="1"/>
  <c r="EW132" i="2" s="1"/>
  <c r="EW133" i="2" s="1"/>
  <c r="EW134" i="2" s="1"/>
  <c r="EW135" i="2" s="1"/>
  <c r="EW136" i="2" s="1"/>
  <c r="EW137" i="2" s="1"/>
  <c r="EW138" i="2" s="1"/>
  <c r="EW139" i="2" s="1"/>
  <c r="EW140" i="2" s="1"/>
  <c r="EW141" i="2" s="1"/>
  <c r="EW142" i="2" s="1"/>
  <c r="EW143" i="2" s="1"/>
  <c r="EW144" i="2" s="1"/>
  <c r="EW145" i="2" s="1"/>
  <c r="EW146" i="2" s="1"/>
  <c r="EW147" i="2" s="1"/>
  <c r="EW148" i="2" s="1"/>
  <c r="EW149" i="2" s="1"/>
  <c r="EW150" i="2" s="1"/>
  <c r="EW151" i="2" s="1"/>
  <c r="EW152" i="2" s="1"/>
  <c r="EW153" i="2" s="1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FQ8" i="2"/>
  <c r="FT7" i="2"/>
  <c r="FR8" i="2"/>
  <c r="FR9" i="2" s="1"/>
  <c r="FR10" i="2" s="1"/>
  <c r="FR11" i="2" s="1"/>
  <c r="FR12" i="2" s="1"/>
  <c r="FR13" i="2" s="1"/>
  <c r="FR14" i="2" s="1"/>
  <c r="FR15" i="2" s="1"/>
  <c r="FR16" i="2" s="1"/>
  <c r="FR17" i="2" s="1"/>
  <c r="FR18" i="2" s="1"/>
  <c r="FR19" i="2" s="1"/>
  <c r="FR20" i="2" s="1"/>
  <c r="FR21" i="2" s="1"/>
  <c r="FR22" i="2" s="1"/>
  <c r="FR23" i="2" s="1"/>
  <c r="FR24" i="2" s="1"/>
  <c r="FR25" i="2" s="1"/>
  <c r="FR26" i="2" s="1"/>
  <c r="FR27" i="2" s="1"/>
  <c r="FR28" i="2" s="1"/>
  <c r="FR29" i="2" s="1"/>
  <c r="FR30" i="2" s="1"/>
  <c r="FR31" i="2" s="1"/>
  <c r="FR32" i="2" s="1"/>
  <c r="FR33" i="2" s="1"/>
  <c r="FR34" i="2" s="1"/>
  <c r="FR35" i="2" s="1"/>
  <c r="FR36" i="2" s="1"/>
  <c r="FR37" i="2" s="1"/>
  <c r="FR38" i="2" s="1"/>
  <c r="FR39" i="2" s="1"/>
  <c r="FR40" i="2" s="1"/>
  <c r="FR41" i="2" s="1"/>
  <c r="FR42" i="2" s="1"/>
  <c r="FR43" i="2" s="1"/>
  <c r="FR44" i="2" s="1"/>
  <c r="FR45" i="2" s="1"/>
  <c r="FR46" i="2" s="1"/>
  <c r="FR47" i="2" s="1"/>
  <c r="FR48" i="2" s="1"/>
  <c r="FR49" i="2" s="1"/>
  <c r="FR50" i="2" s="1"/>
  <c r="FR51" i="2" s="1"/>
  <c r="FR52" i="2" s="1"/>
  <c r="FR53" i="2" s="1"/>
  <c r="FR54" i="2" s="1"/>
  <c r="FR55" i="2" s="1"/>
  <c r="FR56" i="2" s="1"/>
  <c r="FR57" i="2" s="1"/>
  <c r="FR58" i="2" s="1"/>
  <c r="FR59" i="2" s="1"/>
  <c r="FR60" i="2" s="1"/>
  <c r="FR61" i="2" s="1"/>
  <c r="FR62" i="2" s="1"/>
  <c r="FR63" i="2" s="1"/>
  <c r="FR64" i="2" s="1"/>
  <c r="FR65" i="2" s="1"/>
  <c r="FR66" i="2" s="1"/>
  <c r="FR67" i="2" s="1"/>
  <c r="FR68" i="2" s="1"/>
  <c r="FR69" i="2" s="1"/>
  <c r="FR70" i="2" s="1"/>
  <c r="FR71" i="2" s="1"/>
  <c r="FR72" i="2" s="1"/>
  <c r="FR73" i="2" s="1"/>
  <c r="FR74" i="2" s="1"/>
  <c r="FR75" i="2" s="1"/>
  <c r="FR76" i="2" s="1"/>
  <c r="FR77" i="2" s="1"/>
  <c r="FR78" i="2" s="1"/>
  <c r="FR79" i="2" s="1"/>
  <c r="FR80" i="2" s="1"/>
  <c r="FR81" i="2" s="1"/>
  <c r="FR82" i="2" s="1"/>
  <c r="FR83" i="2" s="1"/>
  <c r="FR84" i="2" s="1"/>
  <c r="FR85" i="2" s="1"/>
  <c r="FR86" i="2" s="1"/>
  <c r="FR87" i="2" s="1"/>
  <c r="FR88" i="2" s="1"/>
  <c r="FR89" i="2" s="1"/>
  <c r="FR90" i="2" s="1"/>
  <c r="FR91" i="2" s="1"/>
  <c r="FR92" i="2" s="1"/>
  <c r="FR93" i="2" s="1"/>
  <c r="FR94" i="2" s="1"/>
  <c r="FR95" i="2" s="1"/>
  <c r="FR96" i="2" s="1"/>
  <c r="FR97" i="2" s="1"/>
  <c r="FR98" i="2" s="1"/>
  <c r="FR99" i="2" s="1"/>
  <c r="FR100" i="2" s="1"/>
  <c r="FR101" i="2" s="1"/>
  <c r="FR102" i="2" s="1"/>
  <c r="FR103" i="2" s="1"/>
  <c r="FR104" i="2" s="1"/>
  <c r="FR105" i="2" s="1"/>
  <c r="FR106" i="2" s="1"/>
  <c r="FR107" i="2" s="1"/>
  <c r="FR108" i="2" s="1"/>
  <c r="FR109" i="2" s="1"/>
  <c r="FR110" i="2" s="1"/>
  <c r="FR111" i="2" s="1"/>
  <c r="FR112" i="2" s="1"/>
  <c r="FR113" i="2" s="1"/>
  <c r="FR114" i="2" s="1"/>
  <c r="FR115" i="2" s="1"/>
  <c r="FR116" i="2" s="1"/>
  <c r="FR117" i="2" s="1"/>
  <c r="FR118" i="2" s="1"/>
  <c r="FR119" i="2" s="1"/>
  <c r="FR120" i="2" s="1"/>
  <c r="FR121" i="2" s="1"/>
  <c r="FR122" i="2" s="1"/>
  <c r="FR123" i="2" s="1"/>
  <c r="FR124" i="2" s="1"/>
  <c r="FR125" i="2" s="1"/>
  <c r="FR126" i="2" s="1"/>
  <c r="FR127" i="2" s="1"/>
  <c r="FR128" i="2" s="1"/>
  <c r="FR129" i="2" s="1"/>
  <c r="FR130" i="2" s="1"/>
  <c r="FR131" i="2" s="1"/>
  <c r="FR132" i="2" s="1"/>
  <c r="FR133" i="2" s="1"/>
  <c r="FR134" i="2" s="1"/>
  <c r="FR135" i="2" s="1"/>
  <c r="FR136" i="2" s="1"/>
  <c r="FR137" i="2" s="1"/>
  <c r="FR138" i="2" s="1"/>
  <c r="FR139" i="2" s="1"/>
  <c r="FR140" i="2" s="1"/>
  <c r="FR141" i="2" s="1"/>
  <c r="FR142" i="2" s="1"/>
  <c r="FR143" i="2" s="1"/>
  <c r="FR144" i="2" s="1"/>
  <c r="FR145" i="2" s="1"/>
  <c r="FR146" i="2" s="1"/>
  <c r="FR147" i="2" s="1"/>
  <c r="FR148" i="2" s="1"/>
  <c r="FR149" i="2" s="1"/>
  <c r="FR150" i="2" s="1"/>
  <c r="FR151" i="2" s="1"/>
  <c r="FR152" i="2" s="1"/>
  <c r="FR153" i="2" s="1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DG8" i="2"/>
  <c r="DG9" i="2" s="1"/>
  <c r="DG10" i="2" s="1"/>
  <c r="DG11" i="2" s="1"/>
  <c r="DG12" i="2" s="1"/>
  <c r="DG13" i="2" s="1"/>
  <c r="DG14" i="2" s="1"/>
  <c r="DG15" i="2" s="1"/>
  <c r="DG16" i="2" s="1"/>
  <c r="DG17" i="2" s="1"/>
  <c r="DG18" i="2" s="1"/>
  <c r="DG19" i="2" s="1"/>
  <c r="DG20" i="2" s="1"/>
  <c r="DG21" i="2" s="1"/>
  <c r="DG22" i="2" s="1"/>
  <c r="DG23" i="2" s="1"/>
  <c r="DG24" i="2" s="1"/>
  <c r="DG25" i="2" s="1"/>
  <c r="DG26" i="2" s="1"/>
  <c r="DG27" i="2" s="1"/>
  <c r="DG28" i="2" s="1"/>
  <c r="DG29" i="2" s="1"/>
  <c r="DG30" i="2" s="1"/>
  <c r="DG31" i="2" s="1"/>
  <c r="DG32" i="2" s="1"/>
  <c r="DG33" i="2" s="1"/>
  <c r="DG34" i="2" s="1"/>
  <c r="DG35" i="2" s="1"/>
  <c r="DG36" i="2" s="1"/>
  <c r="DG37" i="2" s="1"/>
  <c r="DG38" i="2" s="1"/>
  <c r="DG39" i="2" s="1"/>
  <c r="DG40" i="2" s="1"/>
  <c r="DG41" i="2" s="1"/>
  <c r="DG42" i="2" s="1"/>
  <c r="DG43" i="2" s="1"/>
  <c r="DG44" i="2" s="1"/>
  <c r="DG45" i="2" s="1"/>
  <c r="DG46" i="2" s="1"/>
  <c r="DG47" i="2" s="1"/>
  <c r="DG48" i="2" s="1"/>
  <c r="DG49" i="2" s="1"/>
  <c r="DG50" i="2" s="1"/>
  <c r="DG51" i="2" s="1"/>
  <c r="DG52" i="2" s="1"/>
  <c r="DG53" i="2" s="1"/>
  <c r="DG54" i="2" s="1"/>
  <c r="DG55" i="2" s="1"/>
  <c r="DG56" i="2" s="1"/>
  <c r="DG57" i="2" s="1"/>
  <c r="DG58" i="2" s="1"/>
  <c r="DG59" i="2" s="1"/>
  <c r="DG60" i="2" s="1"/>
  <c r="DG61" i="2" s="1"/>
  <c r="DG62" i="2" s="1"/>
  <c r="DG63" i="2" s="1"/>
  <c r="DG64" i="2" s="1"/>
  <c r="DG65" i="2" s="1"/>
  <c r="DG66" i="2" s="1"/>
  <c r="DG67" i="2" s="1"/>
  <c r="DG68" i="2" s="1"/>
  <c r="DG69" i="2" s="1"/>
  <c r="DG70" i="2" s="1"/>
  <c r="DG71" i="2" s="1"/>
  <c r="DG72" i="2" s="1"/>
  <c r="DG73" i="2" s="1"/>
  <c r="DG74" i="2" s="1"/>
  <c r="DG75" i="2" s="1"/>
  <c r="DG76" i="2" s="1"/>
  <c r="DG77" i="2" s="1"/>
  <c r="DG78" i="2" s="1"/>
  <c r="DG79" i="2" s="1"/>
  <c r="DG80" i="2" s="1"/>
  <c r="DG81" i="2" s="1"/>
  <c r="DG82" i="2" s="1"/>
  <c r="DG83" i="2" s="1"/>
  <c r="DG84" i="2" s="1"/>
  <c r="DG85" i="2" s="1"/>
  <c r="DG86" i="2" s="1"/>
  <c r="DG87" i="2" s="1"/>
  <c r="DG88" i="2" s="1"/>
  <c r="DG89" i="2" s="1"/>
  <c r="DG90" i="2" s="1"/>
  <c r="DG91" i="2" s="1"/>
  <c r="DG92" i="2" s="1"/>
  <c r="DG93" i="2" s="1"/>
  <c r="DG94" i="2" s="1"/>
  <c r="DG95" i="2" s="1"/>
  <c r="DG96" i="2" s="1"/>
  <c r="DG97" i="2" s="1"/>
  <c r="DG98" i="2" s="1"/>
  <c r="DG99" i="2" s="1"/>
  <c r="DG100" i="2" s="1"/>
  <c r="DG101" i="2" s="1"/>
  <c r="DG102" i="2" s="1"/>
  <c r="DG103" i="2" s="1"/>
  <c r="DG104" i="2" s="1"/>
  <c r="DG105" i="2" s="1"/>
  <c r="DG106" i="2" s="1"/>
  <c r="DG107" i="2" s="1"/>
  <c r="DG108" i="2" s="1"/>
  <c r="DG109" i="2" s="1"/>
  <c r="DG110" i="2" s="1"/>
  <c r="DG111" i="2" s="1"/>
  <c r="DG112" i="2" s="1"/>
  <c r="DG113" i="2" s="1"/>
  <c r="DG114" i="2" s="1"/>
  <c r="DG115" i="2" s="1"/>
  <c r="DG116" i="2" s="1"/>
  <c r="DG117" i="2" s="1"/>
  <c r="DG118" i="2" s="1"/>
  <c r="DG119" i="2" s="1"/>
  <c r="DG120" i="2" s="1"/>
  <c r="DG121" i="2" s="1"/>
  <c r="DG122" i="2" s="1"/>
  <c r="DG123" i="2" s="1"/>
  <c r="DG124" i="2" s="1"/>
  <c r="DG125" i="2" s="1"/>
  <c r="DG126" i="2" s="1"/>
  <c r="DG127" i="2" s="1"/>
  <c r="DG128" i="2" s="1"/>
  <c r="DG129" i="2" s="1"/>
  <c r="DG130" i="2" s="1"/>
  <c r="DG131" i="2" s="1"/>
  <c r="DG132" i="2" s="1"/>
  <c r="DG133" i="2" s="1"/>
  <c r="DG134" i="2" s="1"/>
  <c r="DG135" i="2" s="1"/>
  <c r="DG136" i="2" s="1"/>
  <c r="DG137" i="2" s="1"/>
  <c r="DG138" i="2" s="1"/>
  <c r="DG139" i="2" s="1"/>
  <c r="DG140" i="2" s="1"/>
  <c r="DG141" i="2" s="1"/>
  <c r="DG142" i="2" s="1"/>
  <c r="DG143" i="2" s="1"/>
  <c r="DG144" i="2" s="1"/>
  <c r="DG145" i="2" s="1"/>
  <c r="DG146" i="2" s="1"/>
  <c r="DG147" i="2" s="1"/>
  <c r="DG148" i="2" s="1"/>
  <c r="DG149" i="2" s="1"/>
  <c r="DG150" i="2" s="1"/>
  <c r="DG151" i="2" s="1"/>
  <c r="DG152" i="2" s="1"/>
  <c r="DG153" i="2" s="1"/>
  <c r="DG154" i="2" s="1"/>
  <c r="DG155" i="2" s="1"/>
  <c r="DG156" i="2" s="1"/>
  <c r="DG157" i="2" s="1"/>
  <c r="DG158" i="2" s="1"/>
  <c r="DG159" i="2" s="1"/>
  <c r="DG160" i="2" s="1"/>
  <c r="DG161" i="2" s="1"/>
  <c r="DG162" i="2" s="1"/>
  <c r="DG163" i="2" s="1"/>
  <c r="DG164" i="2" s="1"/>
  <c r="DG165" i="2" s="1"/>
  <c r="DG166" i="2" s="1"/>
  <c r="DG167" i="2" s="1"/>
  <c r="DG168" i="2" s="1"/>
  <c r="DG169" i="2" s="1"/>
  <c r="DG170" i="2" s="1"/>
  <c r="DG171" i="2" s="1"/>
  <c r="DG172" i="2" s="1"/>
  <c r="DG173" i="2" s="1"/>
  <c r="DG174" i="2" s="1"/>
  <c r="DG175" i="2" s="1"/>
  <c r="DG176" i="2" s="1"/>
  <c r="DG177" i="2" s="1"/>
  <c r="DG178" i="2" s="1"/>
  <c r="DG179" i="2" s="1"/>
  <c r="DG180" i="2" s="1"/>
  <c r="DG181" i="2" s="1"/>
  <c r="DG182" i="2" s="1"/>
  <c r="DG183" i="2" s="1"/>
  <c r="DG184" i="2" s="1"/>
  <c r="DG185" i="2" s="1"/>
  <c r="DG186" i="2" s="1"/>
  <c r="DG187" i="2" s="1"/>
  <c r="DG188" i="2" s="1"/>
  <c r="DG189" i="2" s="1"/>
  <c r="DG190" i="2" s="1"/>
  <c r="DG191" i="2" s="1"/>
  <c r="DG192" i="2" s="1"/>
  <c r="DG193" i="2" s="1"/>
  <c r="DG194" i="2" s="1"/>
  <c r="DG195" i="2" s="1"/>
  <c r="DG196" i="2" s="1"/>
  <c r="DG197" i="2" s="1"/>
  <c r="DG198" i="2" s="1"/>
  <c r="DG199" i="2" s="1"/>
  <c r="DG200" i="2" s="1"/>
  <c r="DG201" i="2" s="1"/>
  <c r="DG202" i="2" s="1"/>
  <c r="DG203" i="2" s="1"/>
  <c r="GO4" i="2"/>
  <c r="GL5" i="2"/>
  <c r="HJ5" i="2"/>
  <c r="EA5" i="2"/>
  <c r="ED4" i="2"/>
  <c r="BQ7" i="2"/>
  <c r="BQ8" i="2" s="1"/>
  <c r="BQ9" i="2" s="1"/>
  <c r="BQ10" i="2" s="1"/>
  <c r="BQ11" i="2" s="1"/>
  <c r="BQ12" i="2" s="1"/>
  <c r="BQ13" i="2" s="1"/>
  <c r="BQ14" i="2" s="1"/>
  <c r="BQ15" i="2" s="1"/>
  <c r="BQ16" i="2" s="1"/>
  <c r="BQ17" i="2" s="1"/>
  <c r="BQ18" i="2" s="1"/>
  <c r="BQ19" i="2" s="1"/>
  <c r="BQ20" i="2" s="1"/>
  <c r="BQ21" i="2" s="1"/>
  <c r="BQ22" i="2" s="1"/>
  <c r="BQ23" i="2" s="1"/>
  <c r="BQ24" i="2" s="1"/>
  <c r="BQ25" i="2" s="1"/>
  <c r="BQ26" i="2" s="1"/>
  <c r="BQ27" i="2" s="1"/>
  <c r="BQ28" i="2" s="1"/>
  <c r="BQ29" i="2" s="1"/>
  <c r="BQ30" i="2" s="1"/>
  <c r="BQ31" i="2" s="1"/>
  <c r="BQ32" i="2" s="1"/>
  <c r="BQ33" i="2" s="1"/>
  <c r="BQ34" i="2" s="1"/>
  <c r="BQ35" i="2" s="1"/>
  <c r="BQ36" i="2" s="1"/>
  <c r="BQ37" i="2" s="1"/>
  <c r="BQ38" i="2" s="1"/>
  <c r="BQ39" i="2" s="1"/>
  <c r="BQ40" i="2" s="1"/>
  <c r="BQ41" i="2" s="1"/>
  <c r="BQ42" i="2" s="1"/>
  <c r="BQ43" i="2" s="1"/>
  <c r="BQ44" i="2" s="1"/>
  <c r="BQ45" i="2" s="1"/>
  <c r="BQ46" i="2" s="1"/>
  <c r="BQ47" i="2" s="1"/>
  <c r="BQ48" i="2" s="1"/>
  <c r="BQ49" i="2" s="1"/>
  <c r="BQ50" i="2" s="1"/>
  <c r="BQ51" i="2" s="1"/>
  <c r="BQ52" i="2" s="1"/>
  <c r="BQ53" i="2" s="1"/>
  <c r="BQ54" i="2" s="1"/>
  <c r="BQ55" i="2" s="1"/>
  <c r="BQ56" i="2" s="1"/>
  <c r="BQ57" i="2" s="1"/>
  <c r="BQ58" i="2" s="1"/>
  <c r="BQ59" i="2" s="1"/>
  <c r="BQ60" i="2" s="1"/>
  <c r="BQ61" i="2" s="1"/>
  <c r="BQ62" i="2" s="1"/>
  <c r="BQ63" i="2" s="1"/>
  <c r="BQ64" i="2" s="1"/>
  <c r="BQ65" i="2" s="1"/>
  <c r="BQ66" i="2" s="1"/>
  <c r="BQ67" i="2" s="1"/>
  <c r="BQ68" i="2" s="1"/>
  <c r="BQ69" i="2" s="1"/>
  <c r="BQ70" i="2" s="1"/>
  <c r="BQ71" i="2" s="1"/>
  <c r="BQ72" i="2" s="1"/>
  <c r="BQ73" i="2" s="1"/>
  <c r="BQ74" i="2" s="1"/>
  <c r="BQ75" i="2" s="1"/>
  <c r="BQ76" i="2" s="1"/>
  <c r="BQ77" i="2" s="1"/>
  <c r="BQ78" i="2" s="1"/>
  <c r="BQ79" i="2" s="1"/>
  <c r="BQ80" i="2" s="1"/>
  <c r="BQ81" i="2" s="1"/>
  <c r="BQ82" i="2" s="1"/>
  <c r="BQ83" i="2" s="1"/>
  <c r="BQ84" i="2" s="1"/>
  <c r="BQ85" i="2" s="1"/>
  <c r="BQ86" i="2" s="1"/>
  <c r="BQ87" i="2" s="1"/>
  <c r="BQ88" i="2" s="1"/>
  <c r="BQ89" i="2" s="1"/>
  <c r="BQ90" i="2" s="1"/>
  <c r="BQ91" i="2" s="1"/>
  <c r="BQ92" i="2" s="1"/>
  <c r="BQ93" i="2" s="1"/>
  <c r="BQ94" i="2" s="1"/>
  <c r="BQ95" i="2" s="1"/>
  <c r="BQ96" i="2" s="1"/>
  <c r="BQ97" i="2" s="1"/>
  <c r="BQ98" i="2" s="1"/>
  <c r="BQ99" i="2" s="1"/>
  <c r="BQ100" i="2" s="1"/>
  <c r="BQ101" i="2" s="1"/>
  <c r="BQ102" i="2" s="1"/>
  <c r="BQ103" i="2" s="1"/>
  <c r="BQ104" i="2" s="1"/>
  <c r="BQ105" i="2" s="1"/>
  <c r="BQ106" i="2" s="1"/>
  <c r="BQ107" i="2" s="1"/>
  <c r="BQ108" i="2" s="1"/>
  <c r="BQ109" i="2" s="1"/>
  <c r="BQ110" i="2" s="1"/>
  <c r="BQ111" i="2" s="1"/>
  <c r="BQ112" i="2" s="1"/>
  <c r="BQ113" i="2" s="1"/>
  <c r="BQ114" i="2" s="1"/>
  <c r="BQ115" i="2" s="1"/>
  <c r="BQ116" i="2" s="1"/>
  <c r="BQ117" i="2" s="1"/>
  <c r="BQ118" i="2" s="1"/>
  <c r="BQ119" i="2" s="1"/>
  <c r="BQ120" i="2" s="1"/>
  <c r="BQ121" i="2" s="1"/>
  <c r="BQ122" i="2" s="1"/>
  <c r="BQ123" i="2" s="1"/>
  <c r="BQ124" i="2" s="1"/>
  <c r="BQ125" i="2" s="1"/>
  <c r="BQ126" i="2" s="1"/>
  <c r="BQ127" i="2" s="1"/>
  <c r="BQ128" i="2" s="1"/>
  <c r="BQ129" i="2" s="1"/>
  <c r="BQ130" i="2" s="1"/>
  <c r="BQ131" i="2" s="1"/>
  <c r="BQ132" i="2" s="1"/>
  <c r="BQ133" i="2" s="1"/>
  <c r="BQ134" i="2" s="1"/>
  <c r="BQ135" i="2" s="1"/>
  <c r="BQ136" i="2" s="1"/>
  <c r="BQ137" i="2" s="1"/>
  <c r="BQ138" i="2" s="1"/>
  <c r="BQ139" i="2" s="1"/>
  <c r="BQ140" i="2" s="1"/>
  <c r="BQ141" i="2" s="1"/>
  <c r="BQ142" i="2" s="1"/>
  <c r="BQ143" i="2" s="1"/>
  <c r="BQ144" i="2" s="1"/>
  <c r="BQ145" i="2" s="1"/>
  <c r="BQ146" i="2" s="1"/>
  <c r="BQ147" i="2" s="1"/>
  <c r="BQ148" i="2" s="1"/>
  <c r="BQ149" i="2" s="1"/>
  <c r="BQ150" i="2" s="1"/>
  <c r="BQ151" i="2" s="1"/>
  <c r="BQ152" i="2" s="1"/>
  <c r="BQ153" i="2" s="1"/>
  <c r="BQ154" i="2" s="1"/>
  <c r="BQ155" i="2" s="1"/>
  <c r="BQ156" i="2" s="1"/>
  <c r="BQ157" i="2" s="1"/>
  <c r="BQ158" i="2" s="1"/>
  <c r="BQ159" i="2" s="1"/>
  <c r="BQ160" i="2" s="1"/>
  <c r="BQ161" i="2" s="1"/>
  <c r="BQ162" i="2" s="1"/>
  <c r="BQ163" i="2" s="1"/>
  <c r="BQ164" i="2" s="1"/>
  <c r="BQ165" i="2" s="1"/>
  <c r="BQ166" i="2" s="1"/>
  <c r="BQ167" i="2" s="1"/>
  <c r="BQ168" i="2" s="1"/>
  <c r="BQ169" i="2" s="1"/>
  <c r="BQ170" i="2" s="1"/>
  <c r="BQ171" i="2" s="1"/>
  <c r="BQ172" i="2" s="1"/>
  <c r="BQ173" i="2" s="1"/>
  <c r="BQ174" i="2" s="1"/>
  <c r="BQ175" i="2" s="1"/>
  <c r="BQ176" i="2" s="1"/>
  <c r="BQ177" i="2" s="1"/>
  <c r="BQ178" i="2" s="1"/>
  <c r="BQ179" i="2" s="1"/>
  <c r="BQ180" i="2" s="1"/>
  <c r="BQ181" i="2" s="1"/>
  <c r="BQ182" i="2" s="1"/>
  <c r="BQ183" i="2" s="1"/>
  <c r="BQ184" i="2" s="1"/>
  <c r="BQ185" i="2" s="1"/>
  <c r="BQ186" i="2" s="1"/>
  <c r="BQ187" i="2" s="1"/>
  <c r="BQ188" i="2" s="1"/>
  <c r="BQ189" i="2" s="1"/>
  <c r="BQ190" i="2" s="1"/>
  <c r="BQ191" i="2" s="1"/>
  <c r="BQ192" i="2" s="1"/>
  <c r="BQ193" i="2" s="1"/>
  <c r="BQ194" i="2" s="1"/>
  <c r="BQ195" i="2" s="1"/>
  <c r="BQ196" i="2" s="1"/>
  <c r="BQ197" i="2" s="1"/>
  <c r="BQ198" i="2" s="1"/>
  <c r="BQ199" i="2" s="1"/>
  <c r="BQ200" i="2" s="1"/>
  <c r="BQ201" i="2" s="1"/>
  <c r="BQ202" i="2" s="1"/>
  <c r="BQ203" i="2" s="1"/>
  <c r="CK7" i="2"/>
  <c r="CN6" i="2"/>
  <c r="EY4" i="2"/>
  <c r="EV5" i="2"/>
  <c r="HH8" i="2"/>
  <c r="HH9" i="2" s="1"/>
  <c r="HH10" i="2" s="1"/>
  <c r="HH11" i="2" s="1"/>
  <c r="HH12" i="2" s="1"/>
  <c r="HH13" i="2" s="1"/>
  <c r="HH14" i="2" s="1"/>
  <c r="HH15" i="2" s="1"/>
  <c r="HH16" i="2" s="1"/>
  <c r="HH17" i="2" s="1"/>
  <c r="HH18" i="2" s="1"/>
  <c r="HH19" i="2" s="1"/>
  <c r="HH20" i="2" s="1"/>
  <c r="HH21" i="2" s="1"/>
  <c r="HH22" i="2" s="1"/>
  <c r="HH23" i="2" s="1"/>
  <c r="HH24" i="2" s="1"/>
  <c r="HH25" i="2" s="1"/>
  <c r="HH26" i="2" s="1"/>
  <c r="HH27" i="2" s="1"/>
  <c r="HH28" i="2" s="1"/>
  <c r="HH29" i="2" s="1"/>
  <c r="HH30" i="2" s="1"/>
  <c r="HH31" i="2" s="1"/>
  <c r="HH32" i="2" s="1"/>
  <c r="HH33" i="2" s="1"/>
  <c r="HH34" i="2" s="1"/>
  <c r="HH35" i="2" s="1"/>
  <c r="HH36" i="2" s="1"/>
  <c r="HH37" i="2" s="1"/>
  <c r="HH38" i="2" s="1"/>
  <c r="HH39" i="2" s="1"/>
  <c r="HH40" i="2" s="1"/>
  <c r="HH41" i="2" s="1"/>
  <c r="HH42" i="2" s="1"/>
  <c r="HH43" i="2" s="1"/>
  <c r="HH44" i="2" s="1"/>
  <c r="HH45" i="2" s="1"/>
  <c r="HH46" i="2" s="1"/>
  <c r="HH47" i="2" s="1"/>
  <c r="HH48" i="2" s="1"/>
  <c r="HH49" i="2" s="1"/>
  <c r="HH50" i="2" s="1"/>
  <c r="HH51" i="2" s="1"/>
  <c r="HH52" i="2" s="1"/>
  <c r="HH53" i="2" s="1"/>
  <c r="HH54" i="2" s="1"/>
  <c r="HH55" i="2" s="1"/>
  <c r="HH56" i="2" s="1"/>
  <c r="HH57" i="2" s="1"/>
  <c r="HH58" i="2" s="1"/>
  <c r="HH59" i="2" s="1"/>
  <c r="HH60" i="2" s="1"/>
  <c r="HH61" i="2" s="1"/>
  <c r="HH62" i="2" s="1"/>
  <c r="HH63" i="2" s="1"/>
  <c r="HH64" i="2" s="1"/>
  <c r="HH65" i="2" s="1"/>
  <c r="HH66" i="2" s="1"/>
  <c r="HH67" i="2" s="1"/>
  <c r="HH68" i="2" s="1"/>
  <c r="HH69" i="2" s="1"/>
  <c r="HH70" i="2" s="1"/>
  <c r="HH71" i="2" s="1"/>
  <c r="HH72" i="2" s="1"/>
  <c r="HH73" i="2" s="1"/>
  <c r="HH74" i="2" s="1"/>
  <c r="HH75" i="2" s="1"/>
  <c r="HH76" i="2" s="1"/>
  <c r="HH77" i="2" s="1"/>
  <c r="HH78" i="2" s="1"/>
  <c r="HH79" i="2" s="1"/>
  <c r="HH80" i="2" s="1"/>
  <c r="HH81" i="2" s="1"/>
  <c r="HH82" i="2" s="1"/>
  <c r="HH83" i="2" s="1"/>
  <c r="HH84" i="2" s="1"/>
  <c r="HH85" i="2" s="1"/>
  <c r="HH86" i="2" s="1"/>
  <c r="HH87" i="2" s="1"/>
  <c r="HH88" i="2" s="1"/>
  <c r="HH89" i="2" s="1"/>
  <c r="HH90" i="2" s="1"/>
  <c r="HH91" i="2" s="1"/>
  <c r="HH92" i="2" s="1"/>
  <c r="HH93" i="2" s="1"/>
  <c r="HH94" i="2" s="1"/>
  <c r="HH95" i="2" s="1"/>
  <c r="HH96" i="2" s="1"/>
  <c r="HH97" i="2" s="1"/>
  <c r="HH98" i="2" s="1"/>
  <c r="HH99" i="2" s="1"/>
  <c r="HH100" i="2" s="1"/>
  <c r="HH101" i="2" s="1"/>
  <c r="HH102" i="2" s="1"/>
  <c r="HH103" i="2" s="1"/>
  <c r="HH104" i="2" s="1"/>
  <c r="HH105" i="2" s="1"/>
  <c r="HH106" i="2" s="1"/>
  <c r="HH107" i="2" s="1"/>
  <c r="HH108" i="2" s="1"/>
  <c r="HH109" i="2" s="1"/>
  <c r="HH110" i="2" s="1"/>
  <c r="HH111" i="2" s="1"/>
  <c r="HH112" i="2" s="1"/>
  <c r="HH113" i="2" s="1"/>
  <c r="HH114" i="2" s="1"/>
  <c r="HH115" i="2" s="1"/>
  <c r="HH116" i="2" s="1"/>
  <c r="HH117" i="2" s="1"/>
  <c r="HH118" i="2" s="1"/>
  <c r="HH119" i="2" s="1"/>
  <c r="HH120" i="2" s="1"/>
  <c r="HH121" i="2" s="1"/>
  <c r="HH122" i="2" s="1"/>
  <c r="HH123" i="2" s="1"/>
  <c r="HH124" i="2" s="1"/>
  <c r="HH125" i="2" s="1"/>
  <c r="HH126" i="2" s="1"/>
  <c r="HH127" i="2" s="1"/>
  <c r="HH128" i="2" s="1"/>
  <c r="HH129" i="2" s="1"/>
  <c r="HH130" i="2" s="1"/>
  <c r="HH131" i="2" s="1"/>
  <c r="HH132" i="2" s="1"/>
  <c r="HH133" i="2" s="1"/>
  <c r="HH134" i="2" s="1"/>
  <c r="HH135" i="2" s="1"/>
  <c r="HH136" i="2" s="1"/>
  <c r="HH137" i="2" s="1"/>
  <c r="HH138" i="2" s="1"/>
  <c r="HH139" i="2" s="1"/>
  <c r="HH140" i="2" s="1"/>
  <c r="HH141" i="2" s="1"/>
  <c r="HH142" i="2" s="1"/>
  <c r="HH143" i="2" s="1"/>
  <c r="HH144" i="2" s="1"/>
  <c r="HH145" i="2" s="1"/>
  <c r="HH146" i="2" s="1"/>
  <c r="HH147" i="2" s="1"/>
  <c r="HH148" i="2" s="1"/>
  <c r="HH149" i="2" s="1"/>
  <c r="HH150" i="2" s="1"/>
  <c r="HH151" i="2" s="1"/>
  <c r="HH152" i="2" s="1"/>
  <c r="HH153" i="2" s="1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BP5" i="2"/>
  <c r="BS4" i="2"/>
  <c r="DI4" i="2"/>
  <c r="D19" i="1"/>
  <c r="S14" i="6"/>
  <c r="B12" i="4"/>
  <c r="F12" i="4" s="1"/>
  <c r="G12" i="4" s="1"/>
  <c r="L12" i="4" s="1"/>
  <c r="T13" i="6"/>
  <c r="V13" i="6" s="1"/>
  <c r="V14" i="6"/>
  <c r="U15" i="6"/>
  <c r="V15" i="6" s="1"/>
  <c r="AU5" i="2"/>
  <c r="S11" i="6"/>
  <c r="H14" i="4"/>
  <c r="I14" i="4" s="1"/>
  <c r="J14" i="4"/>
  <c r="K14" i="4" s="1"/>
  <c r="U18" i="6"/>
  <c r="V18" i="6" s="1"/>
  <c r="L15" i="4"/>
  <c r="L8" i="4"/>
  <c r="L11" i="4"/>
  <c r="L10" i="4"/>
  <c r="M8" i="2" l="1" a="1"/>
  <c r="M8" i="2" s="1"/>
  <c r="M23" i="2" a="1"/>
  <c r="M23" i="2" s="1"/>
  <c r="M15" i="2" a="1"/>
  <c r="M15" i="2" s="1"/>
  <c r="M6" i="2" a="1"/>
  <c r="M6" i="2" s="1"/>
  <c r="AC7" i="2"/>
  <c r="M19" i="2" a="1"/>
  <c r="M19" i="2" s="1"/>
  <c r="M20" i="2" a="1"/>
  <c r="M20" i="2" s="1"/>
  <c r="M17" i="2" a="1"/>
  <c r="M17" i="2" s="1"/>
  <c r="M12" i="2" a="1"/>
  <c r="M12" i="2" s="1"/>
  <c r="M13" i="2" a="1"/>
  <c r="M13" i="2" s="1"/>
  <c r="M4" i="2" a="1"/>
  <c r="M4" i="2" s="1"/>
  <c r="N4" i="2" s="1"/>
  <c r="O4" i="2" s="1"/>
  <c r="M5" i="2" a="1"/>
  <c r="M5" i="2" s="1"/>
  <c r="N5" i="2"/>
  <c r="K16" i="4"/>
  <c r="H4" i="2"/>
  <c r="FJ18" i="2"/>
  <c r="FJ113" i="2"/>
  <c r="FJ167" i="2"/>
  <c r="FJ13" i="2"/>
  <c r="FJ41" i="2"/>
  <c r="FJ32" i="2"/>
  <c r="FJ172" i="2"/>
  <c r="FJ180" i="2"/>
  <c r="FJ7" i="2"/>
  <c r="FJ135" i="2"/>
  <c r="FJ187" i="2"/>
  <c r="FJ71" i="2"/>
  <c r="FJ22" i="2"/>
  <c r="FJ182" i="2"/>
  <c r="FJ132" i="2"/>
  <c r="FJ195" i="2"/>
  <c r="FJ97" i="2"/>
  <c r="FJ29" i="2"/>
  <c r="FJ88" i="2"/>
  <c r="FJ144" i="2"/>
  <c r="FJ194" i="2"/>
  <c r="FJ93" i="2"/>
  <c r="FJ80" i="2"/>
  <c r="FJ16" i="2"/>
  <c r="FJ77" i="2"/>
  <c r="FJ189" i="2"/>
  <c r="FJ17" i="2"/>
  <c r="FJ121" i="2"/>
  <c r="FJ115" i="2"/>
  <c r="FJ70" i="2"/>
  <c r="FJ110" i="2"/>
  <c r="FJ111" i="2"/>
  <c r="FJ86" i="2"/>
  <c r="FJ109" i="2"/>
  <c r="FJ179" i="2"/>
  <c r="FJ177" i="2"/>
  <c r="FJ164" i="2"/>
  <c r="FJ42" i="2"/>
  <c r="FJ11" i="2"/>
  <c r="FJ175" i="2"/>
  <c r="FJ19" i="2"/>
  <c r="FJ130" i="2"/>
  <c r="FJ168" i="2"/>
  <c r="FJ5" i="2"/>
  <c r="FJ48" i="2"/>
  <c r="FJ15" i="2"/>
  <c r="FJ31" i="2"/>
  <c r="FJ107" i="2"/>
  <c r="FJ78" i="2"/>
  <c r="FJ8" i="2"/>
  <c r="FJ46" i="2"/>
  <c r="FJ141" i="2"/>
  <c r="FJ35" i="2"/>
  <c r="FJ120" i="2"/>
  <c r="FJ73" i="2"/>
  <c r="FJ20" i="2"/>
  <c r="FJ133" i="2"/>
  <c r="FJ193" i="2"/>
  <c r="FJ171" i="2"/>
  <c r="FJ59" i="2"/>
  <c r="FJ188" i="2"/>
  <c r="FJ43" i="2"/>
  <c r="FJ198" i="2"/>
  <c r="FJ89" i="2"/>
  <c r="FJ200" i="2"/>
  <c r="FJ154" i="2"/>
  <c r="FJ25" i="2"/>
  <c r="FJ84" i="2"/>
  <c r="FJ99" i="2"/>
  <c r="FJ103" i="2"/>
  <c r="FJ151" i="2"/>
  <c r="FJ138" i="2"/>
  <c r="FJ40" i="2"/>
  <c r="FJ45" i="2"/>
  <c r="FJ47" i="2"/>
  <c r="FJ140" i="2"/>
  <c r="FJ104" i="2"/>
  <c r="FJ27" i="2"/>
  <c r="FJ118" i="2"/>
  <c r="FJ44" i="2"/>
  <c r="FJ145" i="2"/>
  <c r="FJ146" i="2"/>
  <c r="FJ57" i="2"/>
  <c r="FJ21" i="2"/>
  <c r="FJ90" i="2"/>
  <c r="FJ155" i="2"/>
  <c r="FJ60" i="2"/>
  <c r="FJ184" i="2"/>
  <c r="FJ68" i="2"/>
  <c r="FJ157" i="2"/>
  <c r="FJ69" i="2"/>
  <c r="FJ26" i="2"/>
  <c r="FJ96" i="2"/>
  <c r="FJ75" i="2"/>
  <c r="FJ79" i="2"/>
  <c r="FJ92" i="2"/>
  <c r="FJ53" i="2"/>
  <c r="FJ39" i="2"/>
  <c r="FJ102" i="2"/>
  <c r="FJ67" i="2"/>
  <c r="FJ117" i="2"/>
  <c r="FJ152" i="2"/>
  <c r="FJ72" i="2"/>
  <c r="FJ136" i="2"/>
  <c r="FJ158" i="2"/>
  <c r="FJ63" i="2"/>
  <c r="FJ170" i="2"/>
  <c r="FJ4" i="2"/>
  <c r="FJ87" i="2"/>
  <c r="FJ33" i="2"/>
  <c r="FJ3" i="2"/>
  <c r="FJ12" i="2"/>
  <c r="FJ173" i="2"/>
  <c r="FJ9" i="2"/>
  <c r="FJ156" i="2"/>
  <c r="FJ196" i="2"/>
  <c r="FJ191" i="2"/>
  <c r="FJ38" i="2"/>
  <c r="FJ112" i="2"/>
  <c r="FJ14" i="2"/>
  <c r="FJ65" i="2"/>
  <c r="FJ129" i="2"/>
  <c r="FJ159" i="2"/>
  <c r="FJ114" i="2"/>
  <c r="FJ137" i="2"/>
  <c r="FJ49" i="2"/>
  <c r="FJ6" i="2"/>
  <c r="FJ101" i="2"/>
  <c r="FJ163" i="2"/>
  <c r="FJ142" i="2"/>
  <c r="FJ162" i="2"/>
  <c r="FJ150" i="2"/>
  <c r="FJ199" i="2"/>
  <c r="FJ147" i="2"/>
  <c r="FJ178" i="2"/>
  <c r="FJ116" i="2"/>
  <c r="FJ10" i="2"/>
  <c r="FJ61" i="2"/>
  <c r="FJ94" i="2"/>
  <c r="FJ50" i="2"/>
  <c r="FJ81" i="2"/>
  <c r="FJ197" i="2"/>
  <c r="FJ153" i="2"/>
  <c r="FJ55" i="2"/>
  <c r="FJ203" i="2"/>
  <c r="FJ74" i="2"/>
  <c r="FJ202" i="2"/>
  <c r="FJ169" i="2"/>
  <c r="FJ165" i="2"/>
  <c r="FJ161" i="2"/>
  <c r="FJ123" i="2"/>
  <c r="FJ160" i="2"/>
  <c r="FJ128" i="2"/>
  <c r="FJ126" i="2"/>
  <c r="FJ122" i="2"/>
  <c r="FJ174" i="2"/>
  <c r="FJ176" i="2"/>
  <c r="FJ83" i="2"/>
  <c r="FJ190" i="2"/>
  <c r="FJ66" i="2"/>
  <c r="FJ54" i="2"/>
  <c r="FJ62" i="2"/>
  <c r="FJ28" i="2"/>
  <c r="FJ143" i="2"/>
  <c r="FJ106" i="2"/>
  <c r="FJ23" i="2"/>
  <c r="FJ119" i="2"/>
  <c r="FJ105" i="2"/>
  <c r="FJ201" i="2"/>
  <c r="FJ192" i="2"/>
  <c r="FJ100" i="2"/>
  <c r="FJ183" i="2"/>
  <c r="FJ134" i="2"/>
  <c r="FJ91" i="2"/>
  <c r="FJ127" i="2"/>
  <c r="FJ185" i="2"/>
  <c r="FJ125" i="2"/>
  <c r="FJ34" i="2"/>
  <c r="FJ30" i="2"/>
  <c r="FJ37" i="2"/>
  <c r="FJ36" i="2"/>
  <c r="FJ139" i="2"/>
  <c r="FJ148" i="2"/>
  <c r="FJ52" i="2"/>
  <c r="FJ24" i="2"/>
  <c r="FJ131" i="2"/>
  <c r="FJ64" i="2"/>
  <c r="FJ186" i="2"/>
  <c r="FJ58" i="2"/>
  <c r="FJ166" i="2"/>
  <c r="FJ51" i="2"/>
  <c r="FJ108" i="2"/>
  <c r="FJ98" i="2"/>
  <c r="FJ149" i="2"/>
  <c r="FJ181" i="2"/>
  <c r="FJ56" i="2"/>
  <c r="FJ82" i="2"/>
  <c r="FJ95" i="2"/>
  <c r="FJ124" i="2"/>
  <c r="FJ76" i="2"/>
  <c r="FJ85" i="2"/>
  <c r="C6" i="2"/>
  <c r="D5" i="2"/>
  <c r="H5" i="2" s="1"/>
  <c r="AI5" i="2"/>
  <c r="AJ4" i="2"/>
  <c r="BE5" i="2"/>
  <c r="BD6" i="2"/>
  <c r="GV4" i="2"/>
  <c r="GU5" i="2"/>
  <c r="FZ5" i="2"/>
  <c r="GA4" i="2"/>
  <c r="FG4" i="2"/>
  <c r="FH4" i="2" s="1"/>
  <c r="FI4" i="2" s="1"/>
  <c r="FF5" i="2"/>
  <c r="FE6" i="2"/>
  <c r="EK5" i="2"/>
  <c r="EJ6" i="2"/>
  <c r="DO6" i="2"/>
  <c r="DP5" i="2"/>
  <c r="DI5" i="2"/>
  <c r="T23" i="6"/>
  <c r="CU4" i="2"/>
  <c r="CT5" i="2"/>
  <c r="BZ4" i="2"/>
  <c r="CA4" i="2" s="1"/>
  <c r="CB4" i="2" s="1"/>
  <c r="CC4" i="2" s="1"/>
  <c r="BY5" i="2"/>
  <c r="O38" i="6"/>
  <c r="O39" i="6" s="1"/>
  <c r="Z10" i="2"/>
  <c r="AC9" i="2"/>
  <c r="AC6" i="2"/>
  <c r="GO5" i="2"/>
  <c r="GL6" i="2"/>
  <c r="CN7" i="2"/>
  <c r="CK8" i="2"/>
  <c r="BP6" i="2"/>
  <c r="BS5" i="2"/>
  <c r="DF7" i="2"/>
  <c r="DI6" i="2"/>
  <c r="HG7" i="2"/>
  <c r="HJ6" i="2"/>
  <c r="EV6" i="2"/>
  <c r="EY5" i="2"/>
  <c r="FQ9" i="2"/>
  <c r="FT8" i="2"/>
  <c r="EA6" i="2"/>
  <c r="ED5" i="2"/>
  <c r="AX5" i="2"/>
  <c r="AU6" i="2"/>
  <c r="L14" i="4"/>
  <c r="J16" i="4"/>
  <c r="O5" i="2" l="1"/>
  <c r="P5" i="2" s="1"/>
  <c r="Q5" i="2" s="1"/>
  <c r="R5" i="2" s="1"/>
  <c r="N6" i="2"/>
  <c r="P4" i="2"/>
  <c r="Q4" i="2" s="1"/>
  <c r="R4" i="2" s="1"/>
  <c r="G5" i="2"/>
  <c r="C7" i="2"/>
  <c r="D6" i="2"/>
  <c r="G6" i="2" s="1"/>
  <c r="AI6" i="2"/>
  <c r="AJ5" i="2"/>
  <c r="AK4" i="2"/>
  <c r="AL4" i="2" s="1"/>
  <c r="AM4" i="2" s="1"/>
  <c r="BD7" i="2"/>
  <c r="BE6" i="2"/>
  <c r="BF5" i="2"/>
  <c r="BG5" i="2" s="1"/>
  <c r="BH5" i="2" s="1"/>
  <c r="GU6" i="2"/>
  <c r="GV5" i="2"/>
  <c r="GW4" i="2"/>
  <c r="GX4" i="2" s="1"/>
  <c r="GY4" i="2" s="1"/>
  <c r="GB4" i="2"/>
  <c r="GC4" i="2"/>
  <c r="GD4" i="2" s="1"/>
  <c r="FZ6" i="2"/>
  <c r="GA5" i="2"/>
  <c r="GB5" i="2" s="1"/>
  <c r="GC5" i="2" s="1"/>
  <c r="GD5" i="2" s="1"/>
  <c r="FF6" i="2"/>
  <c r="FE7" i="2"/>
  <c r="FG5" i="2"/>
  <c r="FH5" i="2" s="1"/>
  <c r="FI5" i="2" s="1"/>
  <c r="EJ7" i="2"/>
  <c r="EK6" i="2"/>
  <c r="EL5" i="2"/>
  <c r="EM5" i="2" s="1"/>
  <c r="EN5" i="2" s="1"/>
  <c r="DQ5" i="2"/>
  <c r="DR5" i="2" s="1"/>
  <c r="DS5" i="2" s="1"/>
  <c r="DO7" i="2"/>
  <c r="DP6" i="2"/>
  <c r="CU5" i="2"/>
  <c r="CV5" i="2" s="1"/>
  <c r="CW5" i="2" s="1"/>
  <c r="CX5" i="2" s="1"/>
  <c r="CT6" i="2"/>
  <c r="CV4" i="2"/>
  <c r="CW4" i="2"/>
  <c r="CX4" i="2" s="1"/>
  <c r="BY6" i="2"/>
  <c r="BZ5" i="2"/>
  <c r="P38" i="6"/>
  <c r="Z11" i="2"/>
  <c r="AC10" i="2"/>
  <c r="O40" i="6"/>
  <c r="P39" i="6"/>
  <c r="EA7" i="2"/>
  <c r="ED6" i="2"/>
  <c r="DI7" i="2"/>
  <c r="DF8" i="2"/>
  <c r="FQ10" i="2"/>
  <c r="FT9" i="2"/>
  <c r="BP7" i="2"/>
  <c r="BS6" i="2"/>
  <c r="CN8" i="2"/>
  <c r="CK9" i="2"/>
  <c r="EV7" i="2"/>
  <c r="EY6" i="2"/>
  <c r="GL7" i="2"/>
  <c r="GO6" i="2"/>
  <c r="HG8" i="2"/>
  <c r="HJ7" i="2"/>
  <c r="AU7" i="2"/>
  <c r="AX6" i="2"/>
  <c r="N7" i="2" l="1"/>
  <c r="O6" i="2"/>
  <c r="H6" i="2"/>
  <c r="D7" i="2"/>
  <c r="G7" i="2" s="1"/>
  <c r="C8" i="2"/>
  <c r="AK5" i="2"/>
  <c r="AL5" i="2" s="1"/>
  <c r="AM5" i="2" s="1"/>
  <c r="AJ6" i="2"/>
  <c r="AI7" i="2"/>
  <c r="BF6" i="2"/>
  <c r="BG6" i="2" s="1"/>
  <c r="BH6" i="2" s="1"/>
  <c r="BD8" i="2"/>
  <c r="BE7" i="2"/>
  <c r="GW5" i="2"/>
  <c r="GX5" i="2" s="1"/>
  <c r="GY5" i="2" s="1"/>
  <c r="GV6" i="2"/>
  <c r="GU7" i="2"/>
  <c r="FZ7" i="2"/>
  <c r="GA6" i="2"/>
  <c r="FE8" i="2"/>
  <c r="FF7" i="2"/>
  <c r="FG6" i="2"/>
  <c r="FH6" i="2" s="1"/>
  <c r="FI6" i="2" s="1"/>
  <c r="EL6" i="2"/>
  <c r="EM6" i="2" s="1"/>
  <c r="EN6" i="2" s="1"/>
  <c r="EJ8" i="2"/>
  <c r="EK7" i="2"/>
  <c r="DQ6" i="2"/>
  <c r="DR6" i="2"/>
  <c r="DS6" i="2" s="1"/>
  <c r="DP7" i="2"/>
  <c r="DO8" i="2"/>
  <c r="CT7" i="2"/>
  <c r="CU6" i="2"/>
  <c r="CA5" i="2"/>
  <c r="CB5" i="2" s="1"/>
  <c r="CC5" i="2" s="1"/>
  <c r="BY7" i="2"/>
  <c r="BZ6" i="2"/>
  <c r="CA6" i="2" s="1"/>
  <c r="CB6" i="2" s="1"/>
  <c r="CC6" i="2" s="1"/>
  <c r="Z12" i="2"/>
  <c r="AC11" i="2"/>
  <c r="P40" i="6"/>
  <c r="O41" i="6"/>
  <c r="BP8" i="2"/>
  <c r="BS7" i="2"/>
  <c r="ED7" i="2"/>
  <c r="EA8" i="2"/>
  <c r="HG9" i="2"/>
  <c r="HJ8" i="2"/>
  <c r="FQ11" i="2"/>
  <c r="FT10" i="2"/>
  <c r="DF9" i="2"/>
  <c r="DI8" i="2"/>
  <c r="GO7" i="2"/>
  <c r="GL8" i="2"/>
  <c r="EV8" i="2"/>
  <c r="EY7" i="2"/>
  <c r="CK10" i="2"/>
  <c r="CN9" i="2"/>
  <c r="AU8" i="2"/>
  <c r="AX7" i="2"/>
  <c r="P6" i="2" l="1"/>
  <c r="Q6" i="2" s="1"/>
  <c r="R6" i="2" s="1"/>
  <c r="O7" i="2"/>
  <c r="N8" i="2"/>
  <c r="H7" i="2"/>
  <c r="C9" i="2"/>
  <c r="D8" i="2"/>
  <c r="H8" i="2" s="1"/>
  <c r="AJ7" i="2"/>
  <c r="AI8" i="2"/>
  <c r="AK6" i="2"/>
  <c r="AL6" i="2" s="1"/>
  <c r="AM6" i="2" s="1"/>
  <c r="BF7" i="2"/>
  <c r="BG7" i="2" s="1"/>
  <c r="BH7" i="2" s="1"/>
  <c r="BD9" i="2"/>
  <c r="BE8" i="2"/>
  <c r="GU8" i="2"/>
  <c r="GV7" i="2"/>
  <c r="GW6" i="2"/>
  <c r="GX6" i="2" s="1"/>
  <c r="GY6" i="2" s="1"/>
  <c r="FZ8" i="2"/>
  <c r="GA7" i="2"/>
  <c r="GB6" i="2"/>
  <c r="GC6" i="2" s="1"/>
  <c r="GD6" i="2" s="1"/>
  <c r="FG7" i="2"/>
  <c r="FH7" i="2" s="1"/>
  <c r="FI7" i="2" s="1"/>
  <c r="FE9" i="2"/>
  <c r="FF8" i="2"/>
  <c r="EL7" i="2"/>
  <c r="EM7" i="2" s="1"/>
  <c r="EN7" i="2" s="1"/>
  <c r="EJ9" i="2"/>
  <c r="EK8" i="2"/>
  <c r="DO9" i="2"/>
  <c r="DP8" i="2"/>
  <c r="DQ7" i="2"/>
  <c r="DR7" i="2"/>
  <c r="DS7" i="2" s="1"/>
  <c r="CW6" i="2"/>
  <c r="CX6" i="2" s="1"/>
  <c r="CV6" i="2"/>
  <c r="CT8" i="2"/>
  <c r="CU7" i="2"/>
  <c r="BZ7" i="2"/>
  <c r="BY8" i="2"/>
  <c r="AC12" i="2"/>
  <c r="Z13" i="2"/>
  <c r="P41" i="6"/>
  <c r="O42" i="6"/>
  <c r="DF10" i="2"/>
  <c r="DI9" i="2"/>
  <c r="BS8" i="2"/>
  <c r="BP9" i="2"/>
  <c r="CK11" i="2"/>
  <c r="CN10" i="2"/>
  <c r="FT11" i="2"/>
  <c r="FQ12" i="2"/>
  <c r="EA9" i="2"/>
  <c r="ED8" i="2"/>
  <c r="EV9" i="2"/>
  <c r="EY8" i="2"/>
  <c r="HG10" i="2"/>
  <c r="HJ9" i="2"/>
  <c r="GL9" i="2"/>
  <c r="GO8" i="2"/>
  <c r="AX8" i="2"/>
  <c r="AU9" i="2"/>
  <c r="G8" i="2" l="1"/>
  <c r="O8" i="2"/>
  <c r="N9" i="2"/>
  <c r="P7" i="2"/>
  <c r="Q7" i="2" s="1"/>
  <c r="R7" i="2" s="1"/>
  <c r="D9" i="2"/>
  <c r="H9" i="2" s="1"/>
  <c r="C10" i="2"/>
  <c r="AI9" i="2"/>
  <c r="AJ8" i="2"/>
  <c r="AK8" i="2" s="1"/>
  <c r="AL8" i="2" s="1"/>
  <c r="AM8" i="2" s="1"/>
  <c r="AK7" i="2"/>
  <c r="AL7" i="2" s="1"/>
  <c r="AM7" i="2" s="1"/>
  <c r="BF8" i="2"/>
  <c r="BG8" i="2" s="1"/>
  <c r="BH8" i="2" s="1"/>
  <c r="BD10" i="2"/>
  <c r="BE9" i="2"/>
  <c r="GW7" i="2"/>
  <c r="GX7" i="2"/>
  <c r="GY7" i="2" s="1"/>
  <c r="GU9" i="2"/>
  <c r="GV8" i="2"/>
  <c r="GW8" i="2" s="1"/>
  <c r="GX8" i="2" s="1"/>
  <c r="GY8" i="2" s="1"/>
  <c r="GB7" i="2"/>
  <c r="GC7" i="2" s="1"/>
  <c r="GD7" i="2" s="1"/>
  <c r="GA8" i="2"/>
  <c r="FZ9" i="2"/>
  <c r="FG8" i="2"/>
  <c r="FH8" i="2" s="1"/>
  <c r="FI8" i="2" s="1"/>
  <c r="FF9" i="2"/>
  <c r="FG9" i="2" s="1"/>
  <c r="FH9" i="2" s="1"/>
  <c r="FI9" i="2" s="1"/>
  <c r="FE10" i="2"/>
  <c r="EL8" i="2"/>
  <c r="EM8" i="2" s="1"/>
  <c r="EN8" i="2" s="1"/>
  <c r="EK9" i="2"/>
  <c r="EJ10" i="2"/>
  <c r="DR8" i="2"/>
  <c r="DS8" i="2" s="1"/>
  <c r="DQ8" i="2"/>
  <c r="DO10" i="2"/>
  <c r="DP9" i="2"/>
  <c r="DQ9" i="2" s="1"/>
  <c r="DR9" i="2" s="1"/>
  <c r="DS9" i="2" s="1"/>
  <c r="CV7" i="2"/>
  <c r="CW7" i="2" s="1"/>
  <c r="CX7" i="2" s="1"/>
  <c r="CT9" i="2"/>
  <c r="CU8" i="2"/>
  <c r="BY9" i="2"/>
  <c r="BZ8" i="2"/>
  <c r="CA7" i="2"/>
  <c r="CB7" i="2" s="1"/>
  <c r="CC7" i="2" s="1"/>
  <c r="Z14" i="2"/>
  <c r="AC13" i="2"/>
  <c r="O43" i="6"/>
  <c r="P42" i="6"/>
  <c r="EA10" i="2"/>
  <c r="ED9" i="2"/>
  <c r="FT12" i="2"/>
  <c r="FQ13" i="2"/>
  <c r="GO9" i="2"/>
  <c r="GL10" i="2"/>
  <c r="HJ10" i="2"/>
  <c r="HG11" i="2"/>
  <c r="CK12" i="2"/>
  <c r="CN11" i="2"/>
  <c r="BP10" i="2"/>
  <c r="BS9" i="2"/>
  <c r="EV10" i="2"/>
  <c r="EY9" i="2"/>
  <c r="DI10" i="2"/>
  <c r="DF11" i="2"/>
  <c r="AX9" i="2"/>
  <c r="AU10" i="2"/>
  <c r="O9" i="2" l="1"/>
  <c r="N10" i="2"/>
  <c r="P8" i="2"/>
  <c r="Q8" i="2" s="1"/>
  <c r="R8" i="2" s="1"/>
  <c r="G9" i="2"/>
  <c r="D10" i="2"/>
  <c r="H10" i="2" s="1"/>
  <c r="C11" i="2"/>
  <c r="AI10" i="2"/>
  <c r="AJ9" i="2"/>
  <c r="BF9" i="2"/>
  <c r="BG9" i="2" s="1"/>
  <c r="BH9" i="2" s="1"/>
  <c r="BD11" i="2"/>
  <c r="BE10" i="2"/>
  <c r="GU10" i="2"/>
  <c r="GV9" i="2"/>
  <c r="FZ10" i="2"/>
  <c r="GA9" i="2"/>
  <c r="GB9" i="2" s="1"/>
  <c r="GC9" i="2" s="1"/>
  <c r="GD9" i="2" s="1"/>
  <c r="GB8" i="2"/>
  <c r="GC8" i="2" s="1"/>
  <c r="GD8" i="2" s="1"/>
  <c r="FF10" i="2"/>
  <c r="FE11" i="2"/>
  <c r="EK10" i="2"/>
  <c r="EL10" i="2" s="1"/>
  <c r="EM10" i="2" s="1"/>
  <c r="EN10" i="2" s="1"/>
  <c r="EJ11" i="2"/>
  <c r="EL9" i="2"/>
  <c r="EM9" i="2" s="1"/>
  <c r="EN9" i="2" s="1"/>
  <c r="DP10" i="2"/>
  <c r="DQ10" i="2" s="1"/>
  <c r="DR10" i="2" s="1"/>
  <c r="DS10" i="2" s="1"/>
  <c r="DO11" i="2"/>
  <c r="CV8" i="2"/>
  <c r="CW8" i="2" s="1"/>
  <c r="CX8" i="2" s="1"/>
  <c r="CT10" i="2"/>
  <c r="CU9" i="2"/>
  <c r="CA8" i="2"/>
  <c r="CB8" i="2" s="1"/>
  <c r="CC8" i="2" s="1"/>
  <c r="BY10" i="2"/>
  <c r="BZ9" i="2"/>
  <c r="Z15" i="2"/>
  <c r="AC14" i="2"/>
  <c r="P43" i="6"/>
  <c r="O44" i="6"/>
  <c r="CN12" i="2"/>
  <c r="CK13" i="2"/>
  <c r="HJ11" i="2"/>
  <c r="HG12" i="2"/>
  <c r="ED10" i="2"/>
  <c r="EA11" i="2"/>
  <c r="DF12" i="2"/>
  <c r="DI11" i="2"/>
  <c r="GO10" i="2"/>
  <c r="GL11" i="2"/>
  <c r="EY10" i="2"/>
  <c r="EV11" i="2"/>
  <c r="FQ14" i="2"/>
  <c r="FT13" i="2"/>
  <c r="BP11" i="2"/>
  <c r="BS10" i="2"/>
  <c r="AU11" i="2"/>
  <c r="AX10" i="2"/>
  <c r="O10" i="2" l="1"/>
  <c r="N11" i="2"/>
  <c r="P9" i="2"/>
  <c r="Q9" i="2" s="1"/>
  <c r="R9" i="2" s="1"/>
  <c r="D11" i="2"/>
  <c r="G11" i="2" s="1"/>
  <c r="C12" i="2"/>
  <c r="G10" i="2"/>
  <c r="AK9" i="2"/>
  <c r="AL9" i="2" s="1"/>
  <c r="AM9" i="2" s="1"/>
  <c r="AI11" i="2"/>
  <c r="AJ10" i="2"/>
  <c r="BF10" i="2"/>
  <c r="BG10" i="2" s="1"/>
  <c r="BH10" i="2" s="1"/>
  <c r="BD12" i="2"/>
  <c r="BE11" i="2"/>
  <c r="BF11" i="2" s="1"/>
  <c r="BG11" i="2" s="1"/>
  <c r="BH11" i="2" s="1"/>
  <c r="GW9" i="2"/>
  <c r="GX9" i="2" s="1"/>
  <c r="GY9" i="2" s="1"/>
  <c r="GV10" i="2"/>
  <c r="GW10" i="2" s="1"/>
  <c r="GX10" i="2" s="1"/>
  <c r="GY10" i="2" s="1"/>
  <c r="GU11" i="2"/>
  <c r="FZ11" i="2"/>
  <c r="GA10" i="2"/>
  <c r="FE12" i="2"/>
  <c r="FF11" i="2"/>
  <c r="FG11" i="2" s="1"/>
  <c r="FH11" i="2" s="1"/>
  <c r="FI11" i="2" s="1"/>
  <c r="FG10" i="2"/>
  <c r="FH10" i="2" s="1"/>
  <c r="FI10" i="2" s="1"/>
  <c r="EK11" i="2"/>
  <c r="EJ12" i="2"/>
  <c r="DP11" i="2"/>
  <c r="DO12" i="2"/>
  <c r="CV9" i="2"/>
  <c r="CW9" i="2"/>
  <c r="CX9" i="2" s="1"/>
  <c r="CT11" i="2"/>
  <c r="CU10" i="2"/>
  <c r="CA9" i="2"/>
  <c r="CB9" i="2"/>
  <c r="CC9" i="2" s="1"/>
  <c r="BY11" i="2"/>
  <c r="BZ10" i="2"/>
  <c r="Z16" i="2"/>
  <c r="AC15" i="2"/>
  <c r="O45" i="6"/>
  <c r="P44" i="6"/>
  <c r="CN13" i="2"/>
  <c r="CK14" i="2"/>
  <c r="GL12" i="2"/>
  <c r="GO11" i="2"/>
  <c r="BP12" i="2"/>
  <c r="BS11" i="2"/>
  <c r="DF13" i="2"/>
  <c r="DI12" i="2"/>
  <c r="FT14" i="2"/>
  <c r="FQ15" i="2"/>
  <c r="ED11" i="2"/>
  <c r="EA12" i="2"/>
  <c r="EY11" i="2"/>
  <c r="EV12" i="2"/>
  <c r="HG13" i="2"/>
  <c r="HJ12" i="2"/>
  <c r="AU12" i="2"/>
  <c r="AX11" i="2"/>
  <c r="O11" i="2" l="1"/>
  <c r="N12" i="2"/>
  <c r="P10" i="2"/>
  <c r="Q10" i="2" s="1"/>
  <c r="R10" i="2" s="1"/>
  <c r="C13" i="2"/>
  <c r="D12" i="2"/>
  <c r="G12" i="2" s="1"/>
  <c r="H11" i="2"/>
  <c r="AI12" i="2"/>
  <c r="AJ11" i="2"/>
  <c r="AK11" i="2" s="1"/>
  <c r="AL11" i="2" s="1"/>
  <c r="AM11" i="2" s="1"/>
  <c r="AK10" i="2"/>
  <c r="AL10" i="2" s="1"/>
  <c r="AM10" i="2" s="1"/>
  <c r="BD13" i="2"/>
  <c r="BE12" i="2"/>
  <c r="GV11" i="2"/>
  <c r="GU12" i="2"/>
  <c r="FZ12" i="2"/>
  <c r="GA11" i="2"/>
  <c r="GB10" i="2"/>
  <c r="GC10" i="2" s="1"/>
  <c r="GD10" i="2" s="1"/>
  <c r="FF12" i="2"/>
  <c r="FE13" i="2"/>
  <c r="EK12" i="2"/>
  <c r="EJ13" i="2"/>
  <c r="EL11" i="2"/>
  <c r="EM11" i="2" s="1"/>
  <c r="EN11" i="2" s="1"/>
  <c r="DO13" i="2"/>
  <c r="DP12" i="2"/>
  <c r="DQ11" i="2"/>
  <c r="DR11" i="2" s="1"/>
  <c r="DS11" i="2" s="1"/>
  <c r="CV10" i="2"/>
  <c r="CW10" i="2"/>
  <c r="CX10" i="2" s="1"/>
  <c r="CT12" i="2"/>
  <c r="CU11" i="2"/>
  <c r="CV11" i="2" s="1"/>
  <c r="CW11" i="2" s="1"/>
  <c r="CX11" i="2" s="1"/>
  <c r="BZ11" i="2"/>
  <c r="BY12" i="2"/>
  <c r="CA10" i="2"/>
  <c r="CB10" i="2"/>
  <c r="CC10" i="2" s="1"/>
  <c r="Z17" i="2"/>
  <c r="AC16" i="2"/>
  <c r="P45" i="6"/>
  <c r="O46" i="6"/>
  <c r="CN14" i="2"/>
  <c r="CK15" i="2"/>
  <c r="FT15" i="2"/>
  <c r="FQ16" i="2"/>
  <c r="HJ13" i="2"/>
  <c r="HG14" i="2"/>
  <c r="DF14" i="2"/>
  <c r="DI13" i="2"/>
  <c r="BP13" i="2"/>
  <c r="BS12" i="2"/>
  <c r="EV13" i="2"/>
  <c r="EY12" i="2"/>
  <c r="EA13" i="2"/>
  <c r="ED12" i="2"/>
  <c r="GL13" i="2"/>
  <c r="GO12" i="2"/>
  <c r="AX12" i="2"/>
  <c r="AU13" i="2"/>
  <c r="O12" i="2" l="1"/>
  <c r="N13" i="2"/>
  <c r="P11" i="2"/>
  <c r="Q11" i="2" s="1"/>
  <c r="R11" i="2" s="1"/>
  <c r="H12" i="2"/>
  <c r="C14" i="2"/>
  <c r="D13" i="2"/>
  <c r="H13" i="2" s="1"/>
  <c r="AJ12" i="2"/>
  <c r="AK12" i="2" s="1"/>
  <c r="AL12" i="2" s="1"/>
  <c r="AM12" i="2" s="1"/>
  <c r="AI13" i="2"/>
  <c r="BF12" i="2"/>
  <c r="BG12" i="2" s="1"/>
  <c r="BH12" i="2" s="1"/>
  <c r="BD14" i="2"/>
  <c r="BE13" i="2"/>
  <c r="GW11" i="2"/>
  <c r="GX11" i="2" s="1"/>
  <c r="GY11" i="2" s="1"/>
  <c r="GV12" i="2"/>
  <c r="GU13" i="2"/>
  <c r="GB11" i="2"/>
  <c r="GC11" i="2" s="1"/>
  <c r="GD11" i="2" s="1"/>
  <c r="GA12" i="2"/>
  <c r="FZ13" i="2"/>
  <c r="FF13" i="2"/>
  <c r="FE14" i="2"/>
  <c r="FG12" i="2"/>
  <c r="FH12" i="2" s="1"/>
  <c r="FI12" i="2" s="1"/>
  <c r="EK13" i="2"/>
  <c r="EJ14" i="2"/>
  <c r="EL12" i="2"/>
  <c r="EM12" i="2" s="1"/>
  <c r="EN12" i="2" s="1"/>
  <c r="DQ12" i="2"/>
  <c r="DR12" i="2"/>
  <c r="DS12" i="2" s="1"/>
  <c r="DO14" i="2"/>
  <c r="DP13" i="2"/>
  <c r="CU12" i="2"/>
  <c r="CV12" i="2" s="1"/>
  <c r="CW12" i="2" s="1"/>
  <c r="CX12" i="2" s="1"/>
  <c r="CT13" i="2"/>
  <c r="BY13" i="2"/>
  <c r="BZ12" i="2"/>
  <c r="CA11" i="2"/>
  <c r="CB11" i="2" s="1"/>
  <c r="CC11" i="2" s="1"/>
  <c r="Z18" i="2"/>
  <c r="AC17" i="2"/>
  <c r="O47" i="6"/>
  <c r="P46" i="6"/>
  <c r="BS13" i="2"/>
  <c r="BP14" i="2"/>
  <c r="CN15" i="2"/>
  <c r="CK16" i="2"/>
  <c r="GL14" i="2"/>
  <c r="GO13" i="2"/>
  <c r="DI14" i="2"/>
  <c r="DF15" i="2"/>
  <c r="ED13" i="2"/>
  <c r="EA14" i="2"/>
  <c r="HG15" i="2"/>
  <c r="HJ14" i="2"/>
  <c r="FT16" i="2"/>
  <c r="FQ17" i="2"/>
  <c r="EV14" i="2"/>
  <c r="EY13" i="2"/>
  <c r="AX13" i="2"/>
  <c r="AU14" i="2"/>
  <c r="O13" i="2" l="1"/>
  <c r="P13" i="2" s="1"/>
  <c r="Q13" i="2" s="1"/>
  <c r="R13" i="2" s="1"/>
  <c r="N14" i="2"/>
  <c r="P12" i="2"/>
  <c r="Q12" i="2" s="1"/>
  <c r="R12" i="2" s="1"/>
  <c r="G13" i="2"/>
  <c r="C15" i="2"/>
  <c r="D14" i="2"/>
  <c r="G14" i="2" s="1"/>
  <c r="H14" i="2"/>
  <c r="AJ13" i="2"/>
  <c r="AI14" i="2"/>
  <c r="BF13" i="2"/>
  <c r="BG13" i="2"/>
  <c r="BH13" i="2" s="1"/>
  <c r="BD15" i="2"/>
  <c r="BE14" i="2"/>
  <c r="GU14" i="2"/>
  <c r="GV13" i="2"/>
  <c r="GW13" i="2" s="1"/>
  <c r="GX13" i="2" s="1"/>
  <c r="GY13" i="2" s="1"/>
  <c r="GW12" i="2"/>
  <c r="GX12" i="2" s="1"/>
  <c r="GY12" i="2" s="1"/>
  <c r="GA13" i="2"/>
  <c r="GB13" i="2" s="1"/>
  <c r="GC13" i="2" s="1"/>
  <c r="GD13" i="2" s="1"/>
  <c r="FZ14" i="2"/>
  <c r="GB12" i="2"/>
  <c r="GC12" i="2" s="1"/>
  <c r="GD12" i="2" s="1"/>
  <c r="FE15" i="2"/>
  <c r="FF14" i="2"/>
  <c r="FG13" i="2"/>
  <c r="FH13" i="2" s="1"/>
  <c r="FI13" i="2" s="1"/>
  <c r="EK14" i="2"/>
  <c r="EJ15" i="2"/>
  <c r="EL13" i="2"/>
  <c r="EM13" i="2"/>
  <c r="EN13" i="2" s="1"/>
  <c r="DP14" i="2"/>
  <c r="DQ14" i="2" s="1"/>
  <c r="DR14" i="2" s="1"/>
  <c r="DS14" i="2" s="1"/>
  <c r="DO15" i="2"/>
  <c r="DQ13" i="2"/>
  <c r="DR13" i="2" s="1"/>
  <c r="DS13" i="2" s="1"/>
  <c r="CU13" i="2"/>
  <c r="CV13" i="2" s="1"/>
  <c r="CW13" i="2" s="1"/>
  <c r="CX13" i="2" s="1"/>
  <c r="CT14" i="2"/>
  <c r="CA12" i="2"/>
  <c r="CB12" i="2" s="1"/>
  <c r="CC12" i="2" s="1"/>
  <c r="BY14" i="2"/>
  <c r="BZ13" i="2"/>
  <c r="Z19" i="2"/>
  <c r="AC18" i="2"/>
  <c r="P47" i="6"/>
  <c r="O48" i="6"/>
  <c r="DI15" i="2"/>
  <c r="DF16" i="2"/>
  <c r="ED14" i="2"/>
  <c r="EA15" i="2"/>
  <c r="BS14" i="2"/>
  <c r="BP15" i="2"/>
  <c r="EV15" i="2"/>
  <c r="EY14" i="2"/>
  <c r="GL15" i="2"/>
  <c r="GO14" i="2"/>
  <c r="FQ18" i="2"/>
  <c r="FT17" i="2"/>
  <c r="CK17" i="2"/>
  <c r="CN16" i="2"/>
  <c r="HJ15" i="2"/>
  <c r="HG16" i="2"/>
  <c r="AU15" i="2"/>
  <c r="AX14" i="2"/>
  <c r="O14" i="2" l="1"/>
  <c r="P14" i="2" s="1"/>
  <c r="Q14" i="2" s="1"/>
  <c r="R14" i="2" s="1"/>
  <c r="N15" i="2"/>
  <c r="C16" i="2"/>
  <c r="D15" i="2"/>
  <c r="G15" i="2" s="1"/>
  <c r="AK13" i="2"/>
  <c r="AL13" i="2" s="1"/>
  <c r="AM13" i="2" s="1"/>
  <c r="AI15" i="2"/>
  <c r="AJ14" i="2"/>
  <c r="BF14" i="2"/>
  <c r="BG14" i="2" s="1"/>
  <c r="BH14" i="2" s="1"/>
  <c r="BD16" i="2"/>
  <c r="BE15" i="2"/>
  <c r="BF15" i="2" s="1"/>
  <c r="BG15" i="2" s="1"/>
  <c r="BH15" i="2" s="1"/>
  <c r="GU15" i="2"/>
  <c r="GV14" i="2"/>
  <c r="FZ15" i="2"/>
  <c r="GA14" i="2"/>
  <c r="GB14" i="2" s="1"/>
  <c r="GC14" i="2" s="1"/>
  <c r="GD14" i="2" s="1"/>
  <c r="FG14" i="2"/>
  <c r="FH14" i="2"/>
  <c r="FI14" i="2" s="1"/>
  <c r="FE16" i="2"/>
  <c r="FF15" i="2"/>
  <c r="EJ16" i="2"/>
  <c r="EK15" i="2"/>
  <c r="EL14" i="2"/>
  <c r="EM14" i="2" s="1"/>
  <c r="EN14" i="2" s="1"/>
  <c r="DP15" i="2"/>
  <c r="DO16" i="2"/>
  <c r="CU14" i="2"/>
  <c r="CV14" i="2" s="1"/>
  <c r="CW14" i="2" s="1"/>
  <c r="CX14" i="2" s="1"/>
  <c r="CT15" i="2"/>
  <c r="BZ14" i="2"/>
  <c r="BY15" i="2"/>
  <c r="CA13" i="2"/>
  <c r="CB13" i="2"/>
  <c r="CC13" i="2" s="1"/>
  <c r="Z20" i="2"/>
  <c r="AC19" i="2"/>
  <c r="P48" i="6"/>
  <c r="O49" i="6"/>
  <c r="HG17" i="2"/>
  <c r="HJ16" i="2"/>
  <c r="GO15" i="2"/>
  <c r="GL16" i="2"/>
  <c r="EY15" i="2"/>
  <c r="EV16" i="2"/>
  <c r="CN17" i="2"/>
  <c r="CK18" i="2"/>
  <c r="EA16" i="2"/>
  <c r="ED15" i="2"/>
  <c r="BP16" i="2"/>
  <c r="BS15" i="2"/>
  <c r="FQ19" i="2"/>
  <c r="FT18" i="2"/>
  <c r="DF17" i="2"/>
  <c r="DI16" i="2"/>
  <c r="AU16" i="2"/>
  <c r="AX15" i="2"/>
  <c r="N16" i="2" l="1"/>
  <c r="O15" i="2"/>
  <c r="H15" i="2"/>
  <c r="C17" i="2"/>
  <c r="D16" i="2"/>
  <c r="H16" i="2" s="1"/>
  <c r="AI16" i="2"/>
  <c r="AJ15" i="2"/>
  <c r="AK14" i="2"/>
  <c r="AL14" i="2" s="1"/>
  <c r="AM14" i="2" s="1"/>
  <c r="BE16" i="2"/>
  <c r="BD17" i="2"/>
  <c r="GV15" i="2"/>
  <c r="GU16" i="2"/>
  <c r="GW14" i="2"/>
  <c r="GX14" i="2" s="1"/>
  <c r="GY14" i="2" s="1"/>
  <c r="FZ16" i="2"/>
  <c r="GA15" i="2"/>
  <c r="GB15" i="2" s="1"/>
  <c r="GC15" i="2" s="1"/>
  <c r="GD15" i="2" s="1"/>
  <c r="FG15" i="2"/>
  <c r="FH15" i="2"/>
  <c r="FI15" i="2" s="1"/>
  <c r="FF16" i="2"/>
  <c r="FG16" i="2" s="1"/>
  <c r="FH16" i="2" s="1"/>
  <c r="FI16" i="2" s="1"/>
  <c r="FE17" i="2"/>
  <c r="EL15" i="2"/>
  <c r="EM15" i="2"/>
  <c r="EN15" i="2" s="1"/>
  <c r="EK16" i="2"/>
  <c r="EJ17" i="2"/>
  <c r="DP16" i="2"/>
  <c r="DO17" i="2"/>
  <c r="DQ15" i="2"/>
  <c r="DR15" i="2" s="1"/>
  <c r="DS15" i="2" s="1"/>
  <c r="CT16" i="2"/>
  <c r="CU15" i="2"/>
  <c r="CV15" i="2" s="1"/>
  <c r="CW15" i="2" s="1"/>
  <c r="CX15" i="2" s="1"/>
  <c r="BZ15" i="2"/>
  <c r="CA15" i="2" s="1"/>
  <c r="CB15" i="2" s="1"/>
  <c r="CC15" i="2" s="1"/>
  <c r="BY16" i="2"/>
  <c r="CA14" i="2"/>
  <c r="CB14" i="2"/>
  <c r="CC14" i="2" s="1"/>
  <c r="Z21" i="2"/>
  <c r="AC20" i="2"/>
  <c r="P49" i="6"/>
  <c r="O50" i="6"/>
  <c r="CN18" i="2"/>
  <c r="CK19" i="2"/>
  <c r="EA17" i="2"/>
  <c r="ED16" i="2"/>
  <c r="HG18" i="2"/>
  <c r="HJ17" i="2"/>
  <c r="DF18" i="2"/>
  <c r="DI17" i="2"/>
  <c r="GL17" i="2"/>
  <c r="GO16" i="2"/>
  <c r="EV17" i="2"/>
  <c r="EY16" i="2"/>
  <c r="FT19" i="2"/>
  <c r="FQ20" i="2"/>
  <c r="BS16" i="2"/>
  <c r="BP17" i="2"/>
  <c r="AX16" i="2"/>
  <c r="AU17" i="2"/>
  <c r="P15" i="2" l="1"/>
  <c r="Q15" i="2"/>
  <c r="R15" i="2" s="1"/>
  <c r="N17" i="2"/>
  <c r="O16" i="2"/>
  <c r="G16" i="2"/>
  <c r="D17" i="2"/>
  <c r="H17" i="2" s="1"/>
  <c r="C18" i="2"/>
  <c r="AK15" i="2"/>
  <c r="AL15" i="2" s="1"/>
  <c r="AM15" i="2" s="1"/>
  <c r="AI17" i="2"/>
  <c r="AJ16" i="2"/>
  <c r="BD18" i="2"/>
  <c r="BE17" i="2"/>
  <c r="BF17" i="2" s="1"/>
  <c r="BG17" i="2" s="1"/>
  <c r="BH17" i="2" s="1"/>
  <c r="BF16" i="2"/>
  <c r="BG16" i="2" s="1"/>
  <c r="BH16" i="2" s="1"/>
  <c r="GU17" i="2"/>
  <c r="GV16" i="2"/>
  <c r="GW15" i="2"/>
  <c r="GX15" i="2" s="1"/>
  <c r="GY15" i="2" s="1"/>
  <c r="FZ17" i="2"/>
  <c r="GA16" i="2"/>
  <c r="FE18" i="2"/>
  <c r="FF17" i="2"/>
  <c r="EK17" i="2"/>
  <c r="EJ18" i="2"/>
  <c r="EL16" i="2"/>
  <c r="EM16" i="2" s="1"/>
  <c r="EN16" i="2" s="1"/>
  <c r="DO18" i="2"/>
  <c r="DP17" i="2"/>
  <c r="DQ16" i="2"/>
  <c r="DR16" i="2" s="1"/>
  <c r="DS16" i="2" s="1"/>
  <c r="CU16" i="2"/>
  <c r="CV16" i="2" s="1"/>
  <c r="CW16" i="2" s="1"/>
  <c r="CX16" i="2" s="1"/>
  <c r="CT17" i="2"/>
  <c r="BY17" i="2"/>
  <c r="BZ16" i="2"/>
  <c r="Z22" i="2"/>
  <c r="AC21" i="2"/>
  <c r="O51" i="6"/>
  <c r="P50" i="6"/>
  <c r="BS17" i="2"/>
  <c r="BP18" i="2"/>
  <c r="CN19" i="2"/>
  <c r="CK20" i="2"/>
  <c r="GO17" i="2"/>
  <c r="GL18" i="2"/>
  <c r="DF19" i="2"/>
  <c r="DI18" i="2"/>
  <c r="HJ18" i="2"/>
  <c r="HG19" i="2"/>
  <c r="FQ21" i="2"/>
  <c r="FT20" i="2"/>
  <c r="EY17" i="2"/>
  <c r="EV18" i="2"/>
  <c r="ED17" i="2"/>
  <c r="EA18" i="2"/>
  <c r="AU18" i="2"/>
  <c r="AX17" i="2"/>
  <c r="P16" i="2" l="1"/>
  <c r="Q16" i="2"/>
  <c r="R16" i="2" s="1"/>
  <c r="O17" i="2"/>
  <c r="P17" i="2" s="1"/>
  <c r="Q17" i="2" s="1"/>
  <c r="R17" i="2" s="1"/>
  <c r="N18" i="2"/>
  <c r="D18" i="2"/>
  <c r="G18" i="2" s="1"/>
  <c r="C19" i="2"/>
  <c r="G17" i="2"/>
  <c r="AK16" i="2"/>
  <c r="AL16" i="2" s="1"/>
  <c r="AM16" i="2" s="1"/>
  <c r="AJ17" i="2"/>
  <c r="AI18" i="2"/>
  <c r="BD19" i="2"/>
  <c r="BE18" i="2"/>
  <c r="BF18" i="2" s="1"/>
  <c r="BG18" i="2" s="1"/>
  <c r="BH18" i="2" s="1"/>
  <c r="GV17" i="2"/>
  <c r="GU18" i="2"/>
  <c r="GW16" i="2"/>
  <c r="GX16" i="2" s="1"/>
  <c r="GY16" i="2" s="1"/>
  <c r="GB16" i="2"/>
  <c r="GC16" i="2" s="1"/>
  <c r="GD16" i="2" s="1"/>
  <c r="FZ18" i="2"/>
  <c r="GA17" i="2"/>
  <c r="FG17" i="2"/>
  <c r="FH17" i="2" s="1"/>
  <c r="FI17" i="2" s="1"/>
  <c r="FF18" i="2"/>
  <c r="FE19" i="2"/>
  <c r="EK18" i="2"/>
  <c r="EL18" i="2" s="1"/>
  <c r="EM18" i="2" s="1"/>
  <c r="EN18" i="2" s="1"/>
  <c r="EJ19" i="2"/>
  <c r="EL17" i="2"/>
  <c r="EM17" i="2" s="1"/>
  <c r="EN17" i="2" s="1"/>
  <c r="DQ17" i="2"/>
  <c r="DR17" i="2" s="1"/>
  <c r="DS17" i="2" s="1"/>
  <c r="DO19" i="2"/>
  <c r="DP18" i="2"/>
  <c r="CT18" i="2"/>
  <c r="CU17" i="2"/>
  <c r="CV17" i="2" s="1"/>
  <c r="CW17" i="2" s="1"/>
  <c r="CX17" i="2" s="1"/>
  <c r="CA16" i="2"/>
  <c r="CB16" i="2"/>
  <c r="CC16" i="2" s="1"/>
  <c r="BY18" i="2"/>
  <c r="BZ17" i="2"/>
  <c r="CA17" i="2" s="1"/>
  <c r="CB17" i="2" s="1"/>
  <c r="CC17" i="2" s="1"/>
  <c r="Z23" i="2"/>
  <c r="AC22" i="2"/>
  <c r="P51" i="6"/>
  <c r="O52" i="6"/>
  <c r="HG20" i="2"/>
  <c r="HJ19" i="2"/>
  <c r="ED18" i="2"/>
  <c r="EA19" i="2"/>
  <c r="BP19" i="2"/>
  <c r="BS18" i="2"/>
  <c r="DF20" i="2"/>
  <c r="DI19" i="2"/>
  <c r="CN20" i="2"/>
  <c r="CK21" i="2"/>
  <c r="EV19" i="2"/>
  <c r="EY18" i="2"/>
  <c r="GL19" i="2"/>
  <c r="GO18" i="2"/>
  <c r="FT21" i="2"/>
  <c r="FQ22" i="2"/>
  <c r="AU19" i="2"/>
  <c r="AX18" i="2"/>
  <c r="H18" i="2" l="1"/>
  <c r="N19" i="2"/>
  <c r="O18" i="2"/>
  <c r="P18" i="2" s="1"/>
  <c r="Q18" i="2" s="1"/>
  <c r="R18" i="2" s="1"/>
  <c r="D19" i="2"/>
  <c r="H19" i="2" s="1"/>
  <c r="G19" i="2"/>
  <c r="C20" i="2"/>
  <c r="AJ18" i="2"/>
  <c r="AI19" i="2"/>
  <c r="AK17" i="2"/>
  <c r="AL17" i="2" s="1"/>
  <c r="AM17" i="2" s="1"/>
  <c r="BE19" i="2"/>
  <c r="BF19" i="2" s="1"/>
  <c r="BG19" i="2" s="1"/>
  <c r="BH19" i="2" s="1"/>
  <c r="BD20" i="2"/>
  <c r="GU19" i="2"/>
  <c r="GV18" i="2"/>
  <c r="GW17" i="2"/>
  <c r="GX17" i="2" s="1"/>
  <c r="GY17" i="2" s="1"/>
  <c r="GB17" i="2"/>
  <c r="GC17" i="2" s="1"/>
  <c r="GD17" i="2" s="1"/>
  <c r="GA18" i="2"/>
  <c r="GB18" i="2" s="1"/>
  <c r="GC18" i="2" s="1"/>
  <c r="GD18" i="2" s="1"/>
  <c r="FZ19" i="2"/>
  <c r="FF19" i="2"/>
  <c r="FE20" i="2"/>
  <c r="FG18" i="2"/>
  <c r="FH18" i="2" s="1"/>
  <c r="FI18" i="2" s="1"/>
  <c r="EK19" i="2"/>
  <c r="EL19" i="2" s="1"/>
  <c r="EM19" i="2" s="1"/>
  <c r="EN19" i="2" s="1"/>
  <c r="EJ20" i="2"/>
  <c r="DQ18" i="2"/>
  <c r="DR18" i="2" s="1"/>
  <c r="DS18" i="2" s="1"/>
  <c r="DO20" i="2"/>
  <c r="DP19" i="2"/>
  <c r="CT19" i="2"/>
  <c r="CU18" i="2"/>
  <c r="CV18" i="2" s="1"/>
  <c r="CW18" i="2" s="1"/>
  <c r="CX18" i="2" s="1"/>
  <c r="BY19" i="2"/>
  <c r="BZ18" i="2"/>
  <c r="CA18" i="2" s="1"/>
  <c r="CB18" i="2" s="1"/>
  <c r="CC18" i="2" s="1"/>
  <c r="Z24" i="2"/>
  <c r="AC23" i="2"/>
  <c r="O53" i="6"/>
  <c r="P52" i="6"/>
  <c r="FQ23" i="2"/>
  <c r="FT22" i="2"/>
  <c r="HJ20" i="2"/>
  <c r="HG21" i="2"/>
  <c r="DF21" i="2"/>
  <c r="DI20" i="2"/>
  <c r="GO19" i="2"/>
  <c r="GL20" i="2"/>
  <c r="ED19" i="2"/>
  <c r="EA20" i="2"/>
  <c r="BP20" i="2"/>
  <c r="BS19" i="2"/>
  <c r="EV20" i="2"/>
  <c r="EY19" i="2"/>
  <c r="CN21" i="2"/>
  <c r="CK22" i="2"/>
  <c r="AX19" i="2"/>
  <c r="AU20" i="2"/>
  <c r="N20" i="2" l="1"/>
  <c r="O19" i="2"/>
  <c r="P19" i="2" s="1"/>
  <c r="Q19" i="2" s="1"/>
  <c r="R19" i="2" s="1"/>
  <c r="C21" i="2"/>
  <c r="D20" i="2"/>
  <c r="G20" i="2" s="1"/>
  <c r="AJ19" i="2"/>
  <c r="AI20" i="2"/>
  <c r="AK18" i="2"/>
  <c r="AL18" i="2" s="1"/>
  <c r="AM18" i="2" s="1"/>
  <c r="BD21" i="2"/>
  <c r="BE20" i="2"/>
  <c r="GW18" i="2"/>
  <c r="GX18" i="2"/>
  <c r="GY18" i="2" s="1"/>
  <c r="GV19" i="2"/>
  <c r="GU20" i="2"/>
  <c r="FZ20" i="2"/>
  <c r="GA19" i="2"/>
  <c r="FE21" i="2"/>
  <c r="FF20" i="2"/>
  <c r="FG19" i="2"/>
  <c r="FH19" i="2" s="1"/>
  <c r="FI19" i="2" s="1"/>
  <c r="EK20" i="2"/>
  <c r="EL20" i="2" s="1"/>
  <c r="EM20" i="2" s="1"/>
  <c r="EN20" i="2" s="1"/>
  <c r="EJ21" i="2"/>
  <c r="DQ19" i="2"/>
  <c r="DR19" i="2" s="1"/>
  <c r="DS19" i="2" s="1"/>
  <c r="DO21" i="2"/>
  <c r="DP20" i="2"/>
  <c r="CT20" i="2"/>
  <c r="CU19" i="2"/>
  <c r="CV19" i="2" s="1"/>
  <c r="CW19" i="2" s="1"/>
  <c r="CX19" i="2" s="1"/>
  <c r="BZ19" i="2"/>
  <c r="BY20" i="2"/>
  <c r="Z25" i="2"/>
  <c r="AC24" i="2"/>
  <c r="P53" i="6"/>
  <c r="O54" i="6"/>
  <c r="GO20" i="2"/>
  <c r="GL21" i="2"/>
  <c r="FQ24" i="2"/>
  <c r="FT23" i="2"/>
  <c r="CN22" i="2"/>
  <c r="CK23" i="2"/>
  <c r="HG22" i="2"/>
  <c r="HJ21" i="2"/>
  <c r="DI21" i="2"/>
  <c r="DF22" i="2"/>
  <c r="BP21" i="2"/>
  <c r="BS20" i="2"/>
  <c r="EV21" i="2"/>
  <c r="EY20" i="2"/>
  <c r="EA21" i="2"/>
  <c r="ED20" i="2"/>
  <c r="AU21" i="2"/>
  <c r="AX20" i="2"/>
  <c r="O20" i="2" l="1"/>
  <c r="P20" i="2" s="1"/>
  <c r="Q20" i="2" s="1"/>
  <c r="R20" i="2" s="1"/>
  <c r="N21" i="2"/>
  <c r="H20" i="2"/>
  <c r="C22" i="2"/>
  <c r="D21" i="2"/>
  <c r="G21" i="2" s="1"/>
  <c r="AJ20" i="2"/>
  <c r="AI21" i="2"/>
  <c r="AK19" i="2"/>
  <c r="AL19" i="2" s="1"/>
  <c r="AM19" i="2" s="1"/>
  <c r="BF20" i="2"/>
  <c r="BG20" i="2" s="1"/>
  <c r="BH20" i="2" s="1"/>
  <c r="BD22" i="2"/>
  <c r="BE21" i="2"/>
  <c r="BF21" i="2" s="1"/>
  <c r="BG21" i="2" s="1"/>
  <c r="BH21" i="2" s="1"/>
  <c r="GV20" i="2"/>
  <c r="GU21" i="2"/>
  <c r="GW19" i="2"/>
  <c r="GX19" i="2" s="1"/>
  <c r="GY19" i="2" s="1"/>
  <c r="GA20" i="2"/>
  <c r="FZ21" i="2"/>
  <c r="GB19" i="2"/>
  <c r="GC19" i="2"/>
  <c r="GD19" i="2" s="1"/>
  <c r="FG20" i="2"/>
  <c r="FH20" i="2" s="1"/>
  <c r="FI20" i="2" s="1"/>
  <c r="FF21" i="2"/>
  <c r="FG21" i="2" s="1"/>
  <c r="FH21" i="2" s="1"/>
  <c r="FI21" i="2" s="1"/>
  <c r="FE22" i="2"/>
  <c r="EK21" i="2"/>
  <c r="EL21" i="2" s="1"/>
  <c r="EM21" i="2" s="1"/>
  <c r="EN21" i="2" s="1"/>
  <c r="EJ22" i="2"/>
  <c r="DO22" i="2"/>
  <c r="DP21" i="2"/>
  <c r="DQ20" i="2"/>
  <c r="DR20" i="2" s="1"/>
  <c r="DS20" i="2" s="1"/>
  <c r="CU20" i="2"/>
  <c r="CT21" i="2"/>
  <c r="BZ20" i="2"/>
  <c r="BY21" i="2"/>
  <c r="CA19" i="2"/>
  <c r="CB19" i="2" s="1"/>
  <c r="CC19" i="2" s="1"/>
  <c r="Z26" i="2"/>
  <c r="AC25" i="2"/>
  <c r="O55" i="6"/>
  <c r="P54" i="6"/>
  <c r="ED21" i="2"/>
  <c r="EA22" i="2"/>
  <c r="HG23" i="2"/>
  <c r="HJ22" i="2"/>
  <c r="CK24" i="2"/>
  <c r="CN23" i="2"/>
  <c r="EV22" i="2"/>
  <c r="EY21" i="2"/>
  <c r="BP22" i="2"/>
  <c r="BS21" i="2"/>
  <c r="FQ25" i="2"/>
  <c r="FT24" i="2"/>
  <c r="DI22" i="2"/>
  <c r="DF23" i="2"/>
  <c r="GL22" i="2"/>
  <c r="GO21" i="2"/>
  <c r="AU22" i="2"/>
  <c r="AX21" i="2"/>
  <c r="O21" i="2" l="1"/>
  <c r="P21" i="2" s="1"/>
  <c r="Q21" i="2" s="1"/>
  <c r="R21" i="2" s="1"/>
  <c r="N22" i="2"/>
  <c r="H21" i="2"/>
  <c r="C23" i="2"/>
  <c r="D22" i="2"/>
  <c r="G22" i="2" s="1"/>
  <c r="H22" i="2"/>
  <c r="AJ21" i="2"/>
  <c r="AI22" i="2"/>
  <c r="AK20" i="2"/>
  <c r="AL20" i="2" s="1"/>
  <c r="AM20" i="2" s="1"/>
  <c r="BE22" i="2"/>
  <c r="BF22" i="2" s="1"/>
  <c r="BG22" i="2" s="1"/>
  <c r="BH22" i="2" s="1"/>
  <c r="BD23" i="2"/>
  <c r="GU22" i="2"/>
  <c r="GV21" i="2"/>
  <c r="GW20" i="2"/>
  <c r="GX20" i="2"/>
  <c r="GY20" i="2" s="1"/>
  <c r="FZ22" i="2"/>
  <c r="GA21" i="2"/>
  <c r="GB20" i="2"/>
  <c r="GC20" i="2"/>
  <c r="GD20" i="2" s="1"/>
  <c r="FE23" i="2"/>
  <c r="FF22" i="2"/>
  <c r="FG22" i="2" s="1"/>
  <c r="FH22" i="2" s="1"/>
  <c r="FI22" i="2" s="1"/>
  <c r="EJ23" i="2"/>
  <c r="EK22" i="2"/>
  <c r="DQ21" i="2"/>
  <c r="DR21" i="2" s="1"/>
  <c r="DS21" i="2" s="1"/>
  <c r="DP22" i="2"/>
  <c r="DQ22" i="2" s="1"/>
  <c r="DR22" i="2" s="1"/>
  <c r="DS22" i="2" s="1"/>
  <c r="DO23" i="2"/>
  <c r="CU21" i="2"/>
  <c r="CV21" i="2" s="1"/>
  <c r="CW21" i="2" s="1"/>
  <c r="CX21" i="2" s="1"/>
  <c r="CT22" i="2"/>
  <c r="CV20" i="2"/>
  <c r="CW20" i="2" s="1"/>
  <c r="CX20" i="2" s="1"/>
  <c r="BZ21" i="2"/>
  <c r="BY22" i="2"/>
  <c r="CA20" i="2"/>
  <c r="CB20" i="2" s="1"/>
  <c r="CC20" i="2" s="1"/>
  <c r="Z27" i="2"/>
  <c r="AC26" i="2"/>
  <c r="P55" i="6"/>
  <c r="O56" i="6"/>
  <c r="BP23" i="2"/>
  <c r="BS22" i="2"/>
  <c r="EV23" i="2"/>
  <c r="EY22" i="2"/>
  <c r="DI23" i="2"/>
  <c r="DF24" i="2"/>
  <c r="CN24" i="2"/>
  <c r="CK25" i="2"/>
  <c r="GL23" i="2"/>
  <c r="GO22" i="2"/>
  <c r="HJ23" i="2"/>
  <c r="HG24" i="2"/>
  <c r="FT25" i="2"/>
  <c r="FQ26" i="2"/>
  <c r="EA23" i="2"/>
  <c r="ED22" i="2"/>
  <c r="AX22" i="2"/>
  <c r="AU23" i="2"/>
  <c r="O22" i="2" l="1"/>
  <c r="P22" i="2" s="1"/>
  <c r="Q22" i="2" s="1"/>
  <c r="R22" i="2" s="1"/>
  <c r="N23" i="2"/>
  <c r="C24" i="2"/>
  <c r="D23" i="2"/>
  <c r="G23" i="2" s="1"/>
  <c r="AI23" i="2"/>
  <c r="AJ22" i="2"/>
  <c r="AK21" i="2"/>
  <c r="AL21" i="2" s="1"/>
  <c r="AM21" i="2" s="1"/>
  <c r="BD24" i="2"/>
  <c r="BE23" i="2"/>
  <c r="BF23" i="2" s="1"/>
  <c r="BG23" i="2" s="1"/>
  <c r="BH23" i="2" s="1"/>
  <c r="GW21" i="2"/>
  <c r="GX21" i="2" s="1"/>
  <c r="GY21" i="2" s="1"/>
  <c r="GV22" i="2"/>
  <c r="GU23" i="2"/>
  <c r="GB21" i="2"/>
  <c r="GC21" i="2"/>
  <c r="GD21" i="2" s="1"/>
  <c r="GA22" i="2"/>
  <c r="GB22" i="2" s="1"/>
  <c r="GC22" i="2" s="1"/>
  <c r="GD22" i="2" s="1"/>
  <c r="FZ23" i="2"/>
  <c r="FE24" i="2"/>
  <c r="FF23" i="2"/>
  <c r="FG23" i="2" s="1"/>
  <c r="FH23" i="2" s="1"/>
  <c r="FI23" i="2" s="1"/>
  <c r="EL22" i="2"/>
  <c r="EM22" i="2"/>
  <c r="EN22" i="2" s="1"/>
  <c r="EJ24" i="2"/>
  <c r="EK23" i="2"/>
  <c r="DP23" i="2"/>
  <c r="DO24" i="2"/>
  <c r="CT23" i="2"/>
  <c r="CU22" i="2"/>
  <c r="BZ22" i="2"/>
  <c r="CA22" i="2" s="1"/>
  <c r="CB22" i="2" s="1"/>
  <c r="CC22" i="2" s="1"/>
  <c r="BY23" i="2"/>
  <c r="CA21" i="2"/>
  <c r="CB21" i="2"/>
  <c r="CC21" i="2" s="1"/>
  <c r="Z28" i="2"/>
  <c r="AC27" i="2"/>
  <c r="P56" i="6"/>
  <c r="O57" i="6"/>
  <c r="CN25" i="2"/>
  <c r="CK26" i="2"/>
  <c r="ED23" i="2"/>
  <c r="EA24" i="2"/>
  <c r="DI24" i="2"/>
  <c r="DF25" i="2"/>
  <c r="FT26" i="2"/>
  <c r="FQ27" i="2"/>
  <c r="BP24" i="2"/>
  <c r="BS23" i="2"/>
  <c r="EV24" i="2"/>
  <c r="EY23" i="2"/>
  <c r="GL24" i="2"/>
  <c r="GO23" i="2"/>
  <c r="HJ24" i="2"/>
  <c r="HG25" i="2"/>
  <c r="AU24" i="2"/>
  <c r="AX23" i="2"/>
  <c r="O23" i="2" l="1"/>
  <c r="P23" i="2" s="1"/>
  <c r="Q23" i="2" s="1"/>
  <c r="R23" i="2" s="1"/>
  <c r="N24" i="2"/>
  <c r="H23" i="2"/>
  <c r="D24" i="2"/>
  <c r="G24" i="2" s="1"/>
  <c r="C25" i="2"/>
  <c r="AK22" i="2"/>
  <c r="AL22" i="2" s="1"/>
  <c r="AM22" i="2" s="1"/>
  <c r="AI24" i="2"/>
  <c r="AJ23" i="2"/>
  <c r="BE24" i="2"/>
  <c r="BD25" i="2"/>
  <c r="GU24" i="2"/>
  <c r="GV23" i="2"/>
  <c r="GW23" i="2" s="1"/>
  <c r="GX23" i="2" s="1"/>
  <c r="GY23" i="2" s="1"/>
  <c r="GX22" i="2"/>
  <c r="GY22" i="2" s="1"/>
  <c r="GW22" i="2"/>
  <c r="FZ24" i="2"/>
  <c r="GA23" i="2"/>
  <c r="FF24" i="2"/>
  <c r="FE25" i="2"/>
  <c r="EL23" i="2"/>
  <c r="EM23" i="2" s="1"/>
  <c r="EN23" i="2" s="1"/>
  <c r="EJ25" i="2"/>
  <c r="EK24" i="2"/>
  <c r="DO25" i="2"/>
  <c r="DP24" i="2"/>
  <c r="DQ23" i="2"/>
  <c r="DR23" i="2" s="1"/>
  <c r="DS23" i="2" s="1"/>
  <c r="CV22" i="2"/>
  <c r="CW22" i="2" s="1"/>
  <c r="CX22" i="2" s="1"/>
  <c r="CT24" i="2"/>
  <c r="CU23" i="2"/>
  <c r="BY24" i="2"/>
  <c r="BZ23" i="2"/>
  <c r="CA23" i="2" s="1"/>
  <c r="CB23" i="2" s="1"/>
  <c r="CC23" i="2" s="1"/>
  <c r="Z29" i="2"/>
  <c r="AC28" i="2"/>
  <c r="P57" i="6"/>
  <c r="O58" i="6"/>
  <c r="FQ28" i="2"/>
  <c r="FT27" i="2"/>
  <c r="HG26" i="2"/>
  <c r="HJ25" i="2"/>
  <c r="DF26" i="2"/>
  <c r="DI25" i="2"/>
  <c r="GO24" i="2"/>
  <c r="GL25" i="2"/>
  <c r="ED24" i="2"/>
  <c r="EA25" i="2"/>
  <c r="EV25" i="2"/>
  <c r="EY24" i="2"/>
  <c r="CK27" i="2"/>
  <c r="CN26" i="2"/>
  <c r="BP25" i="2"/>
  <c r="BS24" i="2"/>
  <c r="AU25" i="2"/>
  <c r="AX24" i="2"/>
  <c r="N25" i="2" l="1"/>
  <c r="O24" i="2"/>
  <c r="P24" i="2" s="1"/>
  <c r="Q24" i="2" s="1"/>
  <c r="R24" i="2" s="1"/>
  <c r="H24" i="2"/>
  <c r="D25" i="2"/>
  <c r="G25" i="2" s="1"/>
  <c r="C26" i="2"/>
  <c r="H25" i="2"/>
  <c r="AK23" i="2"/>
  <c r="AL23" i="2" s="1"/>
  <c r="AM23" i="2" s="1"/>
  <c r="AI25" i="2"/>
  <c r="AJ24" i="2"/>
  <c r="BD26" i="2"/>
  <c r="BE25" i="2"/>
  <c r="BF24" i="2"/>
  <c r="BG24" i="2" s="1"/>
  <c r="BH24" i="2" s="1"/>
  <c r="GU25" i="2"/>
  <c r="GV24" i="2"/>
  <c r="GB23" i="2"/>
  <c r="GC23" i="2" s="1"/>
  <c r="GD23" i="2" s="1"/>
  <c r="FZ25" i="2"/>
  <c r="GA24" i="2"/>
  <c r="GB24" i="2" s="1"/>
  <c r="GC24" i="2" s="1"/>
  <c r="GD24" i="2" s="1"/>
  <c r="FE26" i="2"/>
  <c r="FF25" i="2"/>
  <c r="FG24" i="2"/>
  <c r="FH24" i="2" s="1"/>
  <c r="FI24" i="2" s="1"/>
  <c r="EL24" i="2"/>
  <c r="EM24" i="2" s="1"/>
  <c r="EN24" i="2" s="1"/>
  <c r="EJ26" i="2"/>
  <c r="EK25" i="2"/>
  <c r="DQ24" i="2"/>
  <c r="DR24" i="2" s="1"/>
  <c r="DS24" i="2" s="1"/>
  <c r="DP25" i="2"/>
  <c r="DQ25" i="2" s="1"/>
  <c r="DR25" i="2" s="1"/>
  <c r="DS25" i="2" s="1"/>
  <c r="DO26" i="2"/>
  <c r="CV23" i="2"/>
  <c r="CW23" i="2" s="1"/>
  <c r="CX23" i="2" s="1"/>
  <c r="CU24" i="2"/>
  <c r="CV24" i="2" s="1"/>
  <c r="CW24" i="2" s="1"/>
  <c r="CX24" i="2" s="1"/>
  <c r="CT25" i="2"/>
  <c r="BY25" i="2"/>
  <c r="BZ24" i="2"/>
  <c r="Z30" i="2"/>
  <c r="AC29" i="2"/>
  <c r="O59" i="6"/>
  <c r="P58" i="6"/>
  <c r="GO25" i="2"/>
  <c r="GL26" i="2"/>
  <c r="BP26" i="2"/>
  <c r="BS25" i="2"/>
  <c r="DF27" i="2"/>
  <c r="DI26" i="2"/>
  <c r="CN27" i="2"/>
  <c r="CK28" i="2"/>
  <c r="HG27" i="2"/>
  <c r="HJ26" i="2"/>
  <c r="EV26" i="2"/>
  <c r="EY25" i="2"/>
  <c r="ED25" i="2"/>
  <c r="EA26" i="2"/>
  <c r="FT28" i="2"/>
  <c r="FQ29" i="2"/>
  <c r="AU26" i="2"/>
  <c r="AX25" i="2"/>
  <c r="O25" i="2" l="1"/>
  <c r="P25" i="2" s="1"/>
  <c r="Q25" i="2" s="1"/>
  <c r="R25" i="2" s="1"/>
  <c r="N26" i="2"/>
  <c r="C27" i="2"/>
  <c r="D26" i="2"/>
  <c r="H26" i="2" s="1"/>
  <c r="G26" i="2"/>
  <c r="AK24" i="2"/>
  <c r="AL24" i="2" s="1"/>
  <c r="AM24" i="2" s="1"/>
  <c r="AJ25" i="2"/>
  <c r="AI26" i="2"/>
  <c r="BF25" i="2"/>
  <c r="BG25" i="2" s="1"/>
  <c r="BH25" i="2" s="1"/>
  <c r="BD27" i="2"/>
  <c r="BE26" i="2"/>
  <c r="BF26" i="2" s="1"/>
  <c r="BG26" i="2" s="1"/>
  <c r="BH26" i="2" s="1"/>
  <c r="GW24" i="2"/>
  <c r="GX24" i="2" s="1"/>
  <c r="GY24" i="2" s="1"/>
  <c r="GU26" i="2"/>
  <c r="GV25" i="2"/>
  <c r="GW25" i="2" s="1"/>
  <c r="GX25" i="2" s="1"/>
  <c r="GY25" i="2" s="1"/>
  <c r="FZ26" i="2"/>
  <c r="GA25" i="2"/>
  <c r="FG25" i="2"/>
  <c r="FH25" i="2" s="1"/>
  <c r="FI25" i="2" s="1"/>
  <c r="FE27" i="2"/>
  <c r="FF26" i="2"/>
  <c r="FG26" i="2" s="1"/>
  <c r="FH26" i="2" s="1"/>
  <c r="FI26" i="2" s="1"/>
  <c r="EK26" i="2"/>
  <c r="EL26" i="2" s="1"/>
  <c r="EM26" i="2" s="1"/>
  <c r="EN26" i="2" s="1"/>
  <c r="EJ27" i="2"/>
  <c r="EL25" i="2"/>
  <c r="EM25" i="2" s="1"/>
  <c r="EN25" i="2" s="1"/>
  <c r="DO27" i="2"/>
  <c r="DP26" i="2"/>
  <c r="CU25" i="2"/>
  <c r="CV25" i="2" s="1"/>
  <c r="CW25" i="2" s="1"/>
  <c r="CX25" i="2" s="1"/>
  <c r="CT26" i="2"/>
  <c r="CA24" i="2"/>
  <c r="CB24" i="2" s="1"/>
  <c r="CC24" i="2" s="1"/>
  <c r="BZ25" i="2"/>
  <c r="BY26" i="2"/>
  <c r="Z31" i="2"/>
  <c r="AC30" i="2"/>
  <c r="O60" i="6"/>
  <c r="P59" i="6"/>
  <c r="CN28" i="2"/>
  <c r="CK29" i="2"/>
  <c r="EV27" i="2"/>
  <c r="EY26" i="2"/>
  <c r="FQ30" i="2"/>
  <c r="FT29" i="2"/>
  <c r="ED26" i="2"/>
  <c r="EA27" i="2"/>
  <c r="DF28" i="2"/>
  <c r="DI27" i="2"/>
  <c r="BP27" i="2"/>
  <c r="BS26" i="2"/>
  <c r="GL27" i="2"/>
  <c r="GO26" i="2"/>
  <c r="HJ27" i="2"/>
  <c r="HG28" i="2"/>
  <c r="AX26" i="2"/>
  <c r="AU27" i="2"/>
  <c r="O26" i="2" l="1"/>
  <c r="P26" i="2" s="1"/>
  <c r="Q26" i="2" s="1"/>
  <c r="R26" i="2" s="1"/>
  <c r="N27" i="2"/>
  <c r="D27" i="2"/>
  <c r="G27" i="2" s="1"/>
  <c r="C28" i="2"/>
  <c r="AI27" i="2"/>
  <c r="AJ26" i="2"/>
  <c r="AK26" i="2" s="1"/>
  <c r="AL26" i="2" s="1"/>
  <c r="AM26" i="2" s="1"/>
  <c r="AK25" i="2"/>
  <c r="AL25" i="2" s="1"/>
  <c r="AM25" i="2" s="1"/>
  <c r="BD28" i="2"/>
  <c r="BE27" i="2"/>
  <c r="GV26" i="2"/>
  <c r="GU27" i="2"/>
  <c r="FZ27" i="2"/>
  <c r="GA26" i="2"/>
  <c r="GB26" i="2" s="1"/>
  <c r="GC26" i="2" s="1"/>
  <c r="GD26" i="2" s="1"/>
  <c r="GB25" i="2"/>
  <c r="GC25" i="2" s="1"/>
  <c r="GD25" i="2" s="1"/>
  <c r="FF27" i="2"/>
  <c r="FE28" i="2"/>
  <c r="EJ28" i="2"/>
  <c r="EK27" i="2"/>
  <c r="DQ26" i="2"/>
  <c r="DR26" i="2" s="1"/>
  <c r="DS26" i="2" s="1"/>
  <c r="DO28" i="2"/>
  <c r="DP27" i="2"/>
  <c r="CT27" i="2"/>
  <c r="CU26" i="2"/>
  <c r="BY27" i="2"/>
  <c r="BZ26" i="2"/>
  <c r="CA25" i="2"/>
  <c r="CB25" i="2" s="1"/>
  <c r="CC25" i="2" s="1"/>
  <c r="Z32" i="2"/>
  <c r="AC31" i="2"/>
  <c r="O61" i="6"/>
  <c r="P60" i="6"/>
  <c r="EA28" i="2"/>
  <c r="ED27" i="2"/>
  <c r="HJ28" i="2"/>
  <c r="HG29" i="2"/>
  <c r="GL28" i="2"/>
  <c r="GO27" i="2"/>
  <c r="FQ31" i="2"/>
  <c r="FT30" i="2"/>
  <c r="EY27" i="2"/>
  <c r="EV28" i="2"/>
  <c r="BP28" i="2"/>
  <c r="BS27" i="2"/>
  <c r="CK30" i="2"/>
  <c r="CN29" i="2"/>
  <c r="DF29" i="2"/>
  <c r="DI28" i="2"/>
  <c r="AX27" i="2"/>
  <c r="AU28" i="2"/>
  <c r="H27" i="2" l="1"/>
  <c r="N28" i="2"/>
  <c r="O27" i="2"/>
  <c r="P27" i="2" s="1"/>
  <c r="Q27" i="2" s="1"/>
  <c r="R27" i="2" s="1"/>
  <c r="C29" i="2"/>
  <c r="D28" i="2"/>
  <c r="G28" i="2" s="1"/>
  <c r="AI28" i="2"/>
  <c r="AJ27" i="2"/>
  <c r="BF27" i="2"/>
  <c r="BG27" i="2" s="1"/>
  <c r="BH27" i="2" s="1"/>
  <c r="BD29" i="2"/>
  <c r="BE28" i="2"/>
  <c r="BF28" i="2" s="1"/>
  <c r="BG28" i="2" s="1"/>
  <c r="BH28" i="2" s="1"/>
  <c r="GU28" i="2"/>
  <c r="GV27" i="2"/>
  <c r="GW26" i="2"/>
  <c r="GX26" i="2" s="1"/>
  <c r="GY26" i="2" s="1"/>
  <c r="FZ28" i="2"/>
  <c r="GA27" i="2"/>
  <c r="FE29" i="2"/>
  <c r="FF28" i="2"/>
  <c r="FG28" i="2" s="1"/>
  <c r="FH28" i="2" s="1"/>
  <c r="FI28" i="2" s="1"/>
  <c r="FG27" i="2"/>
  <c r="FH27" i="2"/>
  <c r="FI27" i="2" s="1"/>
  <c r="EL27" i="2"/>
  <c r="EM27" i="2"/>
  <c r="EN27" i="2" s="1"/>
  <c r="EJ29" i="2"/>
  <c r="EK28" i="2"/>
  <c r="DQ27" i="2"/>
  <c r="DR27" i="2" s="1"/>
  <c r="DS27" i="2" s="1"/>
  <c r="DP28" i="2"/>
  <c r="DQ28" i="2" s="1"/>
  <c r="DR28" i="2" s="1"/>
  <c r="DS28" i="2" s="1"/>
  <c r="DO29" i="2"/>
  <c r="CV26" i="2"/>
  <c r="CW26" i="2" s="1"/>
  <c r="CX26" i="2" s="1"/>
  <c r="CT28" i="2"/>
  <c r="CU27" i="2"/>
  <c r="CV27" i="2" s="1"/>
  <c r="CW27" i="2" s="1"/>
  <c r="CX27" i="2" s="1"/>
  <c r="CA26" i="2"/>
  <c r="CB26" i="2" s="1"/>
  <c r="CC26" i="2" s="1"/>
  <c r="BY28" i="2"/>
  <c r="BZ27" i="2"/>
  <c r="CA27" i="2" s="1"/>
  <c r="CB27" i="2" s="1"/>
  <c r="CC27" i="2" s="1"/>
  <c r="Z33" i="2"/>
  <c r="AC32" i="2"/>
  <c r="O62" i="6"/>
  <c r="P61" i="6"/>
  <c r="CN30" i="2"/>
  <c r="CK31" i="2"/>
  <c r="FQ32" i="2"/>
  <c r="FT31" i="2"/>
  <c r="DF30" i="2"/>
  <c r="DI29" i="2"/>
  <c r="GL29" i="2"/>
  <c r="GO28" i="2"/>
  <c r="HG30" i="2"/>
  <c r="HJ29" i="2"/>
  <c r="BP29" i="2"/>
  <c r="BS28" i="2"/>
  <c r="EV29" i="2"/>
  <c r="EY28" i="2"/>
  <c r="ED28" i="2"/>
  <c r="EA29" i="2"/>
  <c r="AU29" i="2"/>
  <c r="AX28" i="2"/>
  <c r="O28" i="2" l="1"/>
  <c r="N29" i="2"/>
  <c r="H28" i="2"/>
  <c r="C30" i="2"/>
  <c r="D29" i="2"/>
  <c r="G29" i="2" s="1"/>
  <c r="AK27" i="2"/>
  <c r="AL27" i="2" s="1"/>
  <c r="AM27" i="2" s="1"/>
  <c r="AJ28" i="2"/>
  <c r="AI29" i="2"/>
  <c r="BE29" i="2"/>
  <c r="BD30" i="2"/>
  <c r="GW27" i="2"/>
  <c r="GX27" i="2"/>
  <c r="GY27" i="2" s="1"/>
  <c r="GV28" i="2"/>
  <c r="GU29" i="2"/>
  <c r="GB27" i="2"/>
  <c r="GC27" i="2" s="1"/>
  <c r="GD27" i="2" s="1"/>
  <c r="FZ29" i="2"/>
  <c r="GA28" i="2"/>
  <c r="GB28" i="2" s="1"/>
  <c r="GC28" i="2" s="1"/>
  <c r="GD28" i="2" s="1"/>
  <c r="FE30" i="2"/>
  <c r="FF29" i="2"/>
  <c r="FG29" i="2" s="1"/>
  <c r="FH29" i="2" s="1"/>
  <c r="FI29" i="2" s="1"/>
  <c r="EL28" i="2"/>
  <c r="EM28" i="2" s="1"/>
  <c r="EN28" i="2" s="1"/>
  <c r="EJ30" i="2"/>
  <c r="EK29" i="2"/>
  <c r="DP29" i="2"/>
  <c r="DO30" i="2"/>
  <c r="CT29" i="2"/>
  <c r="CU28" i="2"/>
  <c r="BZ28" i="2"/>
  <c r="BY29" i="2"/>
  <c r="Z34" i="2"/>
  <c r="AC33" i="2"/>
  <c r="H6" i="4" s="1"/>
  <c r="I6" i="4" s="1"/>
  <c r="O63" i="6"/>
  <c r="P62" i="6"/>
  <c r="GO29" i="2"/>
  <c r="GL30" i="2"/>
  <c r="EA30" i="2"/>
  <c r="ED29" i="2"/>
  <c r="DF31" i="2"/>
  <c r="DI30" i="2"/>
  <c r="EV30" i="2"/>
  <c r="EY29" i="2"/>
  <c r="BP30" i="2"/>
  <c r="BS29" i="2"/>
  <c r="FQ33" i="2"/>
  <c r="FT32" i="2"/>
  <c r="CK32" i="2"/>
  <c r="CN31" i="2"/>
  <c r="HG31" i="2"/>
  <c r="HJ30" i="2"/>
  <c r="AU30" i="2"/>
  <c r="AX29" i="2"/>
  <c r="O29" i="2" l="1"/>
  <c r="P29" i="2" s="1"/>
  <c r="Q29" i="2" s="1"/>
  <c r="R29" i="2" s="1"/>
  <c r="N30" i="2"/>
  <c r="P28" i="2"/>
  <c r="Q28" i="2" s="1"/>
  <c r="R28" i="2" s="1"/>
  <c r="H29" i="2"/>
  <c r="C31" i="2"/>
  <c r="D30" i="2"/>
  <c r="G30" i="2" s="1"/>
  <c r="H30" i="2"/>
  <c r="AJ29" i="2"/>
  <c r="AK29" i="2" s="1"/>
  <c r="AL29" i="2" s="1"/>
  <c r="AM29" i="2" s="1"/>
  <c r="AI30" i="2"/>
  <c r="AK28" i="2"/>
  <c r="AL28" i="2" s="1"/>
  <c r="AM28" i="2" s="1"/>
  <c r="BD31" i="2"/>
  <c r="BE30" i="2"/>
  <c r="BF30" i="2" s="1"/>
  <c r="BG30" i="2" s="1"/>
  <c r="BH30" i="2" s="1"/>
  <c r="BF29" i="2"/>
  <c r="BG29" i="2" s="1"/>
  <c r="BH29" i="2" s="1"/>
  <c r="GV29" i="2"/>
  <c r="GW29" i="2" s="1"/>
  <c r="GX29" i="2" s="1"/>
  <c r="GY29" i="2" s="1"/>
  <c r="GU30" i="2"/>
  <c r="GW28" i="2"/>
  <c r="GX28" i="2" s="1"/>
  <c r="GY28" i="2" s="1"/>
  <c r="FZ30" i="2"/>
  <c r="GA29" i="2"/>
  <c r="FE31" i="2"/>
  <c r="FF30" i="2"/>
  <c r="EL29" i="2"/>
  <c r="EM29" i="2" s="1"/>
  <c r="EN29" i="2" s="1"/>
  <c r="EJ31" i="2"/>
  <c r="EK30" i="2"/>
  <c r="DO31" i="2"/>
  <c r="DP30" i="2"/>
  <c r="DQ30" i="2" s="1"/>
  <c r="DR30" i="2" s="1"/>
  <c r="DS30" i="2" s="1"/>
  <c r="DQ29" i="2"/>
  <c r="DR29" i="2" s="1"/>
  <c r="DS29" i="2" s="1"/>
  <c r="CV28" i="2"/>
  <c r="CW28" i="2" s="1"/>
  <c r="CX28" i="2" s="1"/>
  <c r="CT30" i="2"/>
  <c r="CU29" i="2"/>
  <c r="CV29" i="2" s="1"/>
  <c r="CW29" i="2" s="1"/>
  <c r="CX29" i="2" s="1"/>
  <c r="BZ29" i="2"/>
  <c r="BY30" i="2"/>
  <c r="CA28" i="2"/>
  <c r="CB28" i="2"/>
  <c r="CC28" i="2" s="1"/>
  <c r="Z35" i="2"/>
  <c r="AC34" i="2"/>
  <c r="P63" i="6"/>
  <c r="O64" i="6"/>
  <c r="EV31" i="2"/>
  <c r="EY30" i="2"/>
  <c r="HG32" i="2"/>
  <c r="HJ31" i="2"/>
  <c r="DF32" i="2"/>
  <c r="DI31" i="2"/>
  <c r="CN32" i="2"/>
  <c r="CK33" i="2"/>
  <c r="FQ34" i="2"/>
  <c r="FT33" i="2"/>
  <c r="ED30" i="2"/>
  <c r="EA31" i="2"/>
  <c r="GL31" i="2"/>
  <c r="GO30" i="2"/>
  <c r="BP31" i="2"/>
  <c r="BS30" i="2"/>
  <c r="AU31" i="2"/>
  <c r="AX30" i="2"/>
  <c r="N31" i="2" l="1"/>
  <c r="O30" i="2"/>
  <c r="P30" i="2" s="1"/>
  <c r="Q30" i="2" s="1"/>
  <c r="R30" i="2" s="1"/>
  <c r="C32" i="2"/>
  <c r="D31" i="2"/>
  <c r="G31" i="2" s="1"/>
  <c r="AI31" i="2"/>
  <c r="AJ30" i="2"/>
  <c r="BD32" i="2"/>
  <c r="BE31" i="2"/>
  <c r="GV30" i="2"/>
  <c r="GW30" i="2" s="1"/>
  <c r="GX30" i="2" s="1"/>
  <c r="GY30" i="2" s="1"/>
  <c r="GU31" i="2"/>
  <c r="GB29" i="2"/>
  <c r="GC29" i="2" s="1"/>
  <c r="GD29" i="2" s="1"/>
  <c r="GA30" i="2"/>
  <c r="FZ31" i="2"/>
  <c r="FG30" i="2"/>
  <c r="FH30" i="2" s="1"/>
  <c r="FI30" i="2" s="1"/>
  <c r="FE32" i="2"/>
  <c r="FF31" i="2"/>
  <c r="EL30" i="2"/>
  <c r="EM30" i="2" s="1"/>
  <c r="EN30" i="2" s="1"/>
  <c r="EK31" i="2"/>
  <c r="EJ32" i="2"/>
  <c r="DO32" i="2"/>
  <c r="DP31" i="2"/>
  <c r="CU30" i="2"/>
  <c r="CT31" i="2"/>
  <c r="BZ30" i="2"/>
  <c r="CA30" i="2" s="1"/>
  <c r="CB30" i="2" s="1"/>
  <c r="CC30" i="2" s="1"/>
  <c r="BY31" i="2"/>
  <c r="CA29" i="2"/>
  <c r="CB29" i="2" s="1"/>
  <c r="CC29" i="2" s="1"/>
  <c r="Z36" i="2"/>
  <c r="AC35" i="2"/>
  <c r="P64" i="6"/>
  <c r="O65" i="6"/>
  <c r="CN33" i="2"/>
  <c r="CK34" i="2"/>
  <c r="BP32" i="2"/>
  <c r="BS31" i="2"/>
  <c r="DI32" i="2"/>
  <c r="DF33" i="2"/>
  <c r="EA32" i="2"/>
  <c r="ED31" i="2"/>
  <c r="HG33" i="2"/>
  <c r="HJ32" i="2"/>
  <c r="GL32" i="2"/>
  <c r="GO31" i="2"/>
  <c r="FT34" i="2"/>
  <c r="FQ35" i="2"/>
  <c r="EY31" i="2"/>
  <c r="EV32" i="2"/>
  <c r="AU32" i="2"/>
  <c r="AX31" i="2"/>
  <c r="H31" i="2" l="1"/>
  <c r="N32" i="2"/>
  <c r="O31" i="2"/>
  <c r="D32" i="2"/>
  <c r="G32" i="2" s="1"/>
  <c r="C33" i="2"/>
  <c r="AK30" i="2"/>
  <c r="AL30" i="2" s="1"/>
  <c r="AM30" i="2" s="1"/>
  <c r="AI32" i="2"/>
  <c r="AJ31" i="2"/>
  <c r="BF31" i="2"/>
  <c r="BG31" i="2"/>
  <c r="BH31" i="2" s="1"/>
  <c r="BD33" i="2"/>
  <c r="BE32" i="2"/>
  <c r="GU32" i="2"/>
  <c r="GV31" i="2"/>
  <c r="GW31" i="2" s="1"/>
  <c r="GX31" i="2" s="1"/>
  <c r="GY31" i="2" s="1"/>
  <c r="GA31" i="2"/>
  <c r="FZ32" i="2"/>
  <c r="GB30" i="2"/>
  <c r="GC30" i="2" s="1"/>
  <c r="GD30" i="2" s="1"/>
  <c r="FG31" i="2"/>
  <c r="FH31" i="2"/>
  <c r="FI31" i="2" s="1"/>
  <c r="FE33" i="2"/>
  <c r="FF32" i="2"/>
  <c r="FG32" i="2" s="1"/>
  <c r="FH32" i="2" s="1"/>
  <c r="FI32" i="2" s="1"/>
  <c r="EJ33" i="2"/>
  <c r="EK32" i="2"/>
  <c r="EL31" i="2"/>
  <c r="EM31" i="2" s="1"/>
  <c r="EN31" i="2" s="1"/>
  <c r="DR31" i="2"/>
  <c r="DS31" i="2" s="1"/>
  <c r="DQ31" i="2"/>
  <c r="DP32" i="2"/>
  <c r="DQ32" i="2" s="1"/>
  <c r="DR32" i="2" s="1"/>
  <c r="DS32" i="2" s="1"/>
  <c r="DO33" i="2"/>
  <c r="CT32" i="2"/>
  <c r="CU31" i="2"/>
  <c r="CV31" i="2" s="1"/>
  <c r="CW31" i="2" s="1"/>
  <c r="CX31" i="2" s="1"/>
  <c r="CV30" i="2"/>
  <c r="CW30" i="2" s="1"/>
  <c r="CX30" i="2" s="1"/>
  <c r="BZ31" i="2"/>
  <c r="BY32" i="2"/>
  <c r="Z37" i="2"/>
  <c r="AC36" i="2"/>
  <c r="P65" i="6"/>
  <c r="O66" i="6"/>
  <c r="EV33" i="2"/>
  <c r="EY32" i="2"/>
  <c r="ED32" i="2"/>
  <c r="EA33" i="2"/>
  <c r="FQ36" i="2"/>
  <c r="FT35" i="2"/>
  <c r="GO32" i="2"/>
  <c r="GL33" i="2"/>
  <c r="DF34" i="2"/>
  <c r="DI33" i="2"/>
  <c r="BP33" i="2"/>
  <c r="BS32" i="2"/>
  <c r="CK35" i="2"/>
  <c r="CN34" i="2"/>
  <c r="HJ33" i="2"/>
  <c r="HG34" i="2"/>
  <c r="AU33" i="2"/>
  <c r="AX32" i="2"/>
  <c r="H32" i="2" l="1"/>
  <c r="P31" i="2"/>
  <c r="Q31" i="2"/>
  <c r="R31" i="2" s="1"/>
  <c r="N33" i="2"/>
  <c r="O32" i="2"/>
  <c r="P32" i="2" s="1"/>
  <c r="Q32" i="2" s="1"/>
  <c r="R32" i="2" s="1"/>
  <c r="D33" i="2"/>
  <c r="H33" i="2" s="1"/>
  <c r="T3" i="2" s="1"/>
  <c r="G33" i="2"/>
  <c r="C34" i="2"/>
  <c r="N17" i="6"/>
  <c r="N19" i="6" s="1"/>
  <c r="AK31" i="2"/>
  <c r="AL31" i="2" s="1"/>
  <c r="AM31" i="2" s="1"/>
  <c r="AI33" i="2"/>
  <c r="AJ32" i="2"/>
  <c r="AK32" i="2" s="1"/>
  <c r="AL32" i="2" s="1"/>
  <c r="AM32" i="2" s="1"/>
  <c r="BF32" i="2"/>
  <c r="BG32" i="2" s="1"/>
  <c r="BH32" i="2" s="1"/>
  <c r="BD34" i="2"/>
  <c r="BE33" i="2"/>
  <c r="BF33" i="2" s="1"/>
  <c r="BG33" i="2" s="1"/>
  <c r="BH33" i="2" s="1"/>
  <c r="BJ3" i="2" s="1"/>
  <c r="GU33" i="2"/>
  <c r="GV32" i="2"/>
  <c r="GB31" i="2"/>
  <c r="GC31" i="2" s="1"/>
  <c r="GD31" i="2" s="1"/>
  <c r="FZ33" i="2"/>
  <c r="GA32" i="2"/>
  <c r="FE34" i="2"/>
  <c r="FF33" i="2"/>
  <c r="EL32" i="2"/>
  <c r="EM32" i="2" s="1"/>
  <c r="EN32" i="2" s="1"/>
  <c r="EK33" i="2"/>
  <c r="EL33" i="2" s="1"/>
  <c r="EM33" i="2" s="1"/>
  <c r="EN33" i="2" s="1"/>
  <c r="EP3" i="2" s="1"/>
  <c r="EJ34" i="2"/>
  <c r="DO34" i="2"/>
  <c r="DP33" i="2"/>
  <c r="CU32" i="2"/>
  <c r="CV32" i="2" s="1"/>
  <c r="CW32" i="2" s="1"/>
  <c r="CX32" i="2" s="1"/>
  <c r="CT33" i="2"/>
  <c r="BY33" i="2"/>
  <c r="BZ32" i="2"/>
  <c r="CA31" i="2"/>
  <c r="CB31" i="2" s="1"/>
  <c r="CC31" i="2" s="1"/>
  <c r="Z38" i="2"/>
  <c r="AC37" i="2"/>
  <c r="O67" i="6"/>
  <c r="P66" i="6"/>
  <c r="DF35" i="2"/>
  <c r="DI34" i="2"/>
  <c r="GL34" i="2"/>
  <c r="GO33" i="2"/>
  <c r="HG35" i="2"/>
  <c r="HJ34" i="2"/>
  <c r="CN35" i="2"/>
  <c r="CK36" i="2"/>
  <c r="FT36" i="2"/>
  <c r="FQ37" i="2"/>
  <c r="EA34" i="2"/>
  <c r="ED33" i="2"/>
  <c r="BP34" i="2"/>
  <c r="BS33" i="2"/>
  <c r="EV34" i="2"/>
  <c r="EY33" i="2"/>
  <c r="AX33" i="2"/>
  <c r="H7" i="4" s="1"/>
  <c r="AU34" i="2"/>
  <c r="N34" i="2" l="1"/>
  <c r="O33" i="2"/>
  <c r="P33" i="2" s="1"/>
  <c r="Q33" i="2" s="1"/>
  <c r="R33" i="2" s="1"/>
  <c r="T125" i="2"/>
  <c r="T197" i="2"/>
  <c r="T124" i="2"/>
  <c r="T60" i="2"/>
  <c r="T35" i="2"/>
  <c r="T158" i="2"/>
  <c r="T67" i="2"/>
  <c r="T190" i="2"/>
  <c r="T48" i="2"/>
  <c r="T178" i="2"/>
  <c r="T91" i="2"/>
  <c r="T174" i="2"/>
  <c r="T133" i="2"/>
  <c r="T38" i="2"/>
  <c r="T51" i="2"/>
  <c r="T113" i="2"/>
  <c r="T202" i="2"/>
  <c r="T186" i="2"/>
  <c r="T187" i="2"/>
  <c r="T154" i="2"/>
  <c r="T75" i="2"/>
  <c r="T168" i="2"/>
  <c r="T23" i="2"/>
  <c r="T165" i="2"/>
  <c r="T136" i="2"/>
  <c r="T25" i="2"/>
  <c r="T5" i="2"/>
  <c r="T119" i="2"/>
  <c r="T21" i="2"/>
  <c r="T52" i="2"/>
  <c r="T78" i="2"/>
  <c r="T7" i="2"/>
  <c r="T141" i="2"/>
  <c r="T120" i="2"/>
  <c r="T22" i="2"/>
  <c r="T74" i="2"/>
  <c r="T148" i="2"/>
  <c r="T99" i="2"/>
  <c r="T8" i="2"/>
  <c r="T121" i="2"/>
  <c r="T39" i="2"/>
  <c r="T169" i="2"/>
  <c r="T151" i="2"/>
  <c r="T89" i="2"/>
  <c r="T185" i="2"/>
  <c r="T132" i="2"/>
  <c r="T79" i="2"/>
  <c r="T161" i="2"/>
  <c r="T65" i="2"/>
  <c r="T162" i="2"/>
  <c r="T83" i="2"/>
  <c r="T9" i="2"/>
  <c r="T203" i="2"/>
  <c r="T17" i="2"/>
  <c r="T63" i="2"/>
  <c r="T70" i="2"/>
  <c r="T156" i="2"/>
  <c r="T20" i="2"/>
  <c r="T43" i="2"/>
  <c r="T10" i="2"/>
  <c r="T163" i="2"/>
  <c r="T95" i="2"/>
  <c r="T171" i="2"/>
  <c r="T46" i="2"/>
  <c r="T129" i="2"/>
  <c r="T4" i="2"/>
  <c r="T199" i="2"/>
  <c r="T104" i="2"/>
  <c r="T103" i="2"/>
  <c r="T97" i="2"/>
  <c r="T138" i="2"/>
  <c r="T177" i="2"/>
  <c r="T184" i="2"/>
  <c r="T117" i="2"/>
  <c r="T144" i="2"/>
  <c r="T47" i="2"/>
  <c r="T193" i="2"/>
  <c r="T146" i="2"/>
  <c r="T6" i="2"/>
  <c r="T109" i="2"/>
  <c r="T118" i="2"/>
  <c r="T114" i="2"/>
  <c r="T172" i="2"/>
  <c r="T175" i="2"/>
  <c r="T82" i="2"/>
  <c r="T108" i="2"/>
  <c r="T53" i="2"/>
  <c r="T90" i="2"/>
  <c r="T153" i="2"/>
  <c r="T28" i="2"/>
  <c r="T192" i="2"/>
  <c r="T126" i="2"/>
  <c r="T57" i="2"/>
  <c r="T188" i="2"/>
  <c r="T72" i="2"/>
  <c r="T62" i="2"/>
  <c r="T59" i="2"/>
  <c r="T112" i="2"/>
  <c r="T182" i="2"/>
  <c r="T69" i="2"/>
  <c r="T13" i="2"/>
  <c r="T66" i="2"/>
  <c r="T81" i="2"/>
  <c r="T150" i="2"/>
  <c r="T30" i="2"/>
  <c r="T111" i="2"/>
  <c r="T116" i="2"/>
  <c r="T131" i="2"/>
  <c r="T19" i="2"/>
  <c r="T102" i="2"/>
  <c r="T42" i="2"/>
  <c r="T122" i="2"/>
  <c r="T159" i="2"/>
  <c r="T32" i="2"/>
  <c r="T128" i="2"/>
  <c r="T145" i="2"/>
  <c r="T106" i="2"/>
  <c r="T189" i="2"/>
  <c r="T85" i="2"/>
  <c r="T196" i="2"/>
  <c r="T105" i="2"/>
  <c r="T149" i="2"/>
  <c r="T58" i="2"/>
  <c r="T33" i="2"/>
  <c r="T80" i="2"/>
  <c r="T94" i="2"/>
  <c r="T127" i="2"/>
  <c r="T164" i="2"/>
  <c r="T130" i="2"/>
  <c r="T96" i="2"/>
  <c r="T73" i="2"/>
  <c r="T115" i="2"/>
  <c r="T123" i="2"/>
  <c r="T54" i="2"/>
  <c r="T50" i="2"/>
  <c r="T157" i="2"/>
  <c r="T180" i="2"/>
  <c r="T41" i="2"/>
  <c r="T181" i="2"/>
  <c r="T139" i="2"/>
  <c r="T100" i="2"/>
  <c r="T167" i="2"/>
  <c r="T61" i="2"/>
  <c r="T84" i="2"/>
  <c r="T26" i="2"/>
  <c r="T88" i="2"/>
  <c r="T166" i="2"/>
  <c r="T147" i="2"/>
  <c r="T176" i="2"/>
  <c r="T137" i="2"/>
  <c r="T107" i="2"/>
  <c r="T76" i="2"/>
  <c r="T142" i="2"/>
  <c r="T31" i="2"/>
  <c r="T87" i="2"/>
  <c r="T16" i="2"/>
  <c r="T135" i="2"/>
  <c r="T15" i="2"/>
  <c r="T71" i="2"/>
  <c r="T179" i="2"/>
  <c r="T56" i="2"/>
  <c r="T12" i="2"/>
  <c r="T183" i="2"/>
  <c r="T191" i="2"/>
  <c r="T198" i="2"/>
  <c r="T201" i="2"/>
  <c r="T155" i="2"/>
  <c r="T36" i="2"/>
  <c r="T37" i="2"/>
  <c r="T152" i="2"/>
  <c r="T92" i="2"/>
  <c r="T200" i="2"/>
  <c r="T93" i="2"/>
  <c r="T143" i="2"/>
  <c r="T140" i="2"/>
  <c r="T68" i="2"/>
  <c r="T134" i="2"/>
  <c r="T173" i="2"/>
  <c r="T29" i="2"/>
  <c r="T11" i="2"/>
  <c r="T86" i="2"/>
  <c r="T24" i="2"/>
  <c r="T194" i="2"/>
  <c r="T55" i="2"/>
  <c r="T170" i="2"/>
  <c r="T195" i="2"/>
  <c r="T101" i="2"/>
  <c r="T18" i="2"/>
  <c r="T40" i="2"/>
  <c r="T34" i="2"/>
  <c r="T160" i="2"/>
  <c r="T44" i="2"/>
  <c r="T64" i="2"/>
  <c r="T49" i="2"/>
  <c r="T77" i="2"/>
  <c r="T14" i="2"/>
  <c r="T27" i="2"/>
  <c r="T110" i="2"/>
  <c r="D6" i="4"/>
  <c r="T98" i="2"/>
  <c r="T45" i="2"/>
  <c r="C35" i="2"/>
  <c r="D34" i="2"/>
  <c r="H34" i="2" s="1"/>
  <c r="G34" i="2"/>
  <c r="AJ33" i="2"/>
  <c r="AK33" i="2" s="1"/>
  <c r="AL33" i="2" s="1"/>
  <c r="AM33" i="2" s="1"/>
  <c r="AO3" i="2" s="1"/>
  <c r="AI34" i="2"/>
  <c r="BJ81" i="2"/>
  <c r="BJ110" i="2"/>
  <c r="BJ50" i="2"/>
  <c r="BJ32" i="2"/>
  <c r="BJ175" i="2"/>
  <c r="BJ174" i="2"/>
  <c r="BJ103" i="2"/>
  <c r="BJ15" i="2"/>
  <c r="BJ115" i="2"/>
  <c r="BJ65" i="2"/>
  <c r="BJ84" i="2"/>
  <c r="BJ201" i="2"/>
  <c r="BJ61" i="2"/>
  <c r="BJ137" i="2"/>
  <c r="BJ184" i="2"/>
  <c r="BJ117" i="2"/>
  <c r="BJ194" i="2"/>
  <c r="BJ90" i="2"/>
  <c r="BJ145" i="2"/>
  <c r="BJ141" i="2"/>
  <c r="BJ154" i="2"/>
  <c r="BJ178" i="2"/>
  <c r="BJ143" i="2"/>
  <c r="BJ38" i="2"/>
  <c r="BJ5" i="2"/>
  <c r="BJ16" i="2"/>
  <c r="BJ203" i="2"/>
  <c r="BJ124" i="2"/>
  <c r="BJ62" i="2"/>
  <c r="BJ74" i="2"/>
  <c r="BJ34" i="2"/>
  <c r="BJ52" i="2"/>
  <c r="BJ96" i="2"/>
  <c r="BJ56" i="2"/>
  <c r="BJ159" i="2"/>
  <c r="BJ132" i="2"/>
  <c r="BJ12" i="2"/>
  <c r="BJ107" i="2"/>
  <c r="BJ144" i="2"/>
  <c r="BJ75" i="2"/>
  <c r="BJ35" i="2"/>
  <c r="BJ118" i="2"/>
  <c r="BJ46" i="2"/>
  <c r="BJ150" i="2"/>
  <c r="BJ79" i="2"/>
  <c r="BJ198" i="2"/>
  <c r="BJ45" i="2"/>
  <c r="BJ80" i="2"/>
  <c r="BJ40" i="2"/>
  <c r="BJ101" i="2"/>
  <c r="BJ91" i="2"/>
  <c r="BJ51" i="2"/>
  <c r="BJ105" i="2"/>
  <c r="BJ69" i="2"/>
  <c r="BJ149" i="2"/>
  <c r="BJ108" i="2"/>
  <c r="BJ48" i="2"/>
  <c r="BJ7" i="2"/>
  <c r="BJ193" i="2"/>
  <c r="BJ180" i="2"/>
  <c r="BJ119" i="2"/>
  <c r="BJ99" i="2"/>
  <c r="BJ97" i="2"/>
  <c r="BJ109" i="2"/>
  <c r="BJ190" i="2"/>
  <c r="BJ146" i="2"/>
  <c r="BJ138" i="2"/>
  <c r="BJ98" i="2"/>
  <c r="BJ164" i="2"/>
  <c r="BJ24" i="2"/>
  <c r="BJ157" i="2"/>
  <c r="BJ95" i="2"/>
  <c r="BJ6" i="2"/>
  <c r="BJ71" i="2"/>
  <c r="BJ31" i="2"/>
  <c r="BJ129" i="2"/>
  <c r="BJ60" i="2"/>
  <c r="BJ185" i="2"/>
  <c r="BJ122" i="2"/>
  <c r="BJ156" i="2"/>
  <c r="BJ59" i="2"/>
  <c r="BJ186" i="2"/>
  <c r="BJ82" i="2"/>
  <c r="BJ116" i="2"/>
  <c r="BJ102" i="2"/>
  <c r="BJ25" i="2"/>
  <c r="BJ133" i="2"/>
  <c r="BJ20" i="2"/>
  <c r="BJ168" i="2"/>
  <c r="BJ64" i="2"/>
  <c r="BJ42" i="2"/>
  <c r="BJ13" i="2"/>
  <c r="BJ173" i="2"/>
  <c r="BJ41" i="2"/>
  <c r="BJ66" i="2"/>
  <c r="BJ68" i="2"/>
  <c r="BJ172" i="2"/>
  <c r="BJ161" i="2"/>
  <c r="BJ89" i="2"/>
  <c r="BJ140" i="2"/>
  <c r="BJ126" i="2"/>
  <c r="BJ139" i="2"/>
  <c r="BJ163" i="2"/>
  <c r="BJ121" i="2"/>
  <c r="BJ197" i="2"/>
  <c r="BJ9" i="2"/>
  <c r="BJ23" i="2"/>
  <c r="BJ127" i="2"/>
  <c r="BJ39" i="2"/>
  <c r="BJ111" i="2"/>
  <c r="BJ4" i="2"/>
  <c r="BJ37" i="2"/>
  <c r="BJ78" i="2"/>
  <c r="BJ167" i="2"/>
  <c r="BJ152" i="2"/>
  <c r="BJ112" i="2"/>
  <c r="BJ21" i="2"/>
  <c r="BJ155" i="2"/>
  <c r="BJ181" i="2"/>
  <c r="BJ147" i="2"/>
  <c r="BJ192" i="2"/>
  <c r="BJ123" i="2"/>
  <c r="BJ19" i="2"/>
  <c r="BJ106" i="2"/>
  <c r="BJ196" i="2"/>
  <c r="BJ153" i="2"/>
  <c r="BJ128" i="2"/>
  <c r="BJ165" i="2"/>
  <c r="BJ86" i="2"/>
  <c r="BJ189" i="2"/>
  <c r="BJ179" i="2"/>
  <c r="BJ85" i="2"/>
  <c r="BJ188" i="2"/>
  <c r="BJ171" i="2"/>
  <c r="BJ22" i="2"/>
  <c r="BJ134" i="2"/>
  <c r="BJ29" i="2"/>
  <c r="BJ67" i="2"/>
  <c r="BJ104" i="2"/>
  <c r="BJ54" i="2"/>
  <c r="BJ44" i="2"/>
  <c r="BJ176" i="2"/>
  <c r="BJ8" i="2"/>
  <c r="BJ72" i="2"/>
  <c r="BJ177" i="2"/>
  <c r="BJ135" i="2"/>
  <c r="BJ170" i="2"/>
  <c r="BJ14" i="2"/>
  <c r="BJ87" i="2"/>
  <c r="BJ142" i="2"/>
  <c r="BJ187" i="2"/>
  <c r="BJ83" i="2"/>
  <c r="BJ43" i="2"/>
  <c r="BJ195" i="2"/>
  <c r="BJ160" i="2"/>
  <c r="BJ120" i="2"/>
  <c r="BJ70" i="2"/>
  <c r="BJ88" i="2"/>
  <c r="BJ182" i="2"/>
  <c r="BJ47" i="2"/>
  <c r="BJ58" i="2"/>
  <c r="BJ28" i="2"/>
  <c r="BJ49" i="2"/>
  <c r="BJ17" i="2"/>
  <c r="BJ92" i="2"/>
  <c r="BJ10" i="2"/>
  <c r="BJ131" i="2"/>
  <c r="BJ27" i="2"/>
  <c r="BJ114" i="2"/>
  <c r="BJ36" i="2"/>
  <c r="BJ202" i="2"/>
  <c r="BJ158" i="2"/>
  <c r="BJ53" i="2"/>
  <c r="BJ113" i="2"/>
  <c r="BJ148" i="2"/>
  <c r="BJ100" i="2"/>
  <c r="BJ191" i="2"/>
  <c r="BJ73" i="2"/>
  <c r="BJ33" i="2"/>
  <c r="BJ200" i="2"/>
  <c r="BJ93" i="2"/>
  <c r="BJ183" i="2"/>
  <c r="BJ151" i="2"/>
  <c r="BJ77" i="2"/>
  <c r="BJ11" i="2"/>
  <c r="BJ162" i="2"/>
  <c r="BJ94" i="2"/>
  <c r="BJ130" i="2"/>
  <c r="BJ26" i="2"/>
  <c r="BJ57" i="2"/>
  <c r="BJ63" i="2"/>
  <c r="BJ166" i="2"/>
  <c r="BJ76" i="2"/>
  <c r="BJ18" i="2"/>
  <c r="BJ136" i="2"/>
  <c r="BJ169" i="2"/>
  <c r="BJ55" i="2"/>
  <c r="BJ199" i="2"/>
  <c r="BJ30" i="2"/>
  <c r="BJ125" i="2"/>
  <c r="BD35" i="2"/>
  <c r="BE34" i="2"/>
  <c r="GW32" i="2"/>
  <c r="GX32" i="2" s="1"/>
  <c r="GY32" i="2" s="1"/>
  <c r="GU34" i="2"/>
  <c r="GV33" i="2"/>
  <c r="GB32" i="2"/>
  <c r="GC32" i="2"/>
  <c r="GD32" i="2" s="1"/>
  <c r="FZ34" i="2"/>
  <c r="GA33" i="2"/>
  <c r="FG33" i="2"/>
  <c r="FH33" i="2"/>
  <c r="FI33" i="2" s="1"/>
  <c r="FK3" i="2" s="1"/>
  <c r="FF34" i="2"/>
  <c r="FG34" i="2" s="1"/>
  <c r="FH34" i="2" s="1"/>
  <c r="FI34" i="2" s="1"/>
  <c r="FE35" i="2"/>
  <c r="EJ35" i="2"/>
  <c r="EK34" i="2"/>
  <c r="EP23" i="2"/>
  <c r="EP102" i="2"/>
  <c r="EP121" i="2"/>
  <c r="EP103" i="2"/>
  <c r="EP124" i="2"/>
  <c r="EP78" i="2"/>
  <c r="EP37" i="2"/>
  <c r="EP193" i="2"/>
  <c r="EP5" i="2"/>
  <c r="EP129" i="2"/>
  <c r="EP66" i="2"/>
  <c r="EP20" i="2"/>
  <c r="EP44" i="2"/>
  <c r="EP16" i="2"/>
  <c r="EP161" i="2"/>
  <c r="EP178" i="2"/>
  <c r="EP156" i="2"/>
  <c r="EP117" i="2"/>
  <c r="EP13" i="2"/>
  <c r="EP142" i="2"/>
  <c r="EP126" i="2"/>
  <c r="EP182" i="2"/>
  <c r="EP114" i="2"/>
  <c r="EP128" i="2"/>
  <c r="EP164" i="2"/>
  <c r="EP58" i="2"/>
  <c r="EP186" i="2"/>
  <c r="EP118" i="2"/>
  <c r="EP87" i="2"/>
  <c r="EP24" i="2"/>
  <c r="EP72" i="2"/>
  <c r="EP202" i="2"/>
  <c r="EP188" i="2"/>
  <c r="EP80" i="2"/>
  <c r="EP51" i="2"/>
  <c r="EP41" i="2"/>
  <c r="EP198" i="2"/>
  <c r="EP132" i="2"/>
  <c r="EP38" i="2"/>
  <c r="EP45" i="2"/>
  <c r="EP34" i="2"/>
  <c r="EP163" i="2"/>
  <c r="EP146" i="2"/>
  <c r="EP173" i="2"/>
  <c r="EP187" i="2"/>
  <c r="EP159" i="2"/>
  <c r="EP157" i="2"/>
  <c r="EP81" i="2"/>
  <c r="EP100" i="2"/>
  <c r="EP68" i="2"/>
  <c r="EP148" i="2"/>
  <c r="EP175" i="2"/>
  <c r="EP191" i="2"/>
  <c r="EP74" i="2"/>
  <c r="EP25" i="2"/>
  <c r="EP9" i="2"/>
  <c r="EP151" i="2"/>
  <c r="EP172" i="2"/>
  <c r="EP10" i="2"/>
  <c r="EP35" i="2"/>
  <c r="EP14" i="2"/>
  <c r="EP145" i="2"/>
  <c r="EP30" i="2"/>
  <c r="EP190" i="2"/>
  <c r="EP71" i="2"/>
  <c r="EP17" i="2"/>
  <c r="EP11" i="2"/>
  <c r="EP98" i="2"/>
  <c r="EP119" i="2"/>
  <c r="EP50" i="2"/>
  <c r="EP168" i="2"/>
  <c r="EP130" i="2"/>
  <c r="EP40" i="2"/>
  <c r="EP53" i="2"/>
  <c r="EP158" i="2"/>
  <c r="EP125" i="2"/>
  <c r="EP181" i="2"/>
  <c r="EP42" i="2"/>
  <c r="EP176" i="2"/>
  <c r="EP93" i="2"/>
  <c r="EP135" i="2"/>
  <c r="EP96" i="2"/>
  <c r="EP33" i="2"/>
  <c r="EP29" i="2"/>
  <c r="EP184" i="2"/>
  <c r="EP84" i="2"/>
  <c r="EP201" i="2"/>
  <c r="EP195" i="2"/>
  <c r="EP196" i="2"/>
  <c r="EP160" i="2"/>
  <c r="EP59" i="2"/>
  <c r="EP65" i="2"/>
  <c r="EP167" i="2"/>
  <c r="EP69" i="2"/>
  <c r="EP70" i="2"/>
  <c r="EP15" i="2"/>
  <c r="EP77" i="2"/>
  <c r="EP149" i="2"/>
  <c r="EP122" i="2"/>
  <c r="EP63" i="2"/>
  <c r="EP47" i="2"/>
  <c r="EP82" i="2"/>
  <c r="EP55" i="2"/>
  <c r="EP64" i="2"/>
  <c r="EP28" i="2"/>
  <c r="EP43" i="2"/>
  <c r="EP26" i="2"/>
  <c r="EP194" i="2"/>
  <c r="EP199" i="2"/>
  <c r="EP8" i="2"/>
  <c r="EP203" i="2"/>
  <c r="EP170" i="2"/>
  <c r="EP179" i="2"/>
  <c r="EP185" i="2"/>
  <c r="EP90" i="2"/>
  <c r="EP169" i="2"/>
  <c r="EP97" i="2"/>
  <c r="EP108" i="2"/>
  <c r="EP94" i="2"/>
  <c r="EP137" i="2"/>
  <c r="EP140" i="2"/>
  <c r="EP153" i="2"/>
  <c r="EP189" i="2"/>
  <c r="EP52" i="2"/>
  <c r="EP111" i="2"/>
  <c r="EP197" i="2"/>
  <c r="EP131" i="2"/>
  <c r="EP113" i="2"/>
  <c r="EP192" i="2"/>
  <c r="EP147" i="2"/>
  <c r="EP27" i="2"/>
  <c r="EP200" i="2"/>
  <c r="EP61" i="2"/>
  <c r="EP107" i="2"/>
  <c r="EP6" i="2"/>
  <c r="EP86" i="2"/>
  <c r="EP89" i="2"/>
  <c r="EP143" i="2"/>
  <c r="EP88" i="2"/>
  <c r="EP46" i="2"/>
  <c r="EP144" i="2"/>
  <c r="EP177" i="2"/>
  <c r="EP92" i="2"/>
  <c r="EP174" i="2"/>
  <c r="EP112" i="2"/>
  <c r="EP75" i="2"/>
  <c r="EP85" i="2"/>
  <c r="EP183" i="2"/>
  <c r="EP36" i="2"/>
  <c r="EP104" i="2"/>
  <c r="EP57" i="2"/>
  <c r="EP48" i="2"/>
  <c r="EP115" i="2"/>
  <c r="EP127" i="2"/>
  <c r="EP99" i="2"/>
  <c r="EP154" i="2"/>
  <c r="EP166" i="2"/>
  <c r="EP12" i="2"/>
  <c r="EP91" i="2"/>
  <c r="EP134" i="2"/>
  <c r="EP162" i="2"/>
  <c r="EP171" i="2"/>
  <c r="EP95" i="2"/>
  <c r="EP105" i="2"/>
  <c r="EP7" i="2"/>
  <c r="EP18" i="2"/>
  <c r="EP110" i="2"/>
  <c r="EP116" i="2"/>
  <c r="EP141" i="2"/>
  <c r="EP150" i="2"/>
  <c r="EP123" i="2"/>
  <c r="EP139" i="2"/>
  <c r="EP54" i="2"/>
  <c r="EP56" i="2"/>
  <c r="EP21" i="2"/>
  <c r="EP109" i="2"/>
  <c r="EP22" i="2"/>
  <c r="EP19" i="2"/>
  <c r="EP49" i="2"/>
  <c r="EP138" i="2"/>
  <c r="EP39" i="2"/>
  <c r="EP60" i="2"/>
  <c r="EP106" i="2"/>
  <c r="EP101" i="2"/>
  <c r="EP76" i="2"/>
  <c r="EP155" i="2"/>
  <c r="EP79" i="2"/>
  <c r="EP73" i="2"/>
  <c r="EP120" i="2"/>
  <c r="EP133" i="2"/>
  <c r="EP31" i="2"/>
  <c r="EP62" i="2"/>
  <c r="EP32" i="2"/>
  <c r="EP180" i="2"/>
  <c r="EP165" i="2"/>
  <c r="EP136" i="2"/>
  <c r="EP4" i="2"/>
  <c r="EP83" i="2"/>
  <c r="EP67" i="2"/>
  <c r="EP152" i="2"/>
  <c r="DQ33" i="2"/>
  <c r="DR33" i="2" s="1"/>
  <c r="DS33" i="2" s="1"/>
  <c r="DU3" i="2" s="1"/>
  <c r="DO35" i="2"/>
  <c r="DP34" i="2"/>
  <c r="CT34" i="2"/>
  <c r="CU33" i="2"/>
  <c r="CV33" i="2" s="1"/>
  <c r="CW33" i="2" s="1"/>
  <c r="CX33" i="2" s="1"/>
  <c r="CZ3" i="2" s="1"/>
  <c r="CA32" i="2"/>
  <c r="CB32" i="2" s="1"/>
  <c r="CC32" i="2" s="1"/>
  <c r="BZ33" i="2"/>
  <c r="CA33" i="2" s="1"/>
  <c r="CB33" i="2" s="1"/>
  <c r="CC33" i="2" s="1"/>
  <c r="CE3" i="2" s="1"/>
  <c r="BY34" i="2"/>
  <c r="Z39" i="2"/>
  <c r="AC38" i="2"/>
  <c r="O68" i="6"/>
  <c r="P67" i="6"/>
  <c r="EV35" i="2"/>
  <c r="EY34" i="2"/>
  <c r="CN36" i="2"/>
  <c r="CK37" i="2"/>
  <c r="BP35" i="2"/>
  <c r="BS34" i="2"/>
  <c r="HJ35" i="2"/>
  <c r="HG36" i="2"/>
  <c r="GL35" i="2"/>
  <c r="GO34" i="2"/>
  <c r="ED34" i="2"/>
  <c r="EA35" i="2"/>
  <c r="FQ38" i="2"/>
  <c r="FT37" i="2"/>
  <c r="DF36" i="2"/>
  <c r="DI35" i="2"/>
  <c r="AU35" i="2"/>
  <c r="AX34" i="2"/>
  <c r="I7" i="4"/>
  <c r="H16" i="4"/>
  <c r="O34" i="2" l="1"/>
  <c r="P34" i="2" s="1"/>
  <c r="Q34" i="2" s="1"/>
  <c r="R34" i="2" s="1"/>
  <c r="N35" i="2"/>
  <c r="D35" i="2"/>
  <c r="G35" i="2" s="1"/>
  <c r="C36" i="2"/>
  <c r="AI35" i="2"/>
  <c r="AJ34" i="2"/>
  <c r="AK34" i="2" s="1"/>
  <c r="AL34" i="2" s="1"/>
  <c r="AM34" i="2" s="1"/>
  <c r="AO24" i="2"/>
  <c r="AO56" i="2"/>
  <c r="AO78" i="2"/>
  <c r="AO160" i="2"/>
  <c r="AO101" i="2"/>
  <c r="AO199" i="2"/>
  <c r="AO138" i="2"/>
  <c r="AO61" i="2"/>
  <c r="AO134" i="2"/>
  <c r="AO105" i="2"/>
  <c r="AO107" i="2"/>
  <c r="AO192" i="2"/>
  <c r="AO72" i="2"/>
  <c r="AO194" i="2"/>
  <c r="AO37" i="2"/>
  <c r="AO126" i="2"/>
  <c r="AO161" i="2"/>
  <c r="AO163" i="2"/>
  <c r="AO165" i="2"/>
  <c r="AO25" i="2"/>
  <c r="AO27" i="2"/>
  <c r="AO109" i="2"/>
  <c r="AO87" i="2"/>
  <c r="AO4" i="2"/>
  <c r="AO52" i="2"/>
  <c r="AO22" i="2"/>
  <c r="AO112" i="2"/>
  <c r="AO164" i="2"/>
  <c r="AO38" i="2"/>
  <c r="AO83" i="2"/>
  <c r="AO197" i="2"/>
  <c r="AO143" i="2"/>
  <c r="AO49" i="2"/>
  <c r="AO125" i="2"/>
  <c r="AO129" i="2"/>
  <c r="AO69" i="2"/>
  <c r="AO137" i="2"/>
  <c r="AO31" i="2"/>
  <c r="AO203" i="2"/>
  <c r="AO34" i="2"/>
  <c r="AO154" i="2"/>
  <c r="AO15" i="2"/>
  <c r="AO136" i="2"/>
  <c r="AO135" i="2"/>
  <c r="AO167" i="2"/>
  <c r="AO9" i="2"/>
  <c r="AO178" i="2"/>
  <c r="AO68" i="2"/>
  <c r="AO51" i="2"/>
  <c r="AO171" i="2"/>
  <c r="AO88" i="2"/>
  <c r="AO99" i="2"/>
  <c r="AO173" i="2"/>
  <c r="AO8" i="2"/>
  <c r="AO147" i="2"/>
  <c r="AO131" i="2"/>
  <c r="AO166" i="2"/>
  <c r="AO139" i="2"/>
  <c r="AO201" i="2"/>
  <c r="AO95" i="2"/>
  <c r="AO148" i="2"/>
  <c r="AO156" i="2"/>
  <c r="AO128" i="2"/>
  <c r="AO77" i="2"/>
  <c r="AO181" i="2"/>
  <c r="AO13" i="2"/>
  <c r="AO179" i="2"/>
  <c r="AO150" i="2"/>
  <c r="AO114" i="2"/>
  <c r="D7" i="4"/>
  <c r="AO151" i="2"/>
  <c r="AO91" i="2"/>
  <c r="AO187" i="2"/>
  <c r="AO64" i="2"/>
  <c r="AO195" i="2"/>
  <c r="AO26" i="2"/>
  <c r="AO62" i="2"/>
  <c r="AO36" i="2"/>
  <c r="AO53" i="2"/>
  <c r="AO57" i="2"/>
  <c r="AO157" i="2"/>
  <c r="AO93" i="2"/>
  <c r="AO7" i="2"/>
  <c r="AO84" i="2"/>
  <c r="AO183" i="2"/>
  <c r="AO94" i="2"/>
  <c r="AO58" i="2"/>
  <c r="AO113" i="2"/>
  <c r="AO60" i="2"/>
  <c r="AO41" i="2"/>
  <c r="AO67" i="2"/>
  <c r="AO81" i="2"/>
  <c r="AO71" i="2"/>
  <c r="AO55" i="2"/>
  <c r="AO155" i="2"/>
  <c r="AO74" i="2"/>
  <c r="AO117" i="2"/>
  <c r="AO33" i="2"/>
  <c r="AO46" i="2"/>
  <c r="AO18" i="2"/>
  <c r="AO54" i="2"/>
  <c r="AO28" i="2"/>
  <c r="AO146" i="2"/>
  <c r="AO190" i="2"/>
  <c r="AO103" i="2"/>
  <c r="AO115" i="2"/>
  <c r="AO175" i="2"/>
  <c r="AO23" i="2"/>
  <c r="AO186" i="2"/>
  <c r="AO66" i="2"/>
  <c r="AO40" i="2"/>
  <c r="AO92" i="2"/>
  <c r="AO63" i="2"/>
  <c r="AO86" i="2"/>
  <c r="AO50" i="2"/>
  <c r="AO168" i="2"/>
  <c r="AO65" i="2"/>
  <c r="AO202" i="2"/>
  <c r="AO120" i="2"/>
  <c r="AO73" i="2"/>
  <c r="AO20" i="2"/>
  <c r="AO174" i="2"/>
  <c r="AO10" i="2"/>
  <c r="AO98" i="2"/>
  <c r="AO189" i="2"/>
  <c r="AO170" i="2"/>
  <c r="AO191" i="2"/>
  <c r="AO177" i="2"/>
  <c r="AO196" i="2"/>
  <c r="AO182" i="2"/>
  <c r="AO14" i="2"/>
  <c r="AO89" i="2"/>
  <c r="AO185" i="2"/>
  <c r="AO198" i="2"/>
  <c r="AO193" i="2"/>
  <c r="AO48" i="2"/>
  <c r="AO132" i="2"/>
  <c r="AO90" i="2"/>
  <c r="AO11" i="2"/>
  <c r="AO47" i="2"/>
  <c r="AO59" i="2"/>
  <c r="AO79" i="2"/>
  <c r="AO19" i="2"/>
  <c r="AO158" i="2"/>
  <c r="AO122" i="2"/>
  <c r="AO188" i="2"/>
  <c r="AO119" i="2"/>
  <c r="AO142" i="2"/>
  <c r="AO123" i="2"/>
  <c r="AO43" i="2"/>
  <c r="AO70" i="2"/>
  <c r="AO144" i="2"/>
  <c r="AO21" i="2"/>
  <c r="AO97" i="2"/>
  <c r="AO35" i="2"/>
  <c r="AO180" i="2"/>
  <c r="AO100" i="2"/>
  <c r="AO176" i="2"/>
  <c r="AO116" i="2"/>
  <c r="AO82" i="2"/>
  <c r="AO118" i="2"/>
  <c r="AO140" i="2"/>
  <c r="AO133" i="2"/>
  <c r="AO42" i="2"/>
  <c r="AO200" i="2"/>
  <c r="AO29" i="2"/>
  <c r="AO17" i="2"/>
  <c r="AO5" i="2"/>
  <c r="AO127" i="2"/>
  <c r="AO152" i="2"/>
  <c r="AO111" i="2"/>
  <c r="AO172" i="2"/>
  <c r="AO121" i="2"/>
  <c r="AO104" i="2"/>
  <c r="AO12" i="2"/>
  <c r="AO80" i="2"/>
  <c r="AO162" i="2"/>
  <c r="AO102" i="2"/>
  <c r="AO75" i="2"/>
  <c r="AO110" i="2"/>
  <c r="AO124" i="2"/>
  <c r="AO145" i="2"/>
  <c r="AO39" i="2"/>
  <c r="AO159" i="2"/>
  <c r="AO44" i="2"/>
  <c r="AO32" i="2"/>
  <c r="AO130" i="2"/>
  <c r="AO106" i="2"/>
  <c r="AO184" i="2"/>
  <c r="AO85" i="2"/>
  <c r="AO141" i="2"/>
  <c r="AO30" i="2"/>
  <c r="AO96" i="2"/>
  <c r="AO149" i="2"/>
  <c r="AO153" i="2"/>
  <c r="AO45" i="2"/>
  <c r="AO108" i="2"/>
  <c r="AO6" i="2"/>
  <c r="AO76" i="2"/>
  <c r="AO16" i="2"/>
  <c r="AO169" i="2"/>
  <c r="BF34" i="2"/>
  <c r="BG34" i="2" s="1"/>
  <c r="BH34" i="2" s="1"/>
  <c r="BD36" i="2"/>
  <c r="BE35" i="2"/>
  <c r="GW33" i="2"/>
  <c r="GX33" i="2" s="1"/>
  <c r="GY33" i="2" s="1"/>
  <c r="HA3" i="2" s="1"/>
  <c r="GU35" i="2"/>
  <c r="GV34" i="2"/>
  <c r="GB33" i="2"/>
  <c r="GC33" i="2" s="1"/>
  <c r="GD33" i="2" s="1"/>
  <c r="GF3" i="2" s="1"/>
  <c r="FZ35" i="2"/>
  <c r="GA34" i="2"/>
  <c r="FF35" i="2"/>
  <c r="FE36" i="2"/>
  <c r="FK132" i="2"/>
  <c r="FK95" i="2"/>
  <c r="FK39" i="2"/>
  <c r="FK84" i="2"/>
  <c r="FK31" i="2"/>
  <c r="FK8" i="2"/>
  <c r="FK163" i="2"/>
  <c r="FK159" i="2"/>
  <c r="FK198" i="2"/>
  <c r="FK101" i="2"/>
  <c r="FK29" i="2"/>
  <c r="FK55" i="2"/>
  <c r="FK187" i="2"/>
  <c r="FK125" i="2"/>
  <c r="FK190" i="2"/>
  <c r="FK130" i="2"/>
  <c r="FK107" i="2"/>
  <c r="FK51" i="2"/>
  <c r="FK36" i="2"/>
  <c r="FK194" i="2"/>
  <c r="FK77" i="2"/>
  <c r="FK164" i="2"/>
  <c r="FK114" i="2"/>
  <c r="FK133" i="2"/>
  <c r="FK149" i="2"/>
  <c r="FK182" i="2"/>
  <c r="FK172" i="2"/>
  <c r="FK202" i="2"/>
  <c r="FK47" i="2"/>
  <c r="FK144" i="2"/>
  <c r="FK121" i="2"/>
  <c r="FK65" i="2"/>
  <c r="FK44" i="2"/>
  <c r="FK145" i="2"/>
  <c r="FK97" i="2"/>
  <c r="FK176" i="2"/>
  <c r="FK152" i="2"/>
  <c r="FK165" i="2"/>
  <c r="FK22" i="2"/>
  <c r="FK9" i="2"/>
  <c r="FK157" i="2"/>
  <c r="FK92" i="2"/>
  <c r="FK93" i="2"/>
  <c r="FK188" i="2"/>
  <c r="FK54" i="2"/>
  <c r="FK108" i="2"/>
  <c r="FK131" i="2"/>
  <c r="FK180" i="2"/>
  <c r="FK7" i="2"/>
  <c r="FK6" i="2"/>
  <c r="FK17" i="2"/>
  <c r="FK167" i="2"/>
  <c r="FK62" i="2"/>
  <c r="FK100" i="2"/>
  <c r="FK40" i="2"/>
  <c r="FK38" i="2"/>
  <c r="FK111" i="2"/>
  <c r="FK59" i="2"/>
  <c r="FK143" i="2"/>
  <c r="FK66" i="2"/>
  <c r="FK79" i="2"/>
  <c r="FK155" i="2"/>
  <c r="FK171" i="2"/>
  <c r="FK170" i="2"/>
  <c r="FK45" i="2"/>
  <c r="FK90" i="2"/>
  <c r="FK137" i="2"/>
  <c r="FK86" i="2"/>
  <c r="FK60" i="2"/>
  <c r="FK16" i="2"/>
  <c r="FK72" i="2"/>
  <c r="FK23" i="2"/>
  <c r="FK13" i="2"/>
  <c r="FK94" i="2"/>
  <c r="FK83" i="2"/>
  <c r="FK85" i="2"/>
  <c r="FK154" i="2"/>
  <c r="FK140" i="2"/>
  <c r="FK15" i="2"/>
  <c r="FK41" i="2"/>
  <c r="FK103" i="2"/>
  <c r="FK56" i="2"/>
  <c r="FK142" i="2"/>
  <c r="FK168" i="2"/>
  <c r="FK42" i="2"/>
  <c r="FK78" i="2"/>
  <c r="FK33" i="2"/>
  <c r="FK14" i="2"/>
  <c r="FK104" i="2"/>
  <c r="FK102" i="2"/>
  <c r="FK175" i="2"/>
  <c r="FK109" i="2"/>
  <c r="FK134" i="2"/>
  <c r="FK21" i="2"/>
  <c r="FK26" i="2"/>
  <c r="FK151" i="2"/>
  <c r="FK138" i="2"/>
  <c r="FK126" i="2"/>
  <c r="FK123" i="2"/>
  <c r="FK61" i="2"/>
  <c r="FK112" i="2"/>
  <c r="FK24" i="2"/>
  <c r="FK127" i="2"/>
  <c r="FK201" i="2"/>
  <c r="FK63" i="2"/>
  <c r="FK80" i="2"/>
  <c r="FK69" i="2"/>
  <c r="FK87" i="2"/>
  <c r="FK147" i="2"/>
  <c r="FK30" i="2"/>
  <c r="FK118" i="2"/>
  <c r="FK91" i="2"/>
  <c r="FK139" i="2"/>
  <c r="FK52" i="2"/>
  <c r="FK192" i="2"/>
  <c r="FK136" i="2"/>
  <c r="FK46" i="2"/>
  <c r="FK197" i="2"/>
  <c r="FK117" i="2"/>
  <c r="FK156" i="2"/>
  <c r="FK67" i="2"/>
  <c r="FK73" i="2"/>
  <c r="FK166" i="2"/>
  <c r="FK179" i="2"/>
  <c r="FK74" i="2"/>
  <c r="FK70" i="2"/>
  <c r="FK195" i="2"/>
  <c r="FK96" i="2"/>
  <c r="FK148" i="2"/>
  <c r="FK174" i="2"/>
  <c r="FK141" i="2"/>
  <c r="FK81" i="2"/>
  <c r="FK48" i="2"/>
  <c r="FK88" i="2"/>
  <c r="FK183" i="2"/>
  <c r="FK50" i="2"/>
  <c r="FK119" i="2"/>
  <c r="FK185" i="2"/>
  <c r="FK28" i="2"/>
  <c r="FK173" i="2"/>
  <c r="FK19" i="2"/>
  <c r="FK37" i="2"/>
  <c r="FK150" i="2"/>
  <c r="FK158" i="2"/>
  <c r="FK10" i="2"/>
  <c r="FK161" i="2"/>
  <c r="FK116" i="2"/>
  <c r="FK178" i="2"/>
  <c r="FK124" i="2"/>
  <c r="FK110" i="2"/>
  <c r="FK20" i="2"/>
  <c r="FK181" i="2"/>
  <c r="FK99" i="2"/>
  <c r="FK53" i="2"/>
  <c r="FK35" i="2"/>
  <c r="FK32" i="2"/>
  <c r="FK115" i="2"/>
  <c r="FK5" i="2"/>
  <c r="FK200" i="2"/>
  <c r="FK27" i="2"/>
  <c r="FK43" i="2"/>
  <c r="FK191" i="2"/>
  <c r="FK189" i="2"/>
  <c r="FK160" i="2"/>
  <c r="FK196" i="2"/>
  <c r="FK184" i="2"/>
  <c r="FK11" i="2"/>
  <c r="FK58" i="2"/>
  <c r="FK18" i="2"/>
  <c r="FK57" i="2"/>
  <c r="FK76" i="2"/>
  <c r="FK177" i="2"/>
  <c r="FK153" i="2"/>
  <c r="FK64" i="2"/>
  <c r="FK4" i="2"/>
  <c r="FK49" i="2"/>
  <c r="FK203" i="2"/>
  <c r="FK135" i="2"/>
  <c r="FK98" i="2"/>
  <c r="FK120" i="2"/>
  <c r="FK82" i="2"/>
  <c r="FK128" i="2"/>
  <c r="FK169" i="2"/>
  <c r="FK122" i="2"/>
  <c r="FK186" i="2"/>
  <c r="FK25" i="2"/>
  <c r="FK199" i="2"/>
  <c r="FK162" i="2"/>
  <c r="FK193" i="2"/>
  <c r="FK146" i="2"/>
  <c r="FK105" i="2"/>
  <c r="FK106" i="2"/>
  <c r="FK75" i="2"/>
  <c r="FK71" i="2"/>
  <c r="FK34" i="2"/>
  <c r="FK89" i="2"/>
  <c r="FK68" i="2"/>
  <c r="FK12" i="2"/>
  <c r="FK129" i="2"/>
  <c r="FK113" i="2"/>
  <c r="EL34" i="2"/>
  <c r="EM34" i="2"/>
  <c r="EN34" i="2" s="1"/>
  <c r="EJ36" i="2"/>
  <c r="EK35" i="2"/>
  <c r="EL35" i="2" s="1"/>
  <c r="EM35" i="2" s="1"/>
  <c r="EN35" i="2" s="1"/>
  <c r="DU108" i="2"/>
  <c r="DU14" i="2"/>
  <c r="DU90" i="2"/>
  <c r="DU176" i="2"/>
  <c r="DU193" i="2"/>
  <c r="DU60" i="2"/>
  <c r="DU136" i="2"/>
  <c r="DU199" i="2"/>
  <c r="DU110" i="2"/>
  <c r="DU182" i="2"/>
  <c r="DU179" i="2"/>
  <c r="DU141" i="2"/>
  <c r="DU142" i="2"/>
  <c r="DU151" i="2"/>
  <c r="DU180" i="2"/>
  <c r="DU91" i="2"/>
  <c r="DU161" i="2"/>
  <c r="DU197" i="2"/>
  <c r="DU36" i="2"/>
  <c r="DU194" i="2"/>
  <c r="DU202" i="2"/>
  <c r="DU171" i="2"/>
  <c r="DU9" i="2"/>
  <c r="DU153" i="2"/>
  <c r="DU18" i="2"/>
  <c r="DU63" i="2"/>
  <c r="DU154" i="2"/>
  <c r="DU39" i="2"/>
  <c r="DU152" i="2"/>
  <c r="DU28" i="2"/>
  <c r="DU191" i="2"/>
  <c r="DU173" i="2"/>
  <c r="DU88" i="2"/>
  <c r="DU105" i="2"/>
  <c r="DU26" i="2"/>
  <c r="DU189" i="2"/>
  <c r="DU188" i="2"/>
  <c r="DU38" i="2"/>
  <c r="DU159" i="2"/>
  <c r="DU71" i="2"/>
  <c r="DU52" i="2"/>
  <c r="DU120" i="2"/>
  <c r="DU21" i="2"/>
  <c r="DU187" i="2"/>
  <c r="DU114" i="2"/>
  <c r="DU78" i="2"/>
  <c r="DU76" i="2"/>
  <c r="DU27" i="2"/>
  <c r="DU149" i="2"/>
  <c r="DU43" i="2"/>
  <c r="DU132" i="2"/>
  <c r="DU145" i="2"/>
  <c r="DU123" i="2"/>
  <c r="DU46" i="2"/>
  <c r="DU170" i="2"/>
  <c r="DU156" i="2"/>
  <c r="DU126" i="2"/>
  <c r="DU7" i="2"/>
  <c r="DU55" i="2"/>
  <c r="DU122" i="2"/>
  <c r="DU146" i="2"/>
  <c r="DU160" i="2"/>
  <c r="DU186" i="2"/>
  <c r="DU44" i="2"/>
  <c r="DU23" i="2"/>
  <c r="DU165" i="2"/>
  <c r="DU100" i="2"/>
  <c r="DU102" i="2"/>
  <c r="DU190" i="2"/>
  <c r="DU6" i="2"/>
  <c r="DU181" i="2"/>
  <c r="DU65" i="2"/>
  <c r="DU49" i="2"/>
  <c r="DU115" i="2"/>
  <c r="DU147" i="2"/>
  <c r="DU129" i="2"/>
  <c r="DU80" i="2"/>
  <c r="DU33" i="2"/>
  <c r="DU196" i="2"/>
  <c r="DU47" i="2"/>
  <c r="DU131" i="2"/>
  <c r="DU17" i="2"/>
  <c r="DU104" i="2"/>
  <c r="DU93" i="2"/>
  <c r="DU185" i="2"/>
  <c r="DU53" i="2"/>
  <c r="DU10" i="2"/>
  <c r="DU117" i="2"/>
  <c r="DU203" i="2"/>
  <c r="DU45" i="2"/>
  <c r="DU158" i="2"/>
  <c r="DU83" i="2"/>
  <c r="DU31" i="2"/>
  <c r="DU19" i="2"/>
  <c r="DU81" i="2"/>
  <c r="DU200" i="2"/>
  <c r="DU70" i="2"/>
  <c r="DU107" i="2"/>
  <c r="DU95" i="2"/>
  <c r="DU133" i="2"/>
  <c r="DU67" i="2"/>
  <c r="DU119" i="2"/>
  <c r="DU106" i="2"/>
  <c r="DU130" i="2"/>
  <c r="DU178" i="2"/>
  <c r="DU5" i="2"/>
  <c r="DU57" i="2"/>
  <c r="DU12" i="2"/>
  <c r="DU77" i="2"/>
  <c r="DU62" i="2"/>
  <c r="DU98" i="2"/>
  <c r="DU11" i="2"/>
  <c r="DU195" i="2"/>
  <c r="DU124" i="2"/>
  <c r="DU20" i="2"/>
  <c r="DU164" i="2"/>
  <c r="DU118" i="2"/>
  <c r="DU92" i="2"/>
  <c r="DU101" i="2"/>
  <c r="DU86" i="2"/>
  <c r="DU99" i="2"/>
  <c r="DU140" i="2"/>
  <c r="DU50" i="2"/>
  <c r="DU163" i="2"/>
  <c r="DU150" i="2"/>
  <c r="DU61" i="2"/>
  <c r="DU48" i="2"/>
  <c r="DU121" i="2"/>
  <c r="DU172" i="2"/>
  <c r="DU183" i="2"/>
  <c r="DU59" i="2"/>
  <c r="DU22" i="2"/>
  <c r="DU144" i="2"/>
  <c r="DU16" i="2"/>
  <c r="DU198" i="2"/>
  <c r="DU35" i="2"/>
  <c r="DU84" i="2"/>
  <c r="DU37" i="2"/>
  <c r="DU109" i="2"/>
  <c r="DU192" i="2"/>
  <c r="DU32" i="2"/>
  <c r="DU175" i="2"/>
  <c r="DU125" i="2"/>
  <c r="DU168" i="2"/>
  <c r="DU96" i="2"/>
  <c r="DU42" i="2"/>
  <c r="DU174" i="2"/>
  <c r="DU169" i="2"/>
  <c r="DU138" i="2"/>
  <c r="DU72" i="2"/>
  <c r="DU25" i="2"/>
  <c r="DU68" i="2"/>
  <c r="DU34" i="2"/>
  <c r="DU177" i="2"/>
  <c r="DU56" i="2"/>
  <c r="DU79" i="2"/>
  <c r="DU167" i="2"/>
  <c r="DU64" i="2"/>
  <c r="DU143" i="2"/>
  <c r="DU29" i="2"/>
  <c r="DU128" i="2"/>
  <c r="DU127" i="2"/>
  <c r="DU13" i="2"/>
  <c r="DU148" i="2"/>
  <c r="DU73" i="2"/>
  <c r="DU157" i="2"/>
  <c r="DU116" i="2"/>
  <c r="DU137" i="2"/>
  <c r="DU113" i="2"/>
  <c r="DU184" i="2"/>
  <c r="DU111" i="2"/>
  <c r="DU155" i="2"/>
  <c r="DU40" i="2"/>
  <c r="DU103" i="2"/>
  <c r="DU51" i="2"/>
  <c r="DU94" i="2"/>
  <c r="DU24" i="2"/>
  <c r="DU166" i="2"/>
  <c r="DU75" i="2"/>
  <c r="DU112" i="2"/>
  <c r="DU58" i="2"/>
  <c r="DU89" i="2"/>
  <c r="DU66" i="2"/>
  <c r="DU15" i="2"/>
  <c r="DU201" i="2"/>
  <c r="DU82" i="2"/>
  <c r="DU134" i="2"/>
  <c r="DU54" i="2"/>
  <c r="DU41" i="2"/>
  <c r="DU8" i="2"/>
  <c r="DU4" i="2"/>
  <c r="DU85" i="2"/>
  <c r="DU139" i="2"/>
  <c r="DU162" i="2"/>
  <c r="DU87" i="2"/>
  <c r="DU30" i="2"/>
  <c r="DU135" i="2"/>
  <c r="DU69" i="2"/>
  <c r="DU74" i="2"/>
  <c r="DU97" i="2"/>
  <c r="DQ34" i="2"/>
  <c r="DR34" i="2" s="1"/>
  <c r="DS34" i="2" s="1"/>
  <c r="DP35" i="2"/>
  <c r="DO36" i="2"/>
  <c r="CZ86" i="2"/>
  <c r="CZ95" i="2"/>
  <c r="CZ150" i="2"/>
  <c r="CZ106" i="2"/>
  <c r="CZ12" i="2"/>
  <c r="CZ44" i="2"/>
  <c r="CZ37" i="2"/>
  <c r="CZ162" i="2"/>
  <c r="CZ139" i="2"/>
  <c r="CZ148" i="2"/>
  <c r="CZ68" i="2"/>
  <c r="CZ155" i="2"/>
  <c r="CZ29" i="2"/>
  <c r="CZ123" i="2"/>
  <c r="CZ177" i="2"/>
  <c r="CZ36" i="2"/>
  <c r="CZ192" i="2"/>
  <c r="CZ70" i="2"/>
  <c r="CZ182" i="2"/>
  <c r="CZ59" i="2"/>
  <c r="CZ50" i="2"/>
  <c r="CZ58" i="2"/>
  <c r="CZ39" i="2"/>
  <c r="CZ193" i="2"/>
  <c r="CZ170" i="2"/>
  <c r="CZ136" i="2"/>
  <c r="CZ171" i="2"/>
  <c r="CZ16" i="2"/>
  <c r="CZ21" i="2"/>
  <c r="CZ159" i="2"/>
  <c r="CZ49" i="2"/>
  <c r="CZ38" i="2"/>
  <c r="CZ65" i="2"/>
  <c r="CZ127" i="2"/>
  <c r="CZ116" i="2"/>
  <c r="CZ125" i="2"/>
  <c r="CZ178" i="2"/>
  <c r="CZ83" i="2"/>
  <c r="CZ96" i="2"/>
  <c r="CZ160" i="2"/>
  <c r="CZ52" i="2"/>
  <c r="CZ130" i="2"/>
  <c r="CZ73" i="2"/>
  <c r="CZ81" i="2"/>
  <c r="CZ6" i="2"/>
  <c r="CZ109" i="2"/>
  <c r="CZ119" i="2"/>
  <c r="CZ76" i="2"/>
  <c r="CZ187" i="2"/>
  <c r="CZ32" i="2"/>
  <c r="CZ114" i="2"/>
  <c r="CZ94" i="2"/>
  <c r="CZ25" i="2"/>
  <c r="CZ60" i="2"/>
  <c r="CZ28" i="2"/>
  <c r="CZ45" i="2"/>
  <c r="CZ107" i="2"/>
  <c r="CZ185" i="2"/>
  <c r="CZ180" i="2"/>
  <c r="CZ79" i="2"/>
  <c r="CZ55" i="2"/>
  <c r="CZ54" i="2"/>
  <c r="CZ195" i="2"/>
  <c r="CZ200" i="2"/>
  <c r="CZ115" i="2"/>
  <c r="CZ149" i="2"/>
  <c r="CZ15" i="2"/>
  <c r="CZ41" i="2"/>
  <c r="CZ166" i="2"/>
  <c r="CZ61" i="2"/>
  <c r="CZ152" i="2"/>
  <c r="CZ146" i="2"/>
  <c r="CZ64" i="2"/>
  <c r="CZ137" i="2"/>
  <c r="CZ133" i="2"/>
  <c r="CZ128" i="2"/>
  <c r="CZ24" i="2"/>
  <c r="CZ191" i="2"/>
  <c r="CZ122" i="2"/>
  <c r="CZ112" i="2"/>
  <c r="CZ111" i="2"/>
  <c r="CZ26" i="2"/>
  <c r="CZ85" i="2"/>
  <c r="CZ22" i="2"/>
  <c r="CZ69" i="2"/>
  <c r="CZ151" i="2"/>
  <c r="CZ72" i="2"/>
  <c r="CZ66" i="2"/>
  <c r="CZ77" i="2"/>
  <c r="CZ100" i="2"/>
  <c r="CZ34" i="2"/>
  <c r="CZ103" i="2"/>
  <c r="CZ184" i="2"/>
  <c r="CZ134" i="2"/>
  <c r="CZ62" i="2"/>
  <c r="CZ82" i="2"/>
  <c r="CZ31" i="2"/>
  <c r="CZ17" i="2"/>
  <c r="CZ153" i="2"/>
  <c r="CZ46" i="2"/>
  <c r="CZ156" i="2"/>
  <c r="CZ43" i="2"/>
  <c r="CZ18" i="2"/>
  <c r="CZ20" i="2"/>
  <c r="CZ138" i="2"/>
  <c r="CZ14" i="2"/>
  <c r="CZ197" i="2"/>
  <c r="CZ48" i="2"/>
  <c r="CZ91" i="2"/>
  <c r="CZ63" i="2"/>
  <c r="CZ33" i="2"/>
  <c r="CZ176" i="2"/>
  <c r="CZ51" i="2"/>
  <c r="CZ4" i="2"/>
  <c r="CZ164" i="2"/>
  <c r="CZ97" i="2"/>
  <c r="CZ10" i="2"/>
  <c r="CZ142" i="2"/>
  <c r="CZ181" i="2"/>
  <c r="CZ183" i="2"/>
  <c r="CZ168" i="2"/>
  <c r="CZ194" i="2"/>
  <c r="CZ104" i="2"/>
  <c r="CZ161" i="2"/>
  <c r="CZ27" i="2"/>
  <c r="CZ165" i="2"/>
  <c r="CZ179" i="2"/>
  <c r="CZ71" i="2"/>
  <c r="CZ174" i="2"/>
  <c r="CZ129" i="2"/>
  <c r="CZ201" i="2"/>
  <c r="CZ92" i="2"/>
  <c r="CZ30" i="2"/>
  <c r="CZ188" i="2"/>
  <c r="CZ84" i="2"/>
  <c r="CZ202" i="2"/>
  <c r="CZ110" i="2"/>
  <c r="CZ190" i="2"/>
  <c r="CZ189" i="2"/>
  <c r="CZ57" i="2"/>
  <c r="CZ90" i="2"/>
  <c r="CZ23" i="2"/>
  <c r="CZ80" i="2"/>
  <c r="CZ147" i="2"/>
  <c r="CZ121" i="2"/>
  <c r="CZ117" i="2"/>
  <c r="CZ87" i="2"/>
  <c r="CZ144" i="2"/>
  <c r="CZ135" i="2"/>
  <c r="CZ42" i="2"/>
  <c r="CZ120" i="2"/>
  <c r="CZ108" i="2"/>
  <c r="CZ93" i="2"/>
  <c r="CZ167" i="2"/>
  <c r="CZ198" i="2"/>
  <c r="CZ145" i="2"/>
  <c r="CZ40" i="2"/>
  <c r="CZ35" i="2"/>
  <c r="CZ157" i="2"/>
  <c r="CZ9" i="2"/>
  <c r="CZ154" i="2"/>
  <c r="CZ56" i="2"/>
  <c r="CZ126" i="2"/>
  <c r="CZ53" i="2"/>
  <c r="CZ102" i="2"/>
  <c r="CZ98" i="2"/>
  <c r="CZ141" i="2"/>
  <c r="CZ140" i="2"/>
  <c r="CZ196" i="2"/>
  <c r="CZ169" i="2"/>
  <c r="CZ203" i="2"/>
  <c r="CZ118" i="2"/>
  <c r="CZ113" i="2"/>
  <c r="CZ186" i="2"/>
  <c r="CZ163" i="2"/>
  <c r="CZ131" i="2"/>
  <c r="CZ89" i="2"/>
  <c r="CZ67" i="2"/>
  <c r="CZ99" i="2"/>
  <c r="CZ13" i="2"/>
  <c r="CZ78" i="2"/>
  <c r="CZ175" i="2"/>
  <c r="CZ101" i="2"/>
  <c r="CZ74" i="2"/>
  <c r="CZ7" i="2"/>
  <c r="CZ199" i="2"/>
  <c r="CZ105" i="2"/>
  <c r="CZ47" i="2"/>
  <c r="CZ172" i="2"/>
  <c r="CZ173" i="2"/>
  <c r="CZ19" i="2"/>
  <c r="CZ75" i="2"/>
  <c r="CZ88" i="2"/>
  <c r="CZ132" i="2"/>
  <c r="CZ158" i="2"/>
  <c r="CZ8" i="2"/>
  <c r="CZ11" i="2"/>
  <c r="CZ124" i="2"/>
  <c r="CZ5" i="2"/>
  <c r="CZ143" i="2"/>
  <c r="CT35" i="2"/>
  <c r="CU34" i="2"/>
  <c r="BZ34" i="2"/>
  <c r="BY35" i="2"/>
  <c r="CE153" i="2"/>
  <c r="CE67" i="2"/>
  <c r="CE64" i="2"/>
  <c r="CE30" i="2"/>
  <c r="CE176" i="2"/>
  <c r="CE146" i="2"/>
  <c r="CE184" i="2"/>
  <c r="CE81" i="2"/>
  <c r="CE83" i="2"/>
  <c r="CE96" i="2"/>
  <c r="CE46" i="2"/>
  <c r="CE8" i="2"/>
  <c r="CE168" i="2"/>
  <c r="CE172" i="2"/>
  <c r="CE101" i="2"/>
  <c r="CE52" i="2"/>
  <c r="CE104" i="2"/>
  <c r="CE68" i="2"/>
  <c r="CE178" i="2"/>
  <c r="CE51" i="2"/>
  <c r="CE32" i="2"/>
  <c r="CE14" i="2"/>
  <c r="CE122" i="2"/>
  <c r="CE125" i="2"/>
  <c r="CE133" i="2"/>
  <c r="CE194" i="2"/>
  <c r="CE201" i="2"/>
  <c r="CE191" i="2"/>
  <c r="CE63" i="2"/>
  <c r="CE131" i="2"/>
  <c r="CE161" i="2"/>
  <c r="CE94" i="2"/>
  <c r="CE200" i="2"/>
  <c r="CE65" i="2"/>
  <c r="CE113" i="2"/>
  <c r="CE95" i="2"/>
  <c r="CE147" i="2"/>
  <c r="CE180" i="2"/>
  <c r="CE71" i="2"/>
  <c r="CE197" i="2"/>
  <c r="CE99" i="2"/>
  <c r="CE119" i="2"/>
  <c r="CE62" i="2"/>
  <c r="CE98" i="2"/>
  <c r="CE185" i="2"/>
  <c r="CE190" i="2"/>
  <c r="CE31" i="2"/>
  <c r="CE115" i="2"/>
  <c r="CE140" i="2"/>
  <c r="CE78" i="2"/>
  <c r="CE154" i="2"/>
  <c r="CE49" i="2"/>
  <c r="CE142" i="2"/>
  <c r="CE56" i="2"/>
  <c r="CE44" i="2"/>
  <c r="CE50" i="2"/>
  <c r="CE160" i="2"/>
  <c r="CE29" i="2"/>
  <c r="CE152" i="2"/>
  <c r="CE158" i="2"/>
  <c r="CE132" i="2"/>
  <c r="CE76" i="2"/>
  <c r="CE66" i="2"/>
  <c r="CE110" i="2"/>
  <c r="CE36" i="2"/>
  <c r="CE162" i="2"/>
  <c r="CE18" i="2"/>
  <c r="CE117" i="2"/>
  <c r="CE163" i="2"/>
  <c r="CE196" i="2"/>
  <c r="CE126" i="2"/>
  <c r="CE192" i="2"/>
  <c r="CE12" i="2"/>
  <c r="CE34" i="2"/>
  <c r="CE138" i="2"/>
  <c r="CE13" i="2"/>
  <c r="CE11" i="2"/>
  <c r="CE33" i="2"/>
  <c r="CE77" i="2"/>
  <c r="CE175" i="2"/>
  <c r="CE57" i="2"/>
  <c r="CE84" i="2"/>
  <c r="CE148" i="2"/>
  <c r="CE27" i="2"/>
  <c r="CE130" i="2"/>
  <c r="CE93" i="2"/>
  <c r="CE7" i="2"/>
  <c r="CE89" i="2"/>
  <c r="CE179" i="2"/>
  <c r="CE45" i="2"/>
  <c r="CE40" i="2"/>
  <c r="CE174" i="2"/>
  <c r="CE183" i="2"/>
  <c r="CE105" i="2"/>
  <c r="CE82" i="2"/>
  <c r="CE195" i="2"/>
  <c r="CE61" i="2"/>
  <c r="CE121" i="2"/>
  <c r="CE25" i="2"/>
  <c r="CE72" i="2"/>
  <c r="CE127" i="2"/>
  <c r="CE136" i="2"/>
  <c r="CE164" i="2"/>
  <c r="CE202" i="2"/>
  <c r="CE75" i="2"/>
  <c r="CE80" i="2"/>
  <c r="CE38" i="2"/>
  <c r="CE199" i="2"/>
  <c r="CE157" i="2"/>
  <c r="CE24" i="2"/>
  <c r="CE141" i="2"/>
  <c r="CE91" i="2"/>
  <c r="CE108" i="2"/>
  <c r="CE23" i="2"/>
  <c r="CE169" i="2"/>
  <c r="CE43" i="2"/>
  <c r="CE16" i="2"/>
  <c r="CE6" i="2"/>
  <c r="CE88" i="2"/>
  <c r="CE114" i="2"/>
  <c r="CE103" i="2"/>
  <c r="CE186" i="2"/>
  <c r="CE59" i="2"/>
  <c r="CE48" i="2"/>
  <c r="CE22" i="2"/>
  <c r="CE123" i="2"/>
  <c r="CE151" i="2"/>
  <c r="CE86" i="2"/>
  <c r="CE182" i="2"/>
  <c r="CE17" i="2"/>
  <c r="CE39" i="2"/>
  <c r="CE79" i="2"/>
  <c r="CE139" i="2"/>
  <c r="CE171" i="2"/>
  <c r="CE102" i="2"/>
  <c r="CE165" i="2"/>
  <c r="CE120" i="2"/>
  <c r="CE173" i="2"/>
  <c r="CE54" i="2"/>
  <c r="CE55" i="2"/>
  <c r="CE177" i="2"/>
  <c r="CE135" i="2"/>
  <c r="CE15" i="2"/>
  <c r="CE107" i="2"/>
  <c r="CE129" i="2"/>
  <c r="CE70" i="2"/>
  <c r="CE124" i="2"/>
  <c r="CE193" i="2"/>
  <c r="CE112" i="2"/>
  <c r="CE47" i="2"/>
  <c r="CE28" i="2"/>
  <c r="CE42" i="2"/>
  <c r="CE149" i="2"/>
  <c r="CE21" i="2"/>
  <c r="CE109" i="2"/>
  <c r="CE150" i="2"/>
  <c r="CE100" i="2"/>
  <c r="CE60" i="2"/>
  <c r="CE58" i="2"/>
  <c r="CE170" i="2"/>
  <c r="CE37" i="2"/>
  <c r="CE181" i="2"/>
  <c r="CE10" i="2"/>
  <c r="CE106" i="2"/>
  <c r="CE155" i="2"/>
  <c r="CE188" i="2"/>
  <c r="CE118" i="2"/>
  <c r="CE143" i="2"/>
  <c r="CE189" i="2"/>
  <c r="CE26" i="2"/>
  <c r="CE128" i="2"/>
  <c r="CE5" i="2"/>
  <c r="CE4" i="2"/>
  <c r="CE134" i="2"/>
  <c r="CE20" i="2"/>
  <c r="CE145" i="2"/>
  <c r="CE41" i="2"/>
  <c r="CE167" i="2"/>
  <c r="CE137" i="2"/>
  <c r="CE19" i="2"/>
  <c r="CE97" i="2"/>
  <c r="CE85" i="2"/>
  <c r="CE198" i="2"/>
  <c r="CE73" i="2"/>
  <c r="CE144" i="2"/>
  <c r="CE159" i="2"/>
  <c r="CE35" i="2"/>
  <c r="CE166" i="2"/>
  <c r="CE156" i="2"/>
  <c r="CE92" i="2"/>
  <c r="CE74" i="2"/>
  <c r="CE187" i="2"/>
  <c r="CE53" i="2"/>
  <c r="CE87" i="2"/>
  <c r="CE9" i="2"/>
  <c r="CE111" i="2"/>
  <c r="CE116" i="2"/>
  <c r="CE90" i="2"/>
  <c r="CE203" i="2"/>
  <c r="CE69" i="2"/>
  <c r="AC39" i="2"/>
  <c r="Z40" i="2"/>
  <c r="O69" i="6"/>
  <c r="P68" i="6"/>
  <c r="DF37" i="2"/>
  <c r="DI36" i="2"/>
  <c r="FT38" i="2"/>
  <c r="FQ39" i="2"/>
  <c r="BP36" i="2"/>
  <c r="BS35" i="2"/>
  <c r="HG37" i="2"/>
  <c r="HJ36" i="2"/>
  <c r="ED35" i="2"/>
  <c r="EA36" i="2"/>
  <c r="CK38" i="2"/>
  <c r="CN37" i="2"/>
  <c r="GO35" i="2"/>
  <c r="GL36" i="2"/>
  <c r="EY35" i="2"/>
  <c r="EV36" i="2"/>
  <c r="I16" i="4"/>
  <c r="AU36" i="2"/>
  <c r="AX35" i="2"/>
  <c r="H35" i="2" l="1"/>
  <c r="N36" i="2"/>
  <c r="O35" i="2"/>
  <c r="P35" i="2" s="1"/>
  <c r="Q35" i="2" s="1"/>
  <c r="R35" i="2" s="1"/>
  <c r="C37" i="2"/>
  <c r="D36" i="2"/>
  <c r="G36" i="2" s="1"/>
  <c r="H36" i="2"/>
  <c r="AI36" i="2"/>
  <c r="AJ35" i="2"/>
  <c r="AK35" i="2" s="1"/>
  <c r="AL35" i="2" s="1"/>
  <c r="AM35" i="2" s="1"/>
  <c r="BF35" i="2"/>
  <c r="BG35" i="2" s="1"/>
  <c r="BH35" i="2" s="1"/>
  <c r="BD37" i="2"/>
  <c r="BE36" i="2"/>
  <c r="HA40" i="2"/>
  <c r="HA185" i="2"/>
  <c r="HA181" i="2"/>
  <c r="HA190" i="2"/>
  <c r="HA191" i="2"/>
  <c r="HA98" i="2"/>
  <c r="HA42" i="2"/>
  <c r="HA200" i="2"/>
  <c r="HA173" i="2"/>
  <c r="HA73" i="2"/>
  <c r="HA10" i="2"/>
  <c r="HA184" i="2"/>
  <c r="HA202" i="2"/>
  <c r="HA30" i="2"/>
  <c r="HA195" i="2"/>
  <c r="HA58" i="2"/>
  <c r="HA128" i="2"/>
  <c r="HA117" i="2"/>
  <c r="HA179" i="2"/>
  <c r="HA139" i="2"/>
  <c r="HA118" i="2"/>
  <c r="HA86" i="2"/>
  <c r="HA91" i="2"/>
  <c r="HA7" i="2"/>
  <c r="HA9" i="2"/>
  <c r="HA46" i="2"/>
  <c r="HA16" i="2"/>
  <c r="HA142" i="2"/>
  <c r="HA90" i="2"/>
  <c r="HA124" i="2"/>
  <c r="HA199" i="2"/>
  <c r="HA88" i="2"/>
  <c r="HA13" i="2"/>
  <c r="HA11" i="2"/>
  <c r="HA34" i="2"/>
  <c r="HA143" i="2"/>
  <c r="HA28" i="2"/>
  <c r="HA186" i="2"/>
  <c r="HA101" i="2"/>
  <c r="HA198" i="2"/>
  <c r="HA193" i="2"/>
  <c r="HA123" i="2"/>
  <c r="HA154" i="2"/>
  <c r="HA61" i="2"/>
  <c r="HA201" i="2"/>
  <c r="HA6" i="2"/>
  <c r="HA194" i="2"/>
  <c r="HA134" i="2"/>
  <c r="HA174" i="2"/>
  <c r="HA38" i="2"/>
  <c r="HA51" i="2"/>
  <c r="HA105" i="2"/>
  <c r="HA149" i="2"/>
  <c r="HA85" i="2"/>
  <c r="HA20" i="2"/>
  <c r="HA78" i="2"/>
  <c r="HA83" i="2"/>
  <c r="HA127" i="2"/>
  <c r="HA87" i="2"/>
  <c r="HA104" i="2"/>
  <c r="HA126" i="2"/>
  <c r="HA39" i="2"/>
  <c r="HA158" i="2"/>
  <c r="HA159" i="2"/>
  <c r="HA183" i="2"/>
  <c r="HA106" i="2"/>
  <c r="HA99" i="2"/>
  <c r="HA17" i="2"/>
  <c r="HA32" i="2"/>
  <c r="HA172" i="2"/>
  <c r="HA145" i="2"/>
  <c r="HA176" i="2"/>
  <c r="HA84" i="2"/>
  <c r="HA175" i="2"/>
  <c r="HA102" i="2"/>
  <c r="HA27" i="2"/>
  <c r="HA33" i="2"/>
  <c r="HA166" i="2"/>
  <c r="HA55" i="2"/>
  <c r="HA189" i="2"/>
  <c r="HA146" i="2"/>
  <c r="HA93" i="2"/>
  <c r="HA116" i="2"/>
  <c r="HA164" i="2"/>
  <c r="HA18" i="2"/>
  <c r="HA153" i="2"/>
  <c r="HA148" i="2"/>
  <c r="HA47" i="2"/>
  <c r="HA74" i="2"/>
  <c r="HA4" i="2"/>
  <c r="HA108" i="2"/>
  <c r="HA5" i="2"/>
  <c r="HA178" i="2"/>
  <c r="HA37" i="2"/>
  <c r="HA130" i="2"/>
  <c r="HA59" i="2"/>
  <c r="HA31" i="2"/>
  <c r="HA171" i="2"/>
  <c r="HA151" i="2"/>
  <c r="HA168" i="2"/>
  <c r="HA156" i="2"/>
  <c r="HA21" i="2"/>
  <c r="HA121" i="2"/>
  <c r="HA24" i="2"/>
  <c r="HA53" i="2"/>
  <c r="HA50" i="2"/>
  <c r="HA163" i="2"/>
  <c r="HA79" i="2"/>
  <c r="HA96" i="2"/>
  <c r="HA44" i="2"/>
  <c r="HA19" i="2"/>
  <c r="HA43" i="2"/>
  <c r="HA23" i="2"/>
  <c r="HA60" i="2"/>
  <c r="HA12" i="2"/>
  <c r="HA80" i="2"/>
  <c r="HA64" i="2"/>
  <c r="HA157" i="2"/>
  <c r="HA36" i="2"/>
  <c r="HA25" i="2"/>
  <c r="HA119" i="2"/>
  <c r="HA167" i="2"/>
  <c r="HA114" i="2"/>
  <c r="HA70" i="2"/>
  <c r="HA54" i="2"/>
  <c r="HA133" i="2"/>
  <c r="HA71" i="2"/>
  <c r="HA68" i="2"/>
  <c r="HA14" i="2"/>
  <c r="HA8" i="2"/>
  <c r="HA65" i="2"/>
  <c r="HA122" i="2"/>
  <c r="HA66" i="2"/>
  <c r="HA111" i="2"/>
  <c r="HA132" i="2"/>
  <c r="HA138" i="2"/>
  <c r="HA110" i="2"/>
  <c r="HA131" i="2"/>
  <c r="HA62" i="2"/>
  <c r="HA94" i="2"/>
  <c r="HA197" i="2"/>
  <c r="HA49" i="2"/>
  <c r="HA182" i="2"/>
  <c r="HA141" i="2"/>
  <c r="HA112" i="2"/>
  <c r="HA26" i="2"/>
  <c r="HA136" i="2"/>
  <c r="HA120" i="2"/>
  <c r="HA22" i="2"/>
  <c r="HA75" i="2"/>
  <c r="HA165" i="2"/>
  <c r="HA52" i="2"/>
  <c r="HA35" i="2"/>
  <c r="HA72" i="2"/>
  <c r="HA29" i="2"/>
  <c r="HA48" i="2"/>
  <c r="HA161" i="2"/>
  <c r="HA169" i="2"/>
  <c r="HA57" i="2"/>
  <c r="HA107" i="2"/>
  <c r="HA177" i="2"/>
  <c r="HA77" i="2"/>
  <c r="HA162" i="2"/>
  <c r="HA82" i="2"/>
  <c r="HA103" i="2"/>
  <c r="HA188" i="2"/>
  <c r="HA97" i="2"/>
  <c r="HA187" i="2"/>
  <c r="HA109" i="2"/>
  <c r="HA196" i="2"/>
  <c r="HA67" i="2"/>
  <c r="HA45" i="2"/>
  <c r="HA63" i="2"/>
  <c r="HA144" i="2"/>
  <c r="HA41" i="2"/>
  <c r="HA152" i="2"/>
  <c r="HA150" i="2"/>
  <c r="HA203" i="2"/>
  <c r="HA160" i="2"/>
  <c r="HA95" i="2"/>
  <c r="HA180" i="2"/>
  <c r="HA89" i="2"/>
  <c r="HA76" i="2"/>
  <c r="HA140" i="2"/>
  <c r="HA129" i="2"/>
  <c r="HA170" i="2"/>
  <c r="HA69" i="2"/>
  <c r="HA92" i="2"/>
  <c r="HA147" i="2"/>
  <c r="HA115" i="2"/>
  <c r="HA100" i="2"/>
  <c r="HA81" i="2"/>
  <c r="HA192" i="2"/>
  <c r="HA113" i="2"/>
  <c r="HA56" i="2"/>
  <c r="HA125" i="2"/>
  <c r="HA137" i="2"/>
  <c r="HA15" i="2"/>
  <c r="HA155" i="2"/>
  <c r="HA135" i="2"/>
  <c r="GW34" i="2"/>
  <c r="GX34" i="2" s="1"/>
  <c r="GY34" i="2" s="1"/>
  <c r="GV35" i="2"/>
  <c r="GU36" i="2"/>
  <c r="GF190" i="2"/>
  <c r="GF80" i="2"/>
  <c r="GF58" i="2"/>
  <c r="GF74" i="2"/>
  <c r="GF123" i="2"/>
  <c r="GF13" i="2"/>
  <c r="GF70" i="2"/>
  <c r="GF49" i="2"/>
  <c r="GF135" i="2"/>
  <c r="GF187" i="2"/>
  <c r="GF202" i="2"/>
  <c r="GF176" i="2"/>
  <c r="GF184" i="2"/>
  <c r="GF179" i="2"/>
  <c r="GF46" i="2"/>
  <c r="GF129" i="2"/>
  <c r="GF31" i="2"/>
  <c r="GF37" i="2"/>
  <c r="GF93" i="2"/>
  <c r="GF94" i="2"/>
  <c r="GF111" i="2"/>
  <c r="GF130" i="2"/>
  <c r="GF200" i="2"/>
  <c r="GF107" i="2"/>
  <c r="GF5" i="2"/>
  <c r="GF113" i="2"/>
  <c r="GF38" i="2"/>
  <c r="GF105" i="2"/>
  <c r="GF92" i="2"/>
  <c r="GF166" i="2"/>
  <c r="GF147" i="2"/>
  <c r="GF109" i="2"/>
  <c r="GF43" i="2"/>
  <c r="GF191" i="2"/>
  <c r="GF155" i="2"/>
  <c r="GF84" i="2"/>
  <c r="GF36" i="2"/>
  <c r="GF42" i="2"/>
  <c r="GF196" i="2"/>
  <c r="GF8" i="2"/>
  <c r="GF192" i="2"/>
  <c r="GF54" i="2"/>
  <c r="GF9" i="2"/>
  <c r="GF119" i="2"/>
  <c r="GF145" i="2"/>
  <c r="GF186" i="2"/>
  <c r="GF173" i="2"/>
  <c r="GF193" i="2"/>
  <c r="GF153" i="2"/>
  <c r="GF30" i="2"/>
  <c r="GF172" i="2"/>
  <c r="GF11" i="2"/>
  <c r="GF182" i="2"/>
  <c r="GF164" i="2"/>
  <c r="GF189" i="2"/>
  <c r="GF15" i="2"/>
  <c r="GF34" i="2"/>
  <c r="GF76" i="2"/>
  <c r="GF19" i="2"/>
  <c r="GF143" i="2"/>
  <c r="GF18" i="2"/>
  <c r="GF26" i="2"/>
  <c r="GF140" i="2"/>
  <c r="GF165" i="2"/>
  <c r="GF185" i="2"/>
  <c r="GF170" i="2"/>
  <c r="GF168" i="2"/>
  <c r="GF14" i="2"/>
  <c r="GF79" i="2"/>
  <c r="GF159" i="2"/>
  <c r="GF174" i="2"/>
  <c r="GF12" i="2"/>
  <c r="GF75" i="2"/>
  <c r="GF10" i="2"/>
  <c r="GF188" i="2"/>
  <c r="GF115" i="2"/>
  <c r="GF195" i="2"/>
  <c r="GF22" i="2"/>
  <c r="GF160" i="2"/>
  <c r="GF87" i="2"/>
  <c r="GF61" i="2"/>
  <c r="GF154" i="2"/>
  <c r="GF100" i="2"/>
  <c r="GF141" i="2"/>
  <c r="GF150" i="2"/>
  <c r="GF177" i="2"/>
  <c r="GF121" i="2"/>
  <c r="GF63" i="2"/>
  <c r="GF60" i="2"/>
  <c r="GF142" i="2"/>
  <c r="GF29" i="2"/>
  <c r="GF169" i="2"/>
  <c r="GF53" i="2"/>
  <c r="GF35" i="2"/>
  <c r="GF124" i="2"/>
  <c r="GF131" i="2"/>
  <c r="GF78" i="2"/>
  <c r="GF73" i="2"/>
  <c r="GF148" i="2"/>
  <c r="GF89" i="2"/>
  <c r="GF152" i="2"/>
  <c r="GF6" i="2"/>
  <c r="GF133" i="2"/>
  <c r="GF71" i="2"/>
  <c r="GF21" i="2"/>
  <c r="GF138" i="2"/>
  <c r="GF171" i="2"/>
  <c r="GF116" i="2"/>
  <c r="GF134" i="2"/>
  <c r="GF137" i="2"/>
  <c r="GF199" i="2"/>
  <c r="GF47" i="2"/>
  <c r="GF20" i="2"/>
  <c r="GF114" i="2"/>
  <c r="GF77" i="2"/>
  <c r="GF59" i="2"/>
  <c r="GF132" i="2"/>
  <c r="GF126" i="2"/>
  <c r="GF139" i="2"/>
  <c r="GF156" i="2"/>
  <c r="GF149" i="2"/>
  <c r="GF198" i="2"/>
  <c r="GF33" i="2"/>
  <c r="GF64" i="2"/>
  <c r="GF112" i="2"/>
  <c r="GF83" i="2"/>
  <c r="GF108" i="2"/>
  <c r="GF55" i="2"/>
  <c r="GF41" i="2"/>
  <c r="GF122" i="2"/>
  <c r="GF88" i="2"/>
  <c r="GF91" i="2"/>
  <c r="GF118" i="2"/>
  <c r="GF97" i="2"/>
  <c r="GF183" i="2"/>
  <c r="GF125" i="2"/>
  <c r="GF181" i="2"/>
  <c r="GF98" i="2"/>
  <c r="GF136" i="2"/>
  <c r="GF69" i="2"/>
  <c r="GF67" i="2"/>
  <c r="GF146" i="2"/>
  <c r="GF52" i="2"/>
  <c r="GF197" i="2"/>
  <c r="GF144" i="2"/>
  <c r="GF158" i="2"/>
  <c r="GF175" i="2"/>
  <c r="GF162" i="2"/>
  <c r="GF68" i="2"/>
  <c r="GF57" i="2"/>
  <c r="GF23" i="2"/>
  <c r="GF39" i="2"/>
  <c r="GF201" i="2"/>
  <c r="GF106" i="2"/>
  <c r="GF48" i="2"/>
  <c r="GF65" i="2"/>
  <c r="GF102" i="2"/>
  <c r="GF56" i="2"/>
  <c r="GF167" i="2"/>
  <c r="GF85" i="2"/>
  <c r="GF51" i="2"/>
  <c r="GF82" i="2"/>
  <c r="GF163" i="2"/>
  <c r="GF27" i="2"/>
  <c r="GF157" i="2"/>
  <c r="GF127" i="2"/>
  <c r="GF101" i="2"/>
  <c r="GF44" i="2"/>
  <c r="GF17" i="2"/>
  <c r="GF178" i="2"/>
  <c r="GF104" i="2"/>
  <c r="GF72" i="2"/>
  <c r="GF128" i="2"/>
  <c r="GF194" i="2"/>
  <c r="GF32" i="2"/>
  <c r="GF7" i="2"/>
  <c r="GF120" i="2"/>
  <c r="GF161" i="2"/>
  <c r="GF90" i="2"/>
  <c r="GF203" i="2"/>
  <c r="GF40" i="2"/>
  <c r="GF86" i="2"/>
  <c r="GF16" i="2"/>
  <c r="GF151" i="2"/>
  <c r="GF45" i="2"/>
  <c r="GF25" i="2"/>
  <c r="GF66" i="2"/>
  <c r="GF81" i="2"/>
  <c r="GF4" i="2"/>
  <c r="GF62" i="2"/>
  <c r="GF110" i="2"/>
  <c r="GF50" i="2"/>
  <c r="GF180" i="2"/>
  <c r="GF117" i="2"/>
  <c r="GF24" i="2"/>
  <c r="GF28" i="2"/>
  <c r="GF96" i="2"/>
  <c r="GF99" i="2"/>
  <c r="GF95" i="2"/>
  <c r="GF103" i="2"/>
  <c r="GB34" i="2"/>
  <c r="GC34" i="2" s="1"/>
  <c r="GD34" i="2" s="1"/>
  <c r="GA35" i="2"/>
  <c r="FZ36" i="2"/>
  <c r="FE37" i="2"/>
  <c r="FF36" i="2"/>
  <c r="FG36" i="2" s="1"/>
  <c r="FH36" i="2" s="1"/>
  <c r="FI36" i="2" s="1"/>
  <c r="FH35" i="2"/>
  <c r="FI35" i="2" s="1"/>
  <c r="FG35" i="2"/>
  <c r="EK36" i="2"/>
  <c r="EJ37" i="2"/>
  <c r="DO37" i="2"/>
  <c r="DP36" i="2"/>
  <c r="DQ35" i="2"/>
  <c r="DR35" i="2" s="1"/>
  <c r="DS35" i="2" s="1"/>
  <c r="CV34" i="2"/>
  <c r="CW34" i="2" s="1"/>
  <c r="CX34" i="2" s="1"/>
  <c r="CU35" i="2"/>
  <c r="CV35" i="2" s="1"/>
  <c r="CW35" i="2" s="1"/>
  <c r="CX35" i="2" s="1"/>
  <c r="CT36" i="2"/>
  <c r="BZ35" i="2"/>
  <c r="BY36" i="2"/>
  <c r="CA34" i="2"/>
  <c r="CB34" i="2" s="1"/>
  <c r="CC34" i="2" s="1"/>
  <c r="Z41" i="2"/>
  <c r="AC40" i="2"/>
  <c r="O70" i="6"/>
  <c r="P69" i="6"/>
  <c r="HG38" i="2"/>
  <c r="HJ37" i="2"/>
  <c r="GL37" i="2"/>
  <c r="GO36" i="2"/>
  <c r="BP37" i="2"/>
  <c r="BS36" i="2"/>
  <c r="FQ40" i="2"/>
  <c r="FT39" i="2"/>
  <c r="CN38" i="2"/>
  <c r="CK39" i="2"/>
  <c r="EV37" i="2"/>
  <c r="EY36" i="2"/>
  <c r="EA37" i="2"/>
  <c r="ED36" i="2"/>
  <c r="DF38" i="2"/>
  <c r="DI37" i="2"/>
  <c r="AU37" i="2"/>
  <c r="AX36" i="2"/>
  <c r="N37" i="2" l="1"/>
  <c r="O36" i="2"/>
  <c r="P36" i="2" s="1"/>
  <c r="Q36" i="2" s="1"/>
  <c r="R36" i="2" s="1"/>
  <c r="C38" i="2"/>
  <c r="D37" i="2"/>
  <c r="G37" i="2" s="1"/>
  <c r="AI37" i="2"/>
  <c r="AJ36" i="2"/>
  <c r="BF36" i="2"/>
  <c r="BG36" i="2" s="1"/>
  <c r="BH36" i="2" s="1"/>
  <c r="BE37" i="2"/>
  <c r="BF37" i="2" s="1"/>
  <c r="BG37" i="2" s="1"/>
  <c r="BH37" i="2" s="1"/>
  <c r="BD38" i="2"/>
  <c r="GU37" i="2"/>
  <c r="GV36" i="2"/>
  <c r="GW35" i="2"/>
  <c r="GX35" i="2" s="1"/>
  <c r="GY35" i="2" s="1"/>
  <c r="FZ37" i="2"/>
  <c r="GA36" i="2"/>
  <c r="GB35" i="2"/>
  <c r="GC35" i="2" s="1"/>
  <c r="GD35" i="2" s="1"/>
  <c r="FE38" i="2"/>
  <c r="FF37" i="2"/>
  <c r="EK37" i="2"/>
  <c r="EJ38" i="2"/>
  <c r="EL36" i="2"/>
  <c r="EM36" i="2" s="1"/>
  <c r="EN36" i="2" s="1"/>
  <c r="DQ36" i="2"/>
  <c r="DR36" i="2" s="1"/>
  <c r="DS36" i="2" s="1"/>
  <c r="DO38" i="2"/>
  <c r="DP37" i="2"/>
  <c r="CU36" i="2"/>
  <c r="CV36" i="2" s="1"/>
  <c r="CW36" i="2" s="1"/>
  <c r="CX36" i="2" s="1"/>
  <c r="CT37" i="2"/>
  <c r="BY37" i="2"/>
  <c r="BZ36" i="2"/>
  <c r="CA35" i="2"/>
  <c r="CB35" i="2" s="1"/>
  <c r="CC35" i="2" s="1"/>
  <c r="Z42" i="2"/>
  <c r="AC41" i="2"/>
  <c r="O71" i="6"/>
  <c r="P70" i="6"/>
  <c r="FQ41" i="2"/>
  <c r="FT40" i="2"/>
  <c r="EA38" i="2"/>
  <c r="ED37" i="2"/>
  <c r="BP38" i="2"/>
  <c r="BS37" i="2"/>
  <c r="EY37" i="2"/>
  <c r="EV38" i="2"/>
  <c r="GL38" i="2"/>
  <c r="GO37" i="2"/>
  <c r="DF39" i="2"/>
  <c r="DI38" i="2"/>
  <c r="CN39" i="2"/>
  <c r="CK40" i="2"/>
  <c r="HG39" i="2"/>
  <c r="HJ38" i="2"/>
  <c r="AX37" i="2"/>
  <c r="AU38" i="2"/>
  <c r="O37" i="2" l="1"/>
  <c r="P37" i="2" s="1"/>
  <c r="Q37" i="2" s="1"/>
  <c r="R37" i="2" s="1"/>
  <c r="N38" i="2"/>
  <c r="H37" i="2"/>
  <c r="C39" i="2"/>
  <c r="D38" i="2"/>
  <c r="G38" i="2" s="1"/>
  <c r="H38" i="2"/>
  <c r="AK36" i="2"/>
  <c r="AL36" i="2" s="1"/>
  <c r="AM36" i="2" s="1"/>
  <c r="AI38" i="2"/>
  <c r="AJ37" i="2"/>
  <c r="BD39" i="2"/>
  <c r="BE38" i="2"/>
  <c r="GW36" i="2"/>
  <c r="GX36" i="2" s="1"/>
  <c r="GY36" i="2" s="1"/>
  <c r="GV37" i="2"/>
  <c r="GU38" i="2"/>
  <c r="GB36" i="2"/>
  <c r="GC36" i="2"/>
  <c r="GD36" i="2" s="1"/>
  <c r="FZ38" i="2"/>
  <c r="GA37" i="2"/>
  <c r="FG37" i="2"/>
  <c r="FH37" i="2" s="1"/>
  <c r="FI37" i="2" s="1"/>
  <c r="FE39" i="2"/>
  <c r="FF38" i="2"/>
  <c r="EK38" i="2"/>
  <c r="EJ39" i="2"/>
  <c r="EL37" i="2"/>
  <c r="EM37" i="2" s="1"/>
  <c r="EN37" i="2" s="1"/>
  <c r="DQ37" i="2"/>
  <c r="DR37" i="2"/>
  <c r="DS37" i="2" s="1"/>
  <c r="DO39" i="2"/>
  <c r="DP38" i="2"/>
  <c r="CT38" i="2"/>
  <c r="CU37" i="2"/>
  <c r="CA36" i="2"/>
  <c r="CB36" i="2" s="1"/>
  <c r="CC36" i="2" s="1"/>
  <c r="BZ37" i="2"/>
  <c r="BY38" i="2"/>
  <c r="AC42" i="2"/>
  <c r="Z43" i="2"/>
  <c r="P71" i="6"/>
  <c r="O72" i="6"/>
  <c r="CN40" i="2"/>
  <c r="CK41" i="2"/>
  <c r="BP39" i="2"/>
  <c r="BS38" i="2"/>
  <c r="DF40" i="2"/>
  <c r="DI39" i="2"/>
  <c r="HJ39" i="2"/>
  <c r="HG40" i="2"/>
  <c r="EA39" i="2"/>
  <c r="ED38" i="2"/>
  <c r="EV39" i="2"/>
  <c r="EY38" i="2"/>
  <c r="GL39" i="2"/>
  <c r="GO38" i="2"/>
  <c r="FT41" i="2"/>
  <c r="FQ42" i="2"/>
  <c r="AX38" i="2"/>
  <c r="AU39" i="2"/>
  <c r="N39" i="2" l="1"/>
  <c r="O38" i="2"/>
  <c r="P38" i="2" s="1"/>
  <c r="Q38" i="2" s="1"/>
  <c r="R38" i="2" s="1"/>
  <c r="D39" i="2"/>
  <c r="G39" i="2" s="1"/>
  <c r="C40" i="2"/>
  <c r="AK37" i="2"/>
  <c r="AL37" i="2" s="1"/>
  <c r="AM37" i="2" s="1"/>
  <c r="AI39" i="2"/>
  <c r="AJ38" i="2"/>
  <c r="BF38" i="2"/>
  <c r="BG38" i="2" s="1"/>
  <c r="BH38" i="2" s="1"/>
  <c r="BD40" i="2"/>
  <c r="BE39" i="2"/>
  <c r="GV38" i="2"/>
  <c r="GU39" i="2"/>
  <c r="GW37" i="2"/>
  <c r="GX37" i="2" s="1"/>
  <c r="GY37" i="2" s="1"/>
  <c r="GB37" i="2"/>
  <c r="GC37" i="2"/>
  <c r="GD37" i="2" s="1"/>
  <c r="GA38" i="2"/>
  <c r="FZ39" i="2"/>
  <c r="FG38" i="2"/>
  <c r="FH38" i="2" s="1"/>
  <c r="FI38" i="2" s="1"/>
  <c r="FF39" i="2"/>
  <c r="FE40" i="2"/>
  <c r="EK39" i="2"/>
  <c r="EL39" i="2" s="1"/>
  <c r="EM39" i="2" s="1"/>
  <c r="EN39" i="2" s="1"/>
  <c r="EJ40" i="2"/>
  <c r="EL38" i="2"/>
  <c r="EM38" i="2" s="1"/>
  <c r="EN38" i="2" s="1"/>
  <c r="DQ38" i="2"/>
  <c r="DR38" i="2" s="1"/>
  <c r="DS38" i="2" s="1"/>
  <c r="DO40" i="2"/>
  <c r="DP39" i="2"/>
  <c r="DQ39" i="2" s="1"/>
  <c r="DR39" i="2" s="1"/>
  <c r="DS39" i="2" s="1"/>
  <c r="CV37" i="2"/>
  <c r="CW37" i="2" s="1"/>
  <c r="CX37" i="2" s="1"/>
  <c r="CU38" i="2"/>
  <c r="CT39" i="2"/>
  <c r="BZ38" i="2"/>
  <c r="BY39" i="2"/>
  <c r="CA37" i="2"/>
  <c r="CB37" i="2" s="1"/>
  <c r="CC37" i="2" s="1"/>
  <c r="AC43" i="2"/>
  <c r="Z44" i="2"/>
  <c r="O73" i="6"/>
  <c r="P72" i="6"/>
  <c r="HJ40" i="2"/>
  <c r="HG41" i="2"/>
  <c r="DF41" i="2"/>
  <c r="DI40" i="2"/>
  <c r="EY39" i="2"/>
  <c r="EV40" i="2"/>
  <c r="BP40" i="2"/>
  <c r="BS39" i="2"/>
  <c r="GO39" i="2"/>
  <c r="GL40" i="2"/>
  <c r="CN41" i="2"/>
  <c r="CK42" i="2"/>
  <c r="FQ43" i="2"/>
  <c r="FT42" i="2"/>
  <c r="ED39" i="2"/>
  <c r="EA40" i="2"/>
  <c r="AU40" i="2"/>
  <c r="AX39" i="2"/>
  <c r="H39" i="2" l="1"/>
  <c r="N40" i="2"/>
  <c r="O39" i="2"/>
  <c r="P39" i="2" s="1"/>
  <c r="Q39" i="2" s="1"/>
  <c r="R39" i="2" s="1"/>
  <c r="C41" i="2"/>
  <c r="D40" i="2"/>
  <c r="H40" i="2" s="1"/>
  <c r="AK38" i="2"/>
  <c r="AL38" i="2" s="1"/>
  <c r="AM38" i="2" s="1"/>
  <c r="AI40" i="2"/>
  <c r="AJ39" i="2"/>
  <c r="BF39" i="2"/>
  <c r="BG39" i="2" s="1"/>
  <c r="BH39" i="2" s="1"/>
  <c r="BD41" i="2"/>
  <c r="BE40" i="2"/>
  <c r="BF40" i="2" s="1"/>
  <c r="BG40" i="2" s="1"/>
  <c r="BH40" i="2" s="1"/>
  <c r="GU40" i="2"/>
  <c r="GV39" i="2"/>
  <c r="GW38" i="2"/>
  <c r="GX38" i="2" s="1"/>
  <c r="GY38" i="2" s="1"/>
  <c r="GA39" i="2"/>
  <c r="FZ40" i="2"/>
  <c r="GB38" i="2"/>
  <c r="GC38" i="2" s="1"/>
  <c r="GD38" i="2" s="1"/>
  <c r="FF40" i="2"/>
  <c r="FG40" i="2" s="1"/>
  <c r="FH40" i="2" s="1"/>
  <c r="FI40" i="2" s="1"/>
  <c r="FE41" i="2"/>
  <c r="FH39" i="2"/>
  <c r="FI39" i="2" s="1"/>
  <c r="FG39" i="2"/>
  <c r="EJ41" i="2"/>
  <c r="EK40" i="2"/>
  <c r="DO41" i="2"/>
  <c r="DP40" i="2"/>
  <c r="CU39" i="2"/>
  <c r="CV39" i="2" s="1"/>
  <c r="CW39" i="2" s="1"/>
  <c r="CX39" i="2" s="1"/>
  <c r="CT40" i="2"/>
  <c r="CV38" i="2"/>
  <c r="CW38" i="2" s="1"/>
  <c r="CX38" i="2" s="1"/>
  <c r="BY40" i="2"/>
  <c r="BZ39" i="2"/>
  <c r="CA39" i="2" s="1"/>
  <c r="CB39" i="2" s="1"/>
  <c r="CC39" i="2" s="1"/>
  <c r="CA38" i="2"/>
  <c r="CB38" i="2" s="1"/>
  <c r="CC38" i="2" s="1"/>
  <c r="Z45" i="2"/>
  <c r="AC44" i="2"/>
  <c r="P73" i="6"/>
  <c r="O74" i="6"/>
  <c r="BP41" i="2"/>
  <c r="BS40" i="2"/>
  <c r="FQ44" i="2"/>
  <c r="FT43" i="2"/>
  <c r="CK43" i="2"/>
  <c r="CN42" i="2"/>
  <c r="DI41" i="2"/>
  <c r="DF42" i="2"/>
  <c r="EA41" i="2"/>
  <c r="ED40" i="2"/>
  <c r="HG42" i="2"/>
  <c r="HJ41" i="2"/>
  <c r="EY40" i="2"/>
  <c r="EV41" i="2"/>
  <c r="GL41" i="2"/>
  <c r="GO40" i="2"/>
  <c r="AX40" i="2"/>
  <c r="AU41" i="2"/>
  <c r="O40" i="2" l="1"/>
  <c r="P40" i="2" s="1"/>
  <c r="Q40" i="2" s="1"/>
  <c r="R40" i="2" s="1"/>
  <c r="N41" i="2"/>
  <c r="G40" i="2"/>
  <c r="D41" i="2"/>
  <c r="H41" i="2" s="1"/>
  <c r="C42" i="2"/>
  <c r="AK39" i="2"/>
  <c r="AL39" i="2" s="1"/>
  <c r="AM39" i="2" s="1"/>
  <c r="AI41" i="2"/>
  <c r="AJ40" i="2"/>
  <c r="BD42" i="2"/>
  <c r="BE41" i="2"/>
  <c r="GW39" i="2"/>
  <c r="GX39" i="2"/>
  <c r="GY39" i="2" s="1"/>
  <c r="GU41" i="2"/>
  <c r="GV40" i="2"/>
  <c r="FZ41" i="2"/>
  <c r="GA40" i="2"/>
  <c r="GB39" i="2"/>
  <c r="GC39" i="2"/>
  <c r="GD39" i="2" s="1"/>
  <c r="FE42" i="2"/>
  <c r="FF41" i="2"/>
  <c r="EL40" i="2"/>
  <c r="EM40" i="2" s="1"/>
  <c r="EN40" i="2" s="1"/>
  <c r="EJ42" i="2"/>
  <c r="EK41" i="2"/>
  <c r="DQ40" i="2"/>
  <c r="DR40" i="2"/>
  <c r="DS40" i="2" s="1"/>
  <c r="DO42" i="2"/>
  <c r="DP41" i="2"/>
  <c r="CT41" i="2"/>
  <c r="CU40" i="2"/>
  <c r="CV40" i="2" s="1"/>
  <c r="CW40" i="2" s="1"/>
  <c r="CX40" i="2" s="1"/>
  <c r="BY41" i="2"/>
  <c r="BZ40" i="2"/>
  <c r="Z46" i="2"/>
  <c r="AC45" i="2"/>
  <c r="O75" i="6"/>
  <c r="P74" i="6"/>
  <c r="DI42" i="2"/>
  <c r="DF43" i="2"/>
  <c r="GL42" i="2"/>
  <c r="GO41" i="2"/>
  <c r="CK44" i="2"/>
  <c r="CN43" i="2"/>
  <c r="EY41" i="2"/>
  <c r="EV42" i="2"/>
  <c r="FQ45" i="2"/>
  <c r="FT44" i="2"/>
  <c r="HJ42" i="2"/>
  <c r="HG43" i="2"/>
  <c r="EA42" i="2"/>
  <c r="ED41" i="2"/>
  <c r="BP42" i="2"/>
  <c r="BS41" i="2"/>
  <c r="AU42" i="2"/>
  <c r="AX41" i="2"/>
  <c r="O41" i="2" l="1"/>
  <c r="P41" i="2" s="1"/>
  <c r="Q41" i="2" s="1"/>
  <c r="R41" i="2" s="1"/>
  <c r="N42" i="2"/>
  <c r="G41" i="2"/>
  <c r="D42" i="2"/>
  <c r="H42" i="2" s="1"/>
  <c r="C43" i="2"/>
  <c r="AK40" i="2"/>
  <c r="AL40" i="2" s="1"/>
  <c r="AM40" i="2" s="1"/>
  <c r="AI42" i="2"/>
  <c r="AJ41" i="2"/>
  <c r="BF41" i="2"/>
  <c r="BG41" i="2" s="1"/>
  <c r="BH41" i="2" s="1"/>
  <c r="BD43" i="2"/>
  <c r="BE42" i="2"/>
  <c r="BF42" i="2" s="1"/>
  <c r="BG42" i="2" s="1"/>
  <c r="BH42" i="2" s="1"/>
  <c r="GW40" i="2"/>
  <c r="GX40" i="2" s="1"/>
  <c r="GY40" i="2" s="1"/>
  <c r="GU42" i="2"/>
  <c r="GV41" i="2"/>
  <c r="GB40" i="2"/>
  <c r="GC40" i="2"/>
  <c r="GD40" i="2" s="1"/>
  <c r="GA41" i="2"/>
  <c r="GB41" i="2" s="1"/>
  <c r="GC41" i="2" s="1"/>
  <c r="GD41" i="2" s="1"/>
  <c r="FZ42" i="2"/>
  <c r="FG41" i="2"/>
  <c r="FH41" i="2" s="1"/>
  <c r="FI41" i="2" s="1"/>
  <c r="FE43" i="2"/>
  <c r="FF42" i="2"/>
  <c r="EL41" i="2"/>
  <c r="EM41" i="2"/>
  <c r="EN41" i="2" s="1"/>
  <c r="EK42" i="2"/>
  <c r="EL42" i="2" s="1"/>
  <c r="EM42" i="2" s="1"/>
  <c r="EN42" i="2" s="1"/>
  <c r="EJ43" i="2"/>
  <c r="DQ41" i="2"/>
  <c r="DR41" i="2"/>
  <c r="DS41" i="2" s="1"/>
  <c r="DO43" i="2"/>
  <c r="DP42" i="2"/>
  <c r="CT42" i="2"/>
  <c r="CU41" i="2"/>
  <c r="CA40" i="2"/>
  <c r="CB40" i="2" s="1"/>
  <c r="CC40" i="2" s="1"/>
  <c r="BZ41" i="2"/>
  <c r="CA41" i="2" s="1"/>
  <c r="CB41" i="2" s="1"/>
  <c r="CC41" i="2" s="1"/>
  <c r="BY42" i="2"/>
  <c r="Z47" i="2"/>
  <c r="AC46" i="2"/>
  <c r="O76" i="6"/>
  <c r="P75" i="6"/>
  <c r="BP43" i="2"/>
  <c r="BS42" i="2"/>
  <c r="CK45" i="2"/>
  <c r="CN44" i="2"/>
  <c r="HG44" i="2"/>
  <c r="HJ43" i="2"/>
  <c r="GL43" i="2"/>
  <c r="GO42" i="2"/>
  <c r="EV43" i="2"/>
  <c r="EY42" i="2"/>
  <c r="DI43" i="2"/>
  <c r="DF44" i="2"/>
  <c r="EA43" i="2"/>
  <c r="ED42" i="2"/>
  <c r="FQ46" i="2"/>
  <c r="FT45" i="2"/>
  <c r="AU43" i="2"/>
  <c r="AX42" i="2"/>
  <c r="N43" i="2" l="1"/>
  <c r="O42" i="2"/>
  <c r="P42" i="2" s="1"/>
  <c r="Q42" i="2" s="1"/>
  <c r="R42" i="2" s="1"/>
  <c r="G42" i="2"/>
  <c r="D43" i="2"/>
  <c r="H43" i="2" s="1"/>
  <c r="C44" i="2"/>
  <c r="AK41" i="2"/>
  <c r="AL41" i="2" s="1"/>
  <c r="AM41" i="2" s="1"/>
  <c r="AI43" i="2"/>
  <c r="AJ42" i="2"/>
  <c r="BE43" i="2"/>
  <c r="BD44" i="2"/>
  <c r="GW41" i="2"/>
  <c r="GX41" i="2" s="1"/>
  <c r="GY41" i="2" s="1"/>
  <c r="GU43" i="2"/>
  <c r="GV42" i="2"/>
  <c r="FZ43" i="2"/>
  <c r="GA42" i="2"/>
  <c r="FG42" i="2"/>
  <c r="FH42" i="2"/>
  <c r="FI42" i="2" s="1"/>
  <c r="FF43" i="2"/>
  <c r="FE44" i="2"/>
  <c r="EJ44" i="2"/>
  <c r="EK43" i="2"/>
  <c r="DQ42" i="2"/>
  <c r="DR42" i="2"/>
  <c r="DS42" i="2" s="1"/>
  <c r="DP43" i="2"/>
  <c r="DO44" i="2"/>
  <c r="CV41" i="2"/>
  <c r="CW41" i="2" s="1"/>
  <c r="CX41" i="2" s="1"/>
  <c r="CU42" i="2"/>
  <c r="CT43" i="2"/>
  <c r="BY43" i="2"/>
  <c r="BZ42" i="2"/>
  <c r="CA42" i="2" s="1"/>
  <c r="CB42" i="2" s="1"/>
  <c r="CC42" i="2" s="1"/>
  <c r="Z48" i="2"/>
  <c r="AC47" i="2"/>
  <c r="O77" i="6"/>
  <c r="P76" i="6"/>
  <c r="GL44" i="2"/>
  <c r="GO43" i="2"/>
  <c r="HJ44" i="2"/>
  <c r="HG45" i="2"/>
  <c r="EA44" i="2"/>
  <c r="ED43" i="2"/>
  <c r="EY43" i="2"/>
  <c r="EV44" i="2"/>
  <c r="CK46" i="2"/>
  <c r="CN45" i="2"/>
  <c r="FQ47" i="2"/>
  <c r="FT46" i="2"/>
  <c r="DF45" i="2"/>
  <c r="DI44" i="2"/>
  <c r="BP44" i="2"/>
  <c r="BS43" i="2"/>
  <c r="AU44" i="2"/>
  <c r="AX43" i="2"/>
  <c r="N44" i="2" l="1"/>
  <c r="O43" i="2"/>
  <c r="P43" i="2" s="1"/>
  <c r="Q43" i="2" s="1"/>
  <c r="R43" i="2" s="1"/>
  <c r="C45" i="2"/>
  <c r="D44" i="2"/>
  <c r="H44" i="2" s="1"/>
  <c r="G43" i="2"/>
  <c r="AK42" i="2"/>
  <c r="AL42" i="2" s="1"/>
  <c r="AM42" i="2" s="1"/>
  <c r="AI44" i="2"/>
  <c r="AJ43" i="2"/>
  <c r="AK43" i="2" s="1"/>
  <c r="AL43" i="2" s="1"/>
  <c r="AM43" i="2" s="1"/>
  <c r="BD45" i="2"/>
  <c r="BE44" i="2"/>
  <c r="BF43" i="2"/>
  <c r="BG43" i="2" s="1"/>
  <c r="BH43" i="2" s="1"/>
  <c r="GW42" i="2"/>
  <c r="GX42" i="2" s="1"/>
  <c r="GY42" i="2" s="1"/>
  <c r="GU44" i="2"/>
  <c r="GV43" i="2"/>
  <c r="GB42" i="2"/>
  <c r="GC42" i="2" s="1"/>
  <c r="GD42" i="2" s="1"/>
  <c r="FZ44" i="2"/>
  <c r="GA43" i="2"/>
  <c r="GB43" i="2" s="1"/>
  <c r="GC43" i="2" s="1"/>
  <c r="GD43" i="2" s="1"/>
  <c r="FF44" i="2"/>
  <c r="FG44" i="2" s="1"/>
  <c r="FH44" i="2" s="1"/>
  <c r="FI44" i="2" s="1"/>
  <c r="FE45" i="2"/>
  <c r="FG43" i="2"/>
  <c r="FH43" i="2"/>
  <c r="FI43" i="2" s="1"/>
  <c r="EL43" i="2"/>
  <c r="EM43" i="2"/>
  <c r="EN43" i="2" s="1"/>
  <c r="EK44" i="2"/>
  <c r="EL44" i="2" s="1"/>
  <c r="EM44" i="2" s="1"/>
  <c r="EN44" i="2" s="1"/>
  <c r="EJ45" i="2"/>
  <c r="DO45" i="2"/>
  <c r="DP44" i="2"/>
  <c r="DQ43" i="2"/>
  <c r="DR43" i="2" s="1"/>
  <c r="DS43" i="2" s="1"/>
  <c r="CT44" i="2"/>
  <c r="CU43" i="2"/>
  <c r="CV42" i="2"/>
  <c r="CW42" i="2" s="1"/>
  <c r="CX42" i="2" s="1"/>
  <c r="BZ43" i="2"/>
  <c r="CA43" i="2" s="1"/>
  <c r="CB43" i="2" s="1"/>
  <c r="CC43" i="2" s="1"/>
  <c r="BY44" i="2"/>
  <c r="Z49" i="2"/>
  <c r="AC48" i="2"/>
  <c r="O78" i="6"/>
  <c r="P77" i="6"/>
  <c r="EY44" i="2"/>
  <c r="EV45" i="2"/>
  <c r="BP45" i="2"/>
  <c r="BS44" i="2"/>
  <c r="HG46" i="2"/>
  <c r="HJ45" i="2"/>
  <c r="FQ48" i="2"/>
  <c r="FT47" i="2"/>
  <c r="DI45" i="2"/>
  <c r="DF46" i="2"/>
  <c r="EA45" i="2"/>
  <c r="ED44" i="2"/>
  <c r="CN46" i="2"/>
  <c r="CK47" i="2"/>
  <c r="GO44" i="2"/>
  <c r="GL45" i="2"/>
  <c r="AX44" i="2"/>
  <c r="AU45" i="2"/>
  <c r="N45" i="2" l="1"/>
  <c r="O44" i="2"/>
  <c r="P44" i="2" s="1"/>
  <c r="Q44" i="2" s="1"/>
  <c r="R44" i="2" s="1"/>
  <c r="G44" i="2"/>
  <c r="C46" i="2"/>
  <c r="D45" i="2"/>
  <c r="H45" i="2" s="1"/>
  <c r="AI45" i="2"/>
  <c r="AJ44" i="2"/>
  <c r="BF44" i="2"/>
  <c r="BG44" i="2" s="1"/>
  <c r="BH44" i="2" s="1"/>
  <c r="BE45" i="2"/>
  <c r="BD46" i="2"/>
  <c r="GW43" i="2"/>
  <c r="GX43" i="2" s="1"/>
  <c r="GY43" i="2" s="1"/>
  <c r="GV44" i="2"/>
  <c r="GW44" i="2" s="1"/>
  <c r="GX44" i="2" s="1"/>
  <c r="GY44" i="2" s="1"/>
  <c r="GU45" i="2"/>
  <c r="FZ45" i="2"/>
  <c r="GA44" i="2"/>
  <c r="FE46" i="2"/>
  <c r="FF45" i="2"/>
  <c r="FG45" i="2" s="1"/>
  <c r="FH45" i="2" s="1"/>
  <c r="FI45" i="2" s="1"/>
  <c r="EJ46" i="2"/>
  <c r="EK45" i="2"/>
  <c r="DQ44" i="2"/>
  <c r="DR44" i="2"/>
  <c r="DS44" i="2" s="1"/>
  <c r="DO46" i="2"/>
  <c r="DP45" i="2"/>
  <c r="DQ45" i="2" s="1"/>
  <c r="DR45" i="2" s="1"/>
  <c r="DS45" i="2" s="1"/>
  <c r="CV43" i="2"/>
  <c r="CW43" i="2" s="1"/>
  <c r="CX43" i="2" s="1"/>
  <c r="CT45" i="2"/>
  <c r="CU44" i="2"/>
  <c r="BY45" i="2"/>
  <c r="BZ44" i="2"/>
  <c r="CA44" i="2" s="1"/>
  <c r="CB44" i="2" s="1"/>
  <c r="CC44" i="2" s="1"/>
  <c r="Z50" i="2"/>
  <c r="AC49" i="2"/>
  <c r="O79" i="6"/>
  <c r="P78" i="6"/>
  <c r="FQ49" i="2"/>
  <c r="FT48" i="2"/>
  <c r="HJ46" i="2"/>
  <c r="HG47" i="2"/>
  <c r="CN47" i="2"/>
  <c r="CK48" i="2"/>
  <c r="BP46" i="2"/>
  <c r="BS45" i="2"/>
  <c r="ED45" i="2"/>
  <c r="EA46" i="2"/>
  <c r="EV46" i="2"/>
  <c r="EY45" i="2"/>
  <c r="GL46" i="2"/>
  <c r="GO45" i="2"/>
  <c r="DI46" i="2"/>
  <c r="DF47" i="2"/>
  <c r="AU46" i="2"/>
  <c r="AX45" i="2"/>
  <c r="G45" i="2" l="1"/>
  <c r="O45" i="2"/>
  <c r="N46" i="2"/>
  <c r="C47" i="2"/>
  <c r="D46" i="2"/>
  <c r="G46" i="2"/>
  <c r="H46" i="2"/>
  <c r="AK44" i="2"/>
  <c r="AL44" i="2" s="1"/>
  <c r="AM44" i="2" s="1"/>
  <c r="AI46" i="2"/>
  <c r="AJ45" i="2"/>
  <c r="BE46" i="2"/>
  <c r="BF46" i="2" s="1"/>
  <c r="BG46" i="2" s="1"/>
  <c r="BH46" i="2" s="1"/>
  <c r="BD47" i="2"/>
  <c r="BF45" i="2"/>
  <c r="BG45" i="2" s="1"/>
  <c r="BH45" i="2" s="1"/>
  <c r="GV45" i="2"/>
  <c r="GU46" i="2"/>
  <c r="GB44" i="2"/>
  <c r="GC44" i="2" s="1"/>
  <c r="GD44" i="2" s="1"/>
  <c r="FZ46" i="2"/>
  <c r="GA45" i="2"/>
  <c r="GB45" i="2" s="1"/>
  <c r="GC45" i="2" s="1"/>
  <c r="GD45" i="2" s="1"/>
  <c r="FF46" i="2"/>
  <c r="FE47" i="2"/>
  <c r="EL45" i="2"/>
  <c r="EM45" i="2"/>
  <c r="EN45" i="2" s="1"/>
  <c r="EJ47" i="2"/>
  <c r="EK46" i="2"/>
  <c r="EL46" i="2" s="1"/>
  <c r="EM46" i="2" s="1"/>
  <c r="EN46" i="2" s="1"/>
  <c r="DO47" i="2"/>
  <c r="DP46" i="2"/>
  <c r="CV44" i="2"/>
  <c r="CW44" i="2"/>
  <c r="CX44" i="2" s="1"/>
  <c r="CU45" i="2"/>
  <c r="CT46" i="2"/>
  <c r="BY46" i="2"/>
  <c r="BZ45" i="2"/>
  <c r="Z51" i="2"/>
  <c r="AC50" i="2"/>
  <c r="P79" i="6"/>
  <c r="O80" i="6"/>
  <c r="BP47" i="2"/>
  <c r="BS46" i="2"/>
  <c r="GL47" i="2"/>
  <c r="GO46" i="2"/>
  <c r="HG48" i="2"/>
  <c r="HJ47" i="2"/>
  <c r="EY46" i="2"/>
  <c r="EV47" i="2"/>
  <c r="DI47" i="2"/>
  <c r="DF48" i="2"/>
  <c r="ED46" i="2"/>
  <c r="EA47" i="2"/>
  <c r="CK49" i="2"/>
  <c r="CN48" i="2"/>
  <c r="FT49" i="2"/>
  <c r="FQ50" i="2"/>
  <c r="AX46" i="2"/>
  <c r="AU47" i="2"/>
  <c r="N47" i="2" l="1"/>
  <c r="O46" i="2"/>
  <c r="P46" i="2" s="1"/>
  <c r="Q46" i="2" s="1"/>
  <c r="R46" i="2" s="1"/>
  <c r="P45" i="2"/>
  <c r="Q45" i="2"/>
  <c r="R45" i="2" s="1"/>
  <c r="D47" i="2"/>
  <c r="G47" i="2" s="1"/>
  <c r="C48" i="2"/>
  <c r="AK45" i="2"/>
  <c r="AL45" i="2" s="1"/>
  <c r="AM45" i="2" s="1"/>
  <c r="AI47" i="2"/>
  <c r="AJ46" i="2"/>
  <c r="BD48" i="2"/>
  <c r="BE47" i="2"/>
  <c r="BF47" i="2" s="1"/>
  <c r="BG47" i="2" s="1"/>
  <c r="BH47" i="2" s="1"/>
  <c r="GV46" i="2"/>
  <c r="GW46" i="2" s="1"/>
  <c r="GX46" i="2" s="1"/>
  <c r="GY46" i="2" s="1"/>
  <c r="GU47" i="2"/>
  <c r="GW45" i="2"/>
  <c r="GX45" i="2" s="1"/>
  <c r="GY45" i="2" s="1"/>
  <c r="FZ47" i="2"/>
  <c r="GA46" i="2"/>
  <c r="FF47" i="2"/>
  <c r="FG47" i="2" s="1"/>
  <c r="FH47" i="2" s="1"/>
  <c r="FI47" i="2" s="1"/>
  <c r="FE48" i="2"/>
  <c r="FG46" i="2"/>
  <c r="FH46" i="2" s="1"/>
  <c r="FI46" i="2" s="1"/>
  <c r="EK47" i="2"/>
  <c r="EJ48" i="2"/>
  <c r="DQ46" i="2"/>
  <c r="DR46" i="2" s="1"/>
  <c r="DS46" i="2" s="1"/>
  <c r="DO48" i="2"/>
  <c r="DP47" i="2"/>
  <c r="DQ47" i="2" s="1"/>
  <c r="DR47" i="2" s="1"/>
  <c r="DS47" i="2" s="1"/>
  <c r="CU46" i="2"/>
  <c r="CT47" i="2"/>
  <c r="CV45" i="2"/>
  <c r="CW45" i="2" s="1"/>
  <c r="CX45" i="2" s="1"/>
  <c r="CA45" i="2"/>
  <c r="CB45" i="2" s="1"/>
  <c r="CC45" i="2" s="1"/>
  <c r="BZ46" i="2"/>
  <c r="CA46" i="2" s="1"/>
  <c r="CB46" i="2" s="1"/>
  <c r="CC46" i="2" s="1"/>
  <c r="BY47" i="2"/>
  <c r="Z52" i="2"/>
  <c r="AC51" i="2"/>
  <c r="O81" i="6"/>
  <c r="P80" i="6"/>
  <c r="EV48" i="2"/>
  <c r="EY47" i="2"/>
  <c r="CN49" i="2"/>
  <c r="CK50" i="2"/>
  <c r="HJ48" i="2"/>
  <c r="HG49" i="2"/>
  <c r="EA48" i="2"/>
  <c r="ED47" i="2"/>
  <c r="GL48" i="2"/>
  <c r="GO47" i="2"/>
  <c r="FQ51" i="2"/>
  <c r="FT50" i="2"/>
  <c r="DI48" i="2"/>
  <c r="DF49" i="2"/>
  <c r="BP48" i="2"/>
  <c r="BS47" i="2"/>
  <c r="AX47" i="2"/>
  <c r="AU48" i="2"/>
  <c r="H47" i="2" l="1"/>
  <c r="N48" i="2"/>
  <c r="O47" i="2"/>
  <c r="P47" i="2" s="1"/>
  <c r="Q47" i="2" s="1"/>
  <c r="R47" i="2" s="1"/>
  <c r="C49" i="2"/>
  <c r="D48" i="2"/>
  <c r="G48" i="2" s="1"/>
  <c r="AK46" i="2"/>
  <c r="AL46" i="2" s="1"/>
  <c r="AM46" i="2" s="1"/>
  <c r="AI48" i="2"/>
  <c r="AJ47" i="2"/>
  <c r="AK47" i="2" s="1"/>
  <c r="AL47" i="2" s="1"/>
  <c r="AM47" i="2" s="1"/>
  <c r="BD49" i="2"/>
  <c r="BE48" i="2"/>
  <c r="GV47" i="2"/>
  <c r="GU48" i="2"/>
  <c r="GB46" i="2"/>
  <c r="GC46" i="2" s="1"/>
  <c r="GD46" i="2" s="1"/>
  <c r="GA47" i="2"/>
  <c r="GB47" i="2" s="1"/>
  <c r="GC47" i="2" s="1"/>
  <c r="GD47" i="2" s="1"/>
  <c r="FZ48" i="2"/>
  <c r="FE49" i="2"/>
  <c r="FF48" i="2"/>
  <c r="EJ49" i="2"/>
  <c r="EK48" i="2"/>
  <c r="EL48" i="2" s="1"/>
  <c r="EM48" i="2" s="1"/>
  <c r="EN48" i="2" s="1"/>
  <c r="EL47" i="2"/>
  <c r="EM47" i="2" s="1"/>
  <c r="EN47" i="2" s="1"/>
  <c r="DO49" i="2"/>
  <c r="DP48" i="2"/>
  <c r="DQ48" i="2" s="1"/>
  <c r="DR48" i="2" s="1"/>
  <c r="DS48" i="2" s="1"/>
  <c r="CT48" i="2"/>
  <c r="CU47" i="2"/>
  <c r="CV47" i="2" s="1"/>
  <c r="CW47" i="2" s="1"/>
  <c r="CX47" i="2" s="1"/>
  <c r="CV46" i="2"/>
  <c r="CW46" i="2" s="1"/>
  <c r="CX46" i="2" s="1"/>
  <c r="BZ47" i="2"/>
  <c r="CA47" i="2" s="1"/>
  <c r="CB47" i="2" s="1"/>
  <c r="CC47" i="2" s="1"/>
  <c r="BY48" i="2"/>
  <c r="Z53" i="2"/>
  <c r="AC52" i="2"/>
  <c r="P81" i="6"/>
  <c r="O82" i="6"/>
  <c r="EA49" i="2"/>
  <c r="ED48" i="2"/>
  <c r="HJ49" i="2"/>
  <c r="HG50" i="2"/>
  <c r="DI49" i="2"/>
  <c r="DF50" i="2"/>
  <c r="CK51" i="2"/>
  <c r="CN50" i="2"/>
  <c r="BP49" i="2"/>
  <c r="BS48" i="2"/>
  <c r="FT51" i="2"/>
  <c r="FQ52" i="2"/>
  <c r="GO48" i="2"/>
  <c r="GL49" i="2"/>
  <c r="EV49" i="2"/>
  <c r="EY48" i="2"/>
  <c r="AX48" i="2"/>
  <c r="AU49" i="2"/>
  <c r="N49" i="2" l="1"/>
  <c r="O48" i="2"/>
  <c r="C50" i="2"/>
  <c r="D49" i="2"/>
  <c r="H49" i="2" s="1"/>
  <c r="H48" i="2"/>
  <c r="AI49" i="2"/>
  <c r="AJ48" i="2"/>
  <c r="BF48" i="2"/>
  <c r="BG48" i="2"/>
  <c r="BH48" i="2" s="1"/>
  <c r="BD50" i="2"/>
  <c r="BE49" i="2"/>
  <c r="BF49" i="2" s="1"/>
  <c r="BG49" i="2" s="1"/>
  <c r="BH49" i="2" s="1"/>
  <c r="GU49" i="2"/>
  <c r="GV48" i="2"/>
  <c r="GW47" i="2"/>
  <c r="GX47" i="2" s="1"/>
  <c r="GY47" i="2" s="1"/>
  <c r="FZ49" i="2"/>
  <c r="GA48" i="2"/>
  <c r="FG48" i="2"/>
  <c r="FH48" i="2"/>
  <c r="FI48" i="2" s="1"/>
  <c r="FE50" i="2"/>
  <c r="FF49" i="2"/>
  <c r="FG49" i="2" s="1"/>
  <c r="FH49" i="2" s="1"/>
  <c r="FI49" i="2" s="1"/>
  <c r="EK49" i="2"/>
  <c r="EJ50" i="2"/>
  <c r="DO50" i="2"/>
  <c r="DP49" i="2"/>
  <c r="CT49" i="2"/>
  <c r="CU48" i="2"/>
  <c r="BY49" i="2"/>
  <c r="BZ48" i="2"/>
  <c r="CA48" i="2" s="1"/>
  <c r="CB48" i="2" s="1"/>
  <c r="CC48" i="2" s="1"/>
  <c r="AC53" i="2"/>
  <c r="Z54" i="2"/>
  <c r="O83" i="6"/>
  <c r="P82" i="6"/>
  <c r="CN51" i="2"/>
  <c r="CK52" i="2"/>
  <c r="DF51" i="2"/>
  <c r="DI50" i="2"/>
  <c r="GL50" i="2"/>
  <c r="GO49" i="2"/>
  <c r="HG51" i="2"/>
  <c r="HJ50" i="2"/>
  <c r="EY49" i="2"/>
  <c r="EV50" i="2"/>
  <c r="FQ53" i="2"/>
  <c r="FT52" i="2"/>
  <c r="BP50" i="2"/>
  <c r="BS49" i="2"/>
  <c r="ED49" i="2"/>
  <c r="EA50" i="2"/>
  <c r="AU50" i="2"/>
  <c r="AX49" i="2"/>
  <c r="P48" i="2" l="1"/>
  <c r="Q48" i="2" s="1"/>
  <c r="R48" i="2" s="1"/>
  <c r="N50" i="2"/>
  <c r="O49" i="2"/>
  <c r="P49" i="2" s="1"/>
  <c r="Q49" i="2" s="1"/>
  <c r="R49" i="2" s="1"/>
  <c r="G49" i="2"/>
  <c r="D50" i="2"/>
  <c r="G50" i="2" s="1"/>
  <c r="C51" i="2"/>
  <c r="AK48" i="2"/>
  <c r="AL48" i="2" s="1"/>
  <c r="AM48" i="2" s="1"/>
  <c r="AJ49" i="2"/>
  <c r="AI50" i="2"/>
  <c r="BD51" i="2"/>
  <c r="BE50" i="2"/>
  <c r="GW48" i="2"/>
  <c r="GX48" i="2" s="1"/>
  <c r="GY48" i="2" s="1"/>
  <c r="GV49" i="2"/>
  <c r="GW49" i="2" s="1"/>
  <c r="GX49" i="2" s="1"/>
  <c r="GY49" i="2" s="1"/>
  <c r="GU50" i="2"/>
  <c r="GB48" i="2"/>
  <c r="GC48" i="2" s="1"/>
  <c r="GD48" i="2" s="1"/>
  <c r="GA49" i="2"/>
  <c r="FZ50" i="2"/>
  <c r="FF50" i="2"/>
  <c r="FE51" i="2"/>
  <c r="EK50" i="2"/>
  <c r="EJ51" i="2"/>
  <c r="EL49" i="2"/>
  <c r="EM49" i="2" s="1"/>
  <c r="EN49" i="2" s="1"/>
  <c r="DQ49" i="2"/>
  <c r="DR49" i="2" s="1"/>
  <c r="DS49" i="2" s="1"/>
  <c r="DO51" i="2"/>
  <c r="DP50" i="2"/>
  <c r="DQ50" i="2" s="1"/>
  <c r="DR50" i="2" s="1"/>
  <c r="DS50" i="2" s="1"/>
  <c r="CV48" i="2"/>
  <c r="CW48" i="2" s="1"/>
  <c r="CX48" i="2" s="1"/>
  <c r="CT50" i="2"/>
  <c r="CU49" i="2"/>
  <c r="BY50" i="2"/>
  <c r="BZ49" i="2"/>
  <c r="CA49" i="2" s="1"/>
  <c r="CB49" i="2" s="1"/>
  <c r="CC49" i="2" s="1"/>
  <c r="Z55" i="2"/>
  <c r="AC54" i="2"/>
  <c r="O84" i="6"/>
  <c r="P83" i="6"/>
  <c r="HG52" i="2"/>
  <c r="HJ51" i="2"/>
  <c r="ED50" i="2"/>
  <c r="EA51" i="2"/>
  <c r="BP51" i="2"/>
  <c r="BS50" i="2"/>
  <c r="GO50" i="2"/>
  <c r="GL51" i="2"/>
  <c r="FT53" i="2"/>
  <c r="FQ54" i="2"/>
  <c r="DF52" i="2"/>
  <c r="DI51" i="2"/>
  <c r="CK53" i="2"/>
  <c r="CN52" i="2"/>
  <c r="EV51" i="2"/>
  <c r="EY50" i="2"/>
  <c r="AX50" i="2"/>
  <c r="AU51" i="2"/>
  <c r="N51" i="2" l="1"/>
  <c r="O50" i="2"/>
  <c r="P50" i="2" s="1"/>
  <c r="Q50" i="2" s="1"/>
  <c r="R50" i="2" s="1"/>
  <c r="H50" i="2"/>
  <c r="D51" i="2"/>
  <c r="G51" i="2" s="1"/>
  <c r="C52" i="2"/>
  <c r="AI51" i="2"/>
  <c r="AJ50" i="2"/>
  <c r="AK49" i="2"/>
  <c r="AL49" i="2" s="1"/>
  <c r="AM49" i="2" s="1"/>
  <c r="BF50" i="2"/>
  <c r="BG50" i="2"/>
  <c r="BH50" i="2" s="1"/>
  <c r="BD52" i="2"/>
  <c r="BE51" i="2"/>
  <c r="GU51" i="2"/>
  <c r="GV50" i="2"/>
  <c r="GA50" i="2"/>
  <c r="FZ51" i="2"/>
  <c r="GB49" i="2"/>
  <c r="GC49" i="2" s="1"/>
  <c r="GD49" i="2" s="1"/>
  <c r="FF51" i="2"/>
  <c r="FE52" i="2"/>
  <c r="FG50" i="2"/>
  <c r="FH50" i="2"/>
  <c r="FI50" i="2" s="1"/>
  <c r="EK51" i="2"/>
  <c r="EJ52" i="2"/>
  <c r="EL50" i="2"/>
  <c r="EM50" i="2"/>
  <c r="EN50" i="2" s="1"/>
  <c r="DO52" i="2"/>
  <c r="DP51" i="2"/>
  <c r="CV49" i="2"/>
  <c r="CW49" i="2" s="1"/>
  <c r="CX49" i="2" s="1"/>
  <c r="CT51" i="2"/>
  <c r="CU50" i="2"/>
  <c r="CV50" i="2" s="1"/>
  <c r="CW50" i="2" s="1"/>
  <c r="CX50" i="2" s="1"/>
  <c r="BZ50" i="2"/>
  <c r="BY51" i="2"/>
  <c r="Z56" i="2"/>
  <c r="AC55" i="2"/>
  <c r="O85" i="6"/>
  <c r="P84" i="6"/>
  <c r="GO51" i="2"/>
  <c r="GL52" i="2"/>
  <c r="EV52" i="2"/>
  <c r="EY51" i="2"/>
  <c r="CN53" i="2"/>
  <c r="CK54" i="2"/>
  <c r="BP52" i="2"/>
  <c r="BS51" i="2"/>
  <c r="ED51" i="2"/>
  <c r="EA52" i="2"/>
  <c r="DI52" i="2"/>
  <c r="DF53" i="2"/>
  <c r="FT54" i="2"/>
  <c r="FQ55" i="2"/>
  <c r="HG53" i="2"/>
  <c r="HJ52" i="2"/>
  <c r="AX51" i="2"/>
  <c r="AU52" i="2"/>
  <c r="H51" i="2" l="1"/>
  <c r="N52" i="2"/>
  <c r="O51" i="2"/>
  <c r="P51" i="2" s="1"/>
  <c r="Q51" i="2" s="1"/>
  <c r="R51" i="2" s="1"/>
  <c r="C53" i="2"/>
  <c r="D52" i="2"/>
  <c r="G52" i="2" s="1"/>
  <c r="AK50" i="2"/>
  <c r="AL50" i="2" s="1"/>
  <c r="AM50" i="2" s="1"/>
  <c r="AI52" i="2"/>
  <c r="AJ51" i="2"/>
  <c r="AK51" i="2" s="1"/>
  <c r="AL51" i="2" s="1"/>
  <c r="AM51" i="2" s="1"/>
  <c r="BF51" i="2"/>
  <c r="BG51" i="2"/>
  <c r="BH51" i="2" s="1"/>
  <c r="BD53" i="2"/>
  <c r="BE52" i="2"/>
  <c r="GW50" i="2"/>
  <c r="GX50" i="2" s="1"/>
  <c r="GY50" i="2" s="1"/>
  <c r="GU52" i="2"/>
  <c r="GV51" i="2"/>
  <c r="FZ52" i="2"/>
  <c r="GA51" i="2"/>
  <c r="GB50" i="2"/>
  <c r="GC50" i="2" s="1"/>
  <c r="GD50" i="2" s="1"/>
  <c r="FE53" i="2"/>
  <c r="FF52" i="2"/>
  <c r="FG51" i="2"/>
  <c r="FH51" i="2" s="1"/>
  <c r="FI51" i="2" s="1"/>
  <c r="EK52" i="2"/>
  <c r="EJ53" i="2"/>
  <c r="EL51" i="2"/>
  <c r="EM51" i="2" s="1"/>
  <c r="EN51" i="2" s="1"/>
  <c r="DQ51" i="2"/>
  <c r="DR51" i="2"/>
  <c r="DS51" i="2" s="1"/>
  <c r="DP52" i="2"/>
  <c r="DQ52" i="2" s="1"/>
  <c r="DR52" i="2" s="1"/>
  <c r="DS52" i="2" s="1"/>
  <c r="DO53" i="2"/>
  <c r="CT52" i="2"/>
  <c r="CU51" i="2"/>
  <c r="CV51" i="2" s="1"/>
  <c r="CW51" i="2" s="1"/>
  <c r="CX51" i="2" s="1"/>
  <c r="BZ51" i="2"/>
  <c r="BY52" i="2"/>
  <c r="CA50" i="2"/>
  <c r="CB50" i="2"/>
  <c r="CC50" i="2" s="1"/>
  <c r="Z57" i="2"/>
  <c r="AC56" i="2"/>
  <c r="P85" i="6"/>
  <c r="O86" i="6"/>
  <c r="HG54" i="2"/>
  <c r="HJ53" i="2"/>
  <c r="BP53" i="2"/>
  <c r="BS52" i="2"/>
  <c r="CN54" i="2"/>
  <c r="CK55" i="2"/>
  <c r="DF54" i="2"/>
  <c r="DI53" i="2"/>
  <c r="FT55" i="2"/>
  <c r="FQ56" i="2"/>
  <c r="EY52" i="2"/>
  <c r="EV53" i="2"/>
  <c r="GO52" i="2"/>
  <c r="GL53" i="2"/>
  <c r="EA53" i="2"/>
  <c r="ED52" i="2"/>
  <c r="AX52" i="2"/>
  <c r="AU53" i="2"/>
  <c r="N53" i="2" l="1"/>
  <c r="O52" i="2"/>
  <c r="P52" i="2" s="1"/>
  <c r="Q52" i="2" s="1"/>
  <c r="R52" i="2" s="1"/>
  <c r="H52" i="2"/>
  <c r="C54" i="2"/>
  <c r="D53" i="2"/>
  <c r="H53" i="2" s="1"/>
  <c r="AI53" i="2"/>
  <c r="AJ52" i="2"/>
  <c r="BF52" i="2"/>
  <c r="BG52" i="2"/>
  <c r="BH52" i="2" s="1"/>
  <c r="BD54" i="2"/>
  <c r="BE53" i="2"/>
  <c r="GW51" i="2"/>
  <c r="GX51" i="2" s="1"/>
  <c r="GY51" i="2" s="1"/>
  <c r="GU53" i="2"/>
  <c r="GV52" i="2"/>
  <c r="GB51" i="2"/>
  <c r="GC51" i="2"/>
  <c r="GD51" i="2" s="1"/>
  <c r="FZ53" i="2"/>
  <c r="GA52" i="2"/>
  <c r="GB52" i="2" s="1"/>
  <c r="GC52" i="2" s="1"/>
  <c r="GD52" i="2" s="1"/>
  <c r="FE54" i="2"/>
  <c r="FF53" i="2"/>
  <c r="FG53" i="2" s="1"/>
  <c r="FH53" i="2" s="1"/>
  <c r="FI53" i="2" s="1"/>
  <c r="FG52" i="2"/>
  <c r="FH52" i="2" s="1"/>
  <c r="FI52" i="2" s="1"/>
  <c r="EJ54" i="2"/>
  <c r="EK53" i="2"/>
  <c r="EL53" i="2" s="1"/>
  <c r="EM53" i="2" s="1"/>
  <c r="EN53" i="2" s="1"/>
  <c r="EL52" i="2"/>
  <c r="EM52" i="2" s="1"/>
  <c r="EN52" i="2" s="1"/>
  <c r="DO54" i="2"/>
  <c r="DP53" i="2"/>
  <c r="CU52" i="2"/>
  <c r="CV52" i="2" s="1"/>
  <c r="CW52" i="2" s="1"/>
  <c r="CX52" i="2" s="1"/>
  <c r="CT53" i="2"/>
  <c r="BZ52" i="2"/>
  <c r="BY53" i="2"/>
  <c r="CA51" i="2"/>
  <c r="CB51" i="2"/>
  <c r="CC51" i="2" s="1"/>
  <c r="Z58" i="2"/>
  <c r="AC57" i="2"/>
  <c r="P86" i="6"/>
  <c r="O87" i="6"/>
  <c r="DF55" i="2"/>
  <c r="DI54" i="2"/>
  <c r="CK56" i="2"/>
  <c r="CN55" i="2"/>
  <c r="EY53" i="2"/>
  <c r="EV54" i="2"/>
  <c r="GO53" i="2"/>
  <c r="GL54" i="2"/>
  <c r="BP54" i="2"/>
  <c r="BS53" i="2"/>
  <c r="FT56" i="2"/>
  <c r="FQ57" i="2"/>
  <c r="EA54" i="2"/>
  <c r="ED53" i="2"/>
  <c r="HG55" i="2"/>
  <c r="HJ54" i="2"/>
  <c r="AX53" i="2"/>
  <c r="AU54" i="2"/>
  <c r="O53" i="2" l="1"/>
  <c r="P53" i="2" s="1"/>
  <c r="Q53" i="2" s="1"/>
  <c r="R53" i="2" s="1"/>
  <c r="N54" i="2"/>
  <c r="G53" i="2"/>
  <c r="C55" i="2"/>
  <c r="D54" i="2"/>
  <c r="G54" i="2" s="1"/>
  <c r="AK52" i="2"/>
  <c r="AL52" i="2" s="1"/>
  <c r="AM52" i="2" s="1"/>
  <c r="AI54" i="2"/>
  <c r="AJ53" i="2"/>
  <c r="BF53" i="2"/>
  <c r="BG53" i="2"/>
  <c r="BH53" i="2" s="1"/>
  <c r="BD55" i="2"/>
  <c r="BE54" i="2"/>
  <c r="GW52" i="2"/>
  <c r="GX52" i="2"/>
  <c r="GY52" i="2" s="1"/>
  <c r="GV53" i="2"/>
  <c r="GW53" i="2" s="1"/>
  <c r="GX53" i="2" s="1"/>
  <c r="GY53" i="2" s="1"/>
  <c r="GU54" i="2"/>
  <c r="FZ54" i="2"/>
  <c r="GA53" i="2"/>
  <c r="GB53" i="2" s="1"/>
  <c r="GC53" i="2" s="1"/>
  <c r="GD53" i="2" s="1"/>
  <c r="FE55" i="2"/>
  <c r="FF54" i="2"/>
  <c r="FG54" i="2" s="1"/>
  <c r="FH54" i="2" s="1"/>
  <c r="FI54" i="2" s="1"/>
  <c r="EK54" i="2"/>
  <c r="EL54" i="2" s="1"/>
  <c r="EM54" i="2" s="1"/>
  <c r="EN54" i="2" s="1"/>
  <c r="EJ55" i="2"/>
  <c r="DQ53" i="2"/>
  <c r="DR53" i="2"/>
  <c r="DS53" i="2" s="1"/>
  <c r="DO55" i="2"/>
  <c r="DP54" i="2"/>
  <c r="CU53" i="2"/>
  <c r="CV53" i="2" s="1"/>
  <c r="CW53" i="2" s="1"/>
  <c r="CX53" i="2" s="1"/>
  <c r="CT54" i="2"/>
  <c r="BZ53" i="2"/>
  <c r="BY54" i="2"/>
  <c r="CA52" i="2"/>
  <c r="CB52" i="2"/>
  <c r="CC52" i="2" s="1"/>
  <c r="Z59" i="2"/>
  <c r="AC58" i="2"/>
  <c r="P87" i="6"/>
  <c r="O88" i="6"/>
  <c r="GL55" i="2"/>
  <c r="GO54" i="2"/>
  <c r="HG56" i="2"/>
  <c r="HJ55" i="2"/>
  <c r="EV55" i="2"/>
  <c r="EY54" i="2"/>
  <c r="ED54" i="2"/>
  <c r="EA55" i="2"/>
  <c r="CK57" i="2"/>
  <c r="CN56" i="2"/>
  <c r="FQ58" i="2"/>
  <c r="FT57" i="2"/>
  <c r="BP55" i="2"/>
  <c r="BS54" i="2"/>
  <c r="DI55" i="2"/>
  <c r="DF56" i="2"/>
  <c r="AX54" i="2"/>
  <c r="AU55" i="2"/>
  <c r="H54" i="2" l="1"/>
  <c r="N55" i="2"/>
  <c r="O54" i="2"/>
  <c r="P54" i="2" s="1"/>
  <c r="Q54" i="2" s="1"/>
  <c r="R54" i="2" s="1"/>
  <c r="D55" i="2"/>
  <c r="G55" i="2" s="1"/>
  <c r="C56" i="2"/>
  <c r="H55" i="2"/>
  <c r="AK53" i="2"/>
  <c r="AL53" i="2" s="1"/>
  <c r="AM53" i="2" s="1"/>
  <c r="AI55" i="2"/>
  <c r="AJ54" i="2"/>
  <c r="AK54" i="2" s="1"/>
  <c r="AL54" i="2" s="1"/>
  <c r="AM54" i="2" s="1"/>
  <c r="BF54" i="2"/>
  <c r="BG54" i="2"/>
  <c r="BH54" i="2" s="1"/>
  <c r="BD56" i="2"/>
  <c r="BE55" i="2"/>
  <c r="BF55" i="2" s="1"/>
  <c r="BG55" i="2" s="1"/>
  <c r="BH55" i="2" s="1"/>
  <c r="GV54" i="2"/>
  <c r="GW54" i="2" s="1"/>
  <c r="GX54" i="2" s="1"/>
  <c r="GY54" i="2" s="1"/>
  <c r="GU55" i="2"/>
  <c r="GA54" i="2"/>
  <c r="FZ55" i="2"/>
  <c r="FE56" i="2"/>
  <c r="FF55" i="2"/>
  <c r="FG55" i="2" s="1"/>
  <c r="FH55" i="2" s="1"/>
  <c r="FI55" i="2" s="1"/>
  <c r="EJ56" i="2"/>
  <c r="EK55" i="2"/>
  <c r="DQ54" i="2"/>
  <c r="DR54" i="2"/>
  <c r="DS54" i="2" s="1"/>
  <c r="DO56" i="2"/>
  <c r="DP55" i="2"/>
  <c r="CU54" i="2"/>
  <c r="CT55" i="2"/>
  <c r="BZ54" i="2"/>
  <c r="CA54" i="2" s="1"/>
  <c r="CB54" i="2" s="1"/>
  <c r="CC54" i="2" s="1"/>
  <c r="BY55" i="2"/>
  <c r="CA53" i="2"/>
  <c r="CB53" i="2" s="1"/>
  <c r="CC53" i="2" s="1"/>
  <c r="AC59" i="2"/>
  <c r="Z60" i="2"/>
  <c r="O89" i="6"/>
  <c r="P88" i="6"/>
  <c r="EA56" i="2"/>
  <c r="ED55" i="2"/>
  <c r="DI56" i="2"/>
  <c r="DF57" i="2"/>
  <c r="EV56" i="2"/>
  <c r="EY55" i="2"/>
  <c r="BP56" i="2"/>
  <c r="BS55" i="2"/>
  <c r="HG57" i="2"/>
  <c r="HJ56" i="2"/>
  <c r="FQ59" i="2"/>
  <c r="FT58" i="2"/>
  <c r="CK58" i="2"/>
  <c r="CN57" i="2"/>
  <c r="GL56" i="2"/>
  <c r="GO55" i="2"/>
  <c r="AU56" i="2"/>
  <c r="AX55" i="2"/>
  <c r="O55" i="2" l="1"/>
  <c r="P55" i="2" s="1"/>
  <c r="Q55" i="2" s="1"/>
  <c r="R55" i="2" s="1"/>
  <c r="N56" i="2"/>
  <c r="C57" i="2"/>
  <c r="D56" i="2"/>
  <c r="G56" i="2" s="1"/>
  <c r="AI56" i="2"/>
  <c r="AJ55" i="2"/>
  <c r="AK55" i="2" s="1"/>
  <c r="AL55" i="2" s="1"/>
  <c r="AM55" i="2" s="1"/>
  <c r="BD57" i="2"/>
  <c r="BE56" i="2"/>
  <c r="GV55" i="2"/>
  <c r="GU56" i="2"/>
  <c r="GA55" i="2"/>
  <c r="FZ56" i="2"/>
  <c r="GB54" i="2"/>
  <c r="GC54" i="2"/>
  <c r="GD54" i="2" s="1"/>
  <c r="FE57" i="2"/>
  <c r="FF56" i="2"/>
  <c r="EL55" i="2"/>
  <c r="EM55" i="2" s="1"/>
  <c r="EN55" i="2" s="1"/>
  <c r="EJ57" i="2"/>
  <c r="EK56" i="2"/>
  <c r="EL56" i="2" s="1"/>
  <c r="EM56" i="2" s="1"/>
  <c r="EN56" i="2" s="1"/>
  <c r="DQ55" i="2"/>
  <c r="DR55" i="2"/>
  <c r="DS55" i="2" s="1"/>
  <c r="DO57" i="2"/>
  <c r="DP56" i="2"/>
  <c r="DQ56" i="2" s="1"/>
  <c r="DR56" i="2" s="1"/>
  <c r="DS56" i="2" s="1"/>
  <c r="CT56" i="2"/>
  <c r="CU55" i="2"/>
  <c r="CV55" i="2" s="1"/>
  <c r="CW55" i="2" s="1"/>
  <c r="CX55" i="2" s="1"/>
  <c r="CV54" i="2"/>
  <c r="CW54" i="2" s="1"/>
  <c r="CX54" i="2" s="1"/>
  <c r="BY56" i="2"/>
  <c r="BZ55" i="2"/>
  <c r="Z61" i="2"/>
  <c r="AC60" i="2"/>
  <c r="P89" i="6"/>
  <c r="O90" i="6"/>
  <c r="HJ57" i="2"/>
  <c r="HG58" i="2"/>
  <c r="BP57" i="2"/>
  <c r="BS56" i="2"/>
  <c r="CK59" i="2"/>
  <c r="CN58" i="2"/>
  <c r="DI57" i="2"/>
  <c r="DF58" i="2"/>
  <c r="FT59" i="2"/>
  <c r="FQ60" i="2"/>
  <c r="EV57" i="2"/>
  <c r="EY56" i="2"/>
  <c r="GO56" i="2"/>
  <c r="GL57" i="2"/>
  <c r="EA57" i="2"/>
  <c r="ED56" i="2"/>
  <c r="AX56" i="2"/>
  <c r="AU57" i="2"/>
  <c r="O56" i="2" l="1"/>
  <c r="P56" i="2" s="1"/>
  <c r="Q56" i="2" s="1"/>
  <c r="R56" i="2" s="1"/>
  <c r="N57" i="2"/>
  <c r="C58" i="2"/>
  <c r="D57" i="2"/>
  <c r="H57" i="2" s="1"/>
  <c r="G57" i="2"/>
  <c r="H56" i="2"/>
  <c r="AI57" i="2"/>
  <c r="AJ56" i="2"/>
  <c r="BF56" i="2"/>
  <c r="BG56" i="2" s="1"/>
  <c r="BH56" i="2" s="1"/>
  <c r="BE57" i="2"/>
  <c r="BD58" i="2"/>
  <c r="GU57" i="2"/>
  <c r="GV56" i="2"/>
  <c r="GW55" i="2"/>
  <c r="GX55" i="2" s="1"/>
  <c r="GY55" i="2" s="1"/>
  <c r="FZ57" i="2"/>
  <c r="GA56" i="2"/>
  <c r="GB56" i="2" s="1"/>
  <c r="GC56" i="2" s="1"/>
  <c r="GD56" i="2" s="1"/>
  <c r="GB55" i="2"/>
  <c r="GC55" i="2" s="1"/>
  <c r="GD55" i="2" s="1"/>
  <c r="FG56" i="2"/>
  <c r="FH56" i="2" s="1"/>
  <c r="FI56" i="2" s="1"/>
  <c r="FF57" i="2"/>
  <c r="FG57" i="2" s="1"/>
  <c r="FH57" i="2" s="1"/>
  <c r="FI57" i="2" s="1"/>
  <c r="FE58" i="2"/>
  <c r="EJ58" i="2"/>
  <c r="EK57" i="2"/>
  <c r="DO58" i="2"/>
  <c r="DP57" i="2"/>
  <c r="CU56" i="2"/>
  <c r="CT57" i="2"/>
  <c r="CA55" i="2"/>
  <c r="CB55" i="2" s="1"/>
  <c r="CC55" i="2" s="1"/>
  <c r="BY57" i="2"/>
  <c r="BZ56" i="2"/>
  <c r="CA56" i="2" s="1"/>
  <c r="CB56" i="2" s="1"/>
  <c r="CC56" i="2" s="1"/>
  <c r="Z62" i="2"/>
  <c r="AC61" i="2"/>
  <c r="O91" i="6"/>
  <c r="P90" i="6"/>
  <c r="DF59" i="2"/>
  <c r="DI58" i="2"/>
  <c r="ED57" i="2"/>
  <c r="EA58" i="2"/>
  <c r="CN59" i="2"/>
  <c r="CK60" i="2"/>
  <c r="GO57" i="2"/>
  <c r="GL58" i="2"/>
  <c r="BP58" i="2"/>
  <c r="BS57" i="2"/>
  <c r="EV58" i="2"/>
  <c r="EY57" i="2"/>
  <c r="HJ58" i="2"/>
  <c r="HG59" i="2"/>
  <c r="FQ61" i="2"/>
  <c r="FT60" i="2"/>
  <c r="AX57" i="2"/>
  <c r="AU58" i="2"/>
  <c r="N58" i="2" l="1"/>
  <c r="O57" i="2"/>
  <c r="D58" i="2"/>
  <c r="G58" i="2" s="1"/>
  <c r="C59" i="2"/>
  <c r="AK56" i="2"/>
  <c r="AL56" i="2" s="1"/>
  <c r="AM56" i="2" s="1"/>
  <c r="AJ57" i="2"/>
  <c r="AK57" i="2" s="1"/>
  <c r="AL57" i="2" s="1"/>
  <c r="AM57" i="2" s="1"/>
  <c r="AI58" i="2"/>
  <c r="BD59" i="2"/>
  <c r="BE58" i="2"/>
  <c r="BF57" i="2"/>
  <c r="BG57" i="2" s="1"/>
  <c r="BH57" i="2" s="1"/>
  <c r="GW56" i="2"/>
  <c r="GX56" i="2"/>
  <c r="GY56" i="2" s="1"/>
  <c r="GV57" i="2"/>
  <c r="GW57" i="2" s="1"/>
  <c r="GX57" i="2" s="1"/>
  <c r="GY57" i="2" s="1"/>
  <c r="GU58" i="2"/>
  <c r="FZ58" i="2"/>
  <c r="GA57" i="2"/>
  <c r="FF58" i="2"/>
  <c r="FE59" i="2"/>
  <c r="EL57" i="2"/>
  <c r="EM57" i="2"/>
  <c r="EN57" i="2" s="1"/>
  <c r="EJ59" i="2"/>
  <c r="EK58" i="2"/>
  <c r="DQ57" i="2"/>
  <c r="DR57" i="2"/>
  <c r="DS57" i="2" s="1"/>
  <c r="DO59" i="2"/>
  <c r="DP58" i="2"/>
  <c r="DQ58" i="2" s="1"/>
  <c r="DR58" i="2" s="1"/>
  <c r="DS58" i="2" s="1"/>
  <c r="CU57" i="2"/>
  <c r="CV57" i="2" s="1"/>
  <c r="CW57" i="2" s="1"/>
  <c r="CX57" i="2" s="1"/>
  <c r="CT58" i="2"/>
  <c r="CV56" i="2"/>
  <c r="CW56" i="2" s="1"/>
  <c r="CX56" i="2" s="1"/>
  <c r="BY58" i="2"/>
  <c r="BZ57" i="2"/>
  <c r="Z63" i="2"/>
  <c r="AC62" i="2"/>
  <c r="O92" i="6"/>
  <c r="P91" i="6"/>
  <c r="GL59" i="2"/>
  <c r="GO58" i="2"/>
  <c r="FQ62" i="2"/>
  <c r="FT61" i="2"/>
  <c r="CK61" i="2"/>
  <c r="CN60" i="2"/>
  <c r="EA59" i="2"/>
  <c r="ED58" i="2"/>
  <c r="HG60" i="2"/>
  <c r="HJ59" i="2"/>
  <c r="EV59" i="2"/>
  <c r="EY58" i="2"/>
  <c r="BP59" i="2"/>
  <c r="BS58" i="2"/>
  <c r="DF60" i="2"/>
  <c r="DI59" i="2"/>
  <c r="AU59" i="2"/>
  <c r="AX58" i="2"/>
  <c r="P57" i="2" l="1"/>
  <c r="Q57" i="2" s="1"/>
  <c r="R57" i="2" s="1"/>
  <c r="N59" i="2"/>
  <c r="O58" i="2"/>
  <c r="P58" i="2" s="1"/>
  <c r="Q58" i="2" s="1"/>
  <c r="R58" i="2" s="1"/>
  <c r="H58" i="2"/>
  <c r="D59" i="2"/>
  <c r="G59" i="2"/>
  <c r="H59" i="2"/>
  <c r="C60" i="2"/>
  <c r="AI59" i="2"/>
  <c r="AJ58" i="2"/>
  <c r="BF58" i="2"/>
  <c r="BG58" i="2" s="1"/>
  <c r="BH58" i="2" s="1"/>
  <c r="BD60" i="2"/>
  <c r="BE59" i="2"/>
  <c r="BF59" i="2" s="1"/>
  <c r="BG59" i="2" s="1"/>
  <c r="BH59" i="2" s="1"/>
  <c r="GU59" i="2"/>
  <c r="GV58" i="2"/>
  <c r="GW58" i="2" s="1"/>
  <c r="GX58" i="2" s="1"/>
  <c r="GY58" i="2" s="1"/>
  <c r="GB57" i="2"/>
  <c r="GC57" i="2"/>
  <c r="GD57" i="2" s="1"/>
  <c r="GA58" i="2"/>
  <c r="GB58" i="2" s="1"/>
  <c r="GC58" i="2" s="1"/>
  <c r="GD58" i="2" s="1"/>
  <c r="FZ59" i="2"/>
  <c r="FF59" i="2"/>
  <c r="FE60" i="2"/>
  <c r="FG58" i="2"/>
  <c r="FH58" i="2"/>
  <c r="FI58" i="2" s="1"/>
  <c r="EL58" i="2"/>
  <c r="EM58" i="2"/>
  <c r="EN58" i="2" s="1"/>
  <c r="EK59" i="2"/>
  <c r="EL59" i="2" s="1"/>
  <c r="EM59" i="2" s="1"/>
  <c r="EN59" i="2" s="1"/>
  <c r="EJ60" i="2"/>
  <c r="DP59" i="2"/>
  <c r="DQ59" i="2" s="1"/>
  <c r="DR59" i="2" s="1"/>
  <c r="DS59" i="2" s="1"/>
  <c r="DO60" i="2"/>
  <c r="CT59" i="2"/>
  <c r="CU58" i="2"/>
  <c r="CV58" i="2" s="1"/>
  <c r="CW58" i="2" s="1"/>
  <c r="CX58" i="2" s="1"/>
  <c r="CA57" i="2"/>
  <c r="CB57" i="2"/>
  <c r="CC57" i="2" s="1"/>
  <c r="BY59" i="2"/>
  <c r="BZ58" i="2"/>
  <c r="CA58" i="2" s="1"/>
  <c r="CB58" i="2" s="1"/>
  <c r="CC58" i="2" s="1"/>
  <c r="Z64" i="2"/>
  <c r="AC63" i="2"/>
  <c r="O93" i="6"/>
  <c r="P92" i="6"/>
  <c r="ED59" i="2"/>
  <c r="EA60" i="2"/>
  <c r="DF61" i="2"/>
  <c r="DI60" i="2"/>
  <c r="BP60" i="2"/>
  <c r="BS59" i="2"/>
  <c r="CN61" i="2"/>
  <c r="CK62" i="2"/>
  <c r="FT62" i="2"/>
  <c r="FQ63" i="2"/>
  <c r="EV60" i="2"/>
  <c r="EY59" i="2"/>
  <c r="HG61" i="2"/>
  <c r="HJ60" i="2"/>
  <c r="GL60" i="2"/>
  <c r="GO59" i="2"/>
  <c r="AU60" i="2"/>
  <c r="AX59" i="2"/>
  <c r="O59" i="2" l="1"/>
  <c r="P59" i="2" s="1"/>
  <c r="Q59" i="2" s="1"/>
  <c r="R59" i="2" s="1"/>
  <c r="N60" i="2"/>
  <c r="C61" i="2"/>
  <c r="D60" i="2"/>
  <c r="G60" i="2" s="1"/>
  <c r="AK58" i="2"/>
  <c r="AL58" i="2" s="1"/>
  <c r="AM58" i="2" s="1"/>
  <c r="AI60" i="2"/>
  <c r="AJ59" i="2"/>
  <c r="AK59" i="2" s="1"/>
  <c r="AL59" i="2" s="1"/>
  <c r="AM59" i="2" s="1"/>
  <c r="BE60" i="2"/>
  <c r="BD61" i="2"/>
  <c r="GU60" i="2"/>
  <c r="GV59" i="2"/>
  <c r="GW59" i="2" s="1"/>
  <c r="GX59" i="2" s="1"/>
  <c r="GY59" i="2" s="1"/>
  <c r="GA59" i="2"/>
  <c r="FZ60" i="2"/>
  <c r="FE61" i="2"/>
  <c r="FF60" i="2"/>
  <c r="FG60" i="2" s="1"/>
  <c r="FH60" i="2" s="1"/>
  <c r="FI60" i="2" s="1"/>
  <c r="FG59" i="2"/>
  <c r="FH59" i="2" s="1"/>
  <c r="FI59" i="2" s="1"/>
  <c r="EK60" i="2"/>
  <c r="EL60" i="2" s="1"/>
  <c r="EM60" i="2" s="1"/>
  <c r="EN60" i="2" s="1"/>
  <c r="EJ61" i="2"/>
  <c r="DP60" i="2"/>
  <c r="DQ60" i="2" s="1"/>
  <c r="DR60" i="2" s="1"/>
  <c r="DS60" i="2" s="1"/>
  <c r="DO61" i="2"/>
  <c r="CT60" i="2"/>
  <c r="CU59" i="2"/>
  <c r="CV59" i="2" s="1"/>
  <c r="CW59" i="2" s="1"/>
  <c r="CX59" i="2" s="1"/>
  <c r="BZ59" i="2"/>
  <c r="BY60" i="2"/>
  <c r="Z65" i="2"/>
  <c r="AC64" i="2"/>
  <c r="O94" i="6"/>
  <c r="P93" i="6"/>
  <c r="CN62" i="2"/>
  <c r="CK63" i="2"/>
  <c r="GL61" i="2"/>
  <c r="GO60" i="2"/>
  <c r="HJ61" i="2"/>
  <c r="HG62" i="2"/>
  <c r="BP61" i="2"/>
  <c r="BS60" i="2"/>
  <c r="DF62" i="2"/>
  <c r="DI61" i="2"/>
  <c r="EV61" i="2"/>
  <c r="EY60" i="2"/>
  <c r="EA61" i="2"/>
  <c r="ED60" i="2"/>
  <c r="FQ64" i="2"/>
  <c r="FT63" i="2"/>
  <c r="AX60" i="2"/>
  <c r="AU61" i="2"/>
  <c r="N61" i="2" l="1"/>
  <c r="O60" i="2"/>
  <c r="P60" i="2" s="1"/>
  <c r="Q60" i="2" s="1"/>
  <c r="R60" i="2" s="1"/>
  <c r="H60" i="2"/>
  <c r="C62" i="2"/>
  <c r="D61" i="2"/>
  <c r="H61" i="2" s="1"/>
  <c r="AI61" i="2"/>
  <c r="AJ60" i="2"/>
  <c r="BD62" i="2"/>
  <c r="BE61" i="2"/>
  <c r="BF61" i="2" s="1"/>
  <c r="BG61" i="2" s="1"/>
  <c r="BH61" i="2" s="1"/>
  <c r="BF60" i="2"/>
  <c r="BG60" i="2"/>
  <c r="BH60" i="2" s="1"/>
  <c r="GU61" i="2"/>
  <c r="GV60" i="2"/>
  <c r="GW60" i="2" s="1"/>
  <c r="GX60" i="2" s="1"/>
  <c r="GY60" i="2" s="1"/>
  <c r="FZ61" i="2"/>
  <c r="GA60" i="2"/>
  <c r="GB60" i="2" s="1"/>
  <c r="GC60" i="2" s="1"/>
  <c r="GD60" i="2" s="1"/>
  <c r="GB59" i="2"/>
  <c r="GC59" i="2" s="1"/>
  <c r="GD59" i="2" s="1"/>
  <c r="FE62" i="2"/>
  <c r="FF61" i="2"/>
  <c r="EJ62" i="2"/>
  <c r="EK61" i="2"/>
  <c r="EL61" i="2" s="1"/>
  <c r="EM61" i="2" s="1"/>
  <c r="EN61" i="2" s="1"/>
  <c r="DO62" i="2"/>
  <c r="DP61" i="2"/>
  <c r="DQ61" i="2" s="1"/>
  <c r="DR61" i="2" s="1"/>
  <c r="DS61" i="2" s="1"/>
  <c r="CT61" i="2"/>
  <c r="CU60" i="2"/>
  <c r="BZ60" i="2"/>
  <c r="BY61" i="2"/>
  <c r="CA59" i="2"/>
  <c r="CB59" i="2"/>
  <c r="CC59" i="2" s="1"/>
  <c r="Z66" i="2"/>
  <c r="AC65" i="2"/>
  <c r="O95" i="6"/>
  <c r="P94" i="6"/>
  <c r="BP62" i="2"/>
  <c r="BS61" i="2"/>
  <c r="FQ65" i="2"/>
  <c r="FT64" i="2"/>
  <c r="EA62" i="2"/>
  <c r="ED61" i="2"/>
  <c r="HG63" i="2"/>
  <c r="HJ62" i="2"/>
  <c r="GO61" i="2"/>
  <c r="GL62" i="2"/>
  <c r="CN63" i="2"/>
  <c r="CK64" i="2"/>
  <c r="EY61" i="2"/>
  <c r="EV62" i="2"/>
  <c r="DI62" i="2"/>
  <c r="DF63" i="2"/>
  <c r="AU62" i="2"/>
  <c r="AX61" i="2"/>
  <c r="N62" i="2" l="1"/>
  <c r="O61" i="2"/>
  <c r="P61" i="2" s="1"/>
  <c r="Q61" i="2" s="1"/>
  <c r="R61" i="2" s="1"/>
  <c r="G61" i="2"/>
  <c r="C63" i="2"/>
  <c r="D62" i="2"/>
  <c r="H62" i="2" s="1"/>
  <c r="G62" i="2"/>
  <c r="AK60" i="2"/>
  <c r="AL60" i="2" s="1"/>
  <c r="AM60" i="2" s="1"/>
  <c r="AI62" i="2"/>
  <c r="AJ61" i="2"/>
  <c r="BE62" i="2"/>
  <c r="BF62" i="2" s="1"/>
  <c r="BG62" i="2" s="1"/>
  <c r="BH62" i="2" s="1"/>
  <c r="BD63" i="2"/>
  <c r="GU62" i="2"/>
  <c r="GV61" i="2"/>
  <c r="GW61" i="2" s="1"/>
  <c r="GX61" i="2" s="1"/>
  <c r="GY61" i="2" s="1"/>
  <c r="FZ62" i="2"/>
  <c r="GA61" i="2"/>
  <c r="FG61" i="2"/>
  <c r="FH61" i="2" s="1"/>
  <c r="FI61" i="2" s="1"/>
  <c r="FE63" i="2"/>
  <c r="FF62" i="2"/>
  <c r="EJ63" i="2"/>
  <c r="EK62" i="2"/>
  <c r="EL62" i="2" s="1"/>
  <c r="EM62" i="2" s="1"/>
  <c r="EN62" i="2" s="1"/>
  <c r="DO63" i="2"/>
  <c r="DP62" i="2"/>
  <c r="DQ62" i="2" s="1"/>
  <c r="DR62" i="2" s="1"/>
  <c r="DS62" i="2" s="1"/>
  <c r="CV60" i="2"/>
  <c r="CW60" i="2"/>
  <c r="CX60" i="2" s="1"/>
  <c r="CT62" i="2"/>
  <c r="CU61" i="2"/>
  <c r="CV61" i="2" s="1"/>
  <c r="CW61" i="2" s="1"/>
  <c r="CX61" i="2" s="1"/>
  <c r="BZ61" i="2"/>
  <c r="CA61" i="2" s="1"/>
  <c r="CB61" i="2" s="1"/>
  <c r="CC61" i="2" s="1"/>
  <c r="BY62" i="2"/>
  <c r="CA60" i="2"/>
  <c r="CB60" i="2" s="1"/>
  <c r="CC60" i="2" s="1"/>
  <c r="Z67" i="2"/>
  <c r="AC66" i="2"/>
  <c r="O96" i="6"/>
  <c r="P95" i="6"/>
  <c r="DF64" i="2"/>
  <c r="DI63" i="2"/>
  <c r="HG64" i="2"/>
  <c r="HJ63" i="2"/>
  <c r="EY62" i="2"/>
  <c r="EV63" i="2"/>
  <c r="EA63" i="2"/>
  <c r="ED62" i="2"/>
  <c r="CN64" i="2"/>
  <c r="CK65" i="2"/>
  <c r="FT65" i="2"/>
  <c r="FQ66" i="2"/>
  <c r="GL63" i="2"/>
  <c r="GO62" i="2"/>
  <c r="BP63" i="2"/>
  <c r="BS62" i="2"/>
  <c r="AX62" i="2"/>
  <c r="AU63" i="2"/>
  <c r="O62" i="2" l="1"/>
  <c r="P62" i="2" s="1"/>
  <c r="Q62" i="2" s="1"/>
  <c r="R62" i="2" s="1"/>
  <c r="N63" i="2"/>
  <c r="D63" i="2"/>
  <c r="G63" i="2" s="1"/>
  <c r="C64" i="2"/>
  <c r="H63" i="2"/>
  <c r="AK61" i="2"/>
  <c r="AL61" i="2" s="1"/>
  <c r="AM61" i="2" s="1"/>
  <c r="AI63" i="2"/>
  <c r="AJ62" i="2"/>
  <c r="BD64" i="2"/>
  <c r="BE63" i="2"/>
  <c r="GV62" i="2"/>
  <c r="GW62" i="2" s="1"/>
  <c r="GX62" i="2" s="1"/>
  <c r="GY62" i="2" s="1"/>
  <c r="GU63" i="2"/>
  <c r="GB61" i="2"/>
  <c r="GC61" i="2" s="1"/>
  <c r="GD61" i="2" s="1"/>
  <c r="FZ63" i="2"/>
  <c r="GA62" i="2"/>
  <c r="GB62" i="2" s="1"/>
  <c r="GC62" i="2" s="1"/>
  <c r="GD62" i="2" s="1"/>
  <c r="FG62" i="2"/>
  <c r="FH62" i="2" s="1"/>
  <c r="FI62" i="2" s="1"/>
  <c r="FE64" i="2"/>
  <c r="FF63" i="2"/>
  <c r="FG63" i="2" s="1"/>
  <c r="FH63" i="2" s="1"/>
  <c r="FI63" i="2" s="1"/>
  <c r="EJ64" i="2"/>
  <c r="EK63" i="2"/>
  <c r="EL63" i="2" s="1"/>
  <c r="EM63" i="2" s="1"/>
  <c r="EN63" i="2" s="1"/>
  <c r="DP63" i="2"/>
  <c r="DO64" i="2"/>
  <c r="CT63" i="2"/>
  <c r="CU62" i="2"/>
  <c r="BZ62" i="2"/>
  <c r="BY63" i="2"/>
  <c r="Z68" i="2"/>
  <c r="AC67" i="2"/>
  <c r="P96" i="6"/>
  <c r="O97" i="6"/>
  <c r="BP64" i="2"/>
  <c r="BS63" i="2"/>
  <c r="ED63" i="2"/>
  <c r="EA64" i="2"/>
  <c r="EV64" i="2"/>
  <c r="EY63" i="2"/>
  <c r="GO63" i="2"/>
  <c r="GL64" i="2"/>
  <c r="FT66" i="2"/>
  <c r="FQ67" i="2"/>
  <c r="HJ64" i="2"/>
  <c r="HG65" i="2"/>
  <c r="CK66" i="2"/>
  <c r="CN65" i="2"/>
  <c r="DF65" i="2"/>
  <c r="DI64" i="2"/>
  <c r="AX63" i="2"/>
  <c r="AU64" i="2"/>
  <c r="N64" i="2" l="1"/>
  <c r="O63" i="2"/>
  <c r="P63" i="2" s="1"/>
  <c r="Q63" i="2" s="1"/>
  <c r="R63" i="2" s="1"/>
  <c r="C65" i="2"/>
  <c r="D64" i="2"/>
  <c r="H64" i="2" s="1"/>
  <c r="AK62" i="2"/>
  <c r="AL62" i="2" s="1"/>
  <c r="AM62" i="2" s="1"/>
  <c r="AI64" i="2"/>
  <c r="AJ63" i="2"/>
  <c r="AK63" i="2" s="1"/>
  <c r="AL63" i="2" s="1"/>
  <c r="AM63" i="2" s="1"/>
  <c r="BF63" i="2"/>
  <c r="BG63" i="2" s="1"/>
  <c r="BH63" i="2" s="1"/>
  <c r="BD65" i="2"/>
  <c r="BE64" i="2"/>
  <c r="GV63" i="2"/>
  <c r="GW63" i="2" s="1"/>
  <c r="GX63" i="2" s="1"/>
  <c r="GY63" i="2" s="1"/>
  <c r="GU64" i="2"/>
  <c r="GA63" i="2"/>
  <c r="FZ64" i="2"/>
  <c r="FE65" i="2"/>
  <c r="FF64" i="2"/>
  <c r="FG64" i="2" s="1"/>
  <c r="FH64" i="2" s="1"/>
  <c r="FI64" i="2" s="1"/>
  <c r="EK64" i="2"/>
  <c r="EL64" i="2" s="1"/>
  <c r="EM64" i="2" s="1"/>
  <c r="EN64" i="2" s="1"/>
  <c r="EJ65" i="2"/>
  <c r="DP64" i="2"/>
  <c r="DQ64" i="2" s="1"/>
  <c r="DR64" i="2" s="1"/>
  <c r="DS64" i="2" s="1"/>
  <c r="DO65" i="2"/>
  <c r="DQ63" i="2"/>
  <c r="DR63" i="2" s="1"/>
  <c r="DS63" i="2" s="1"/>
  <c r="CV62" i="2"/>
  <c r="CW62" i="2" s="1"/>
  <c r="CX62" i="2" s="1"/>
  <c r="CT64" i="2"/>
  <c r="CU63" i="2"/>
  <c r="BZ63" i="2"/>
  <c r="CA63" i="2" s="1"/>
  <c r="CB63" i="2" s="1"/>
  <c r="CC63" i="2" s="1"/>
  <c r="BY64" i="2"/>
  <c r="CA62" i="2"/>
  <c r="CB62" i="2" s="1"/>
  <c r="CC62" i="2" s="1"/>
  <c r="Z69" i="2"/>
  <c r="AC68" i="2"/>
  <c r="P97" i="6"/>
  <c r="O98" i="6"/>
  <c r="GO64" i="2"/>
  <c r="GL65" i="2"/>
  <c r="DF66" i="2"/>
  <c r="DI65" i="2"/>
  <c r="EV65" i="2"/>
  <c r="EY64" i="2"/>
  <c r="EA65" i="2"/>
  <c r="ED64" i="2"/>
  <c r="HJ65" i="2"/>
  <c r="HG66" i="2"/>
  <c r="FT67" i="2"/>
  <c r="FQ68" i="2"/>
  <c r="CK67" i="2"/>
  <c r="CN66" i="2"/>
  <c r="BP65" i="2"/>
  <c r="BS64" i="2"/>
  <c r="AX64" i="2"/>
  <c r="AU65" i="2"/>
  <c r="N65" i="2" l="1"/>
  <c r="O64" i="2"/>
  <c r="P64" i="2" s="1"/>
  <c r="Q64" i="2" s="1"/>
  <c r="R64" i="2" s="1"/>
  <c r="G64" i="2"/>
  <c r="D65" i="2"/>
  <c r="H65" i="2" s="1"/>
  <c r="C66" i="2"/>
  <c r="G65" i="2"/>
  <c r="AI65" i="2"/>
  <c r="AJ64" i="2"/>
  <c r="BF64" i="2"/>
  <c r="BG64" i="2" s="1"/>
  <c r="BH64" i="2" s="1"/>
  <c r="BD66" i="2"/>
  <c r="BE65" i="2"/>
  <c r="BF65" i="2" s="1"/>
  <c r="BG65" i="2" s="1"/>
  <c r="BH65" i="2" s="1"/>
  <c r="GU65" i="2"/>
  <c r="GV64" i="2"/>
  <c r="FZ65" i="2"/>
  <c r="GA64" i="2"/>
  <c r="GB64" i="2" s="1"/>
  <c r="GC64" i="2" s="1"/>
  <c r="GD64" i="2" s="1"/>
  <c r="GB63" i="2"/>
  <c r="GC63" i="2" s="1"/>
  <c r="GD63" i="2" s="1"/>
  <c r="FE66" i="2"/>
  <c r="FF65" i="2"/>
  <c r="FG65" i="2" s="1"/>
  <c r="FH65" i="2" s="1"/>
  <c r="FI65" i="2" s="1"/>
  <c r="EJ66" i="2"/>
  <c r="EK65" i="2"/>
  <c r="EL65" i="2" s="1"/>
  <c r="EM65" i="2" s="1"/>
  <c r="EN65" i="2" s="1"/>
  <c r="DP65" i="2"/>
  <c r="DO66" i="2"/>
  <c r="CV63" i="2"/>
  <c r="CW63" i="2" s="1"/>
  <c r="CX63" i="2" s="1"/>
  <c r="CT65" i="2"/>
  <c r="CU64" i="2"/>
  <c r="BZ64" i="2"/>
  <c r="CA64" i="2" s="1"/>
  <c r="CB64" i="2" s="1"/>
  <c r="CC64" i="2" s="1"/>
  <c r="BY65" i="2"/>
  <c r="AC69" i="2"/>
  <c r="Z70" i="2"/>
  <c r="O99" i="6"/>
  <c r="P98" i="6"/>
  <c r="BP66" i="2"/>
  <c r="BS65" i="2"/>
  <c r="ED65" i="2"/>
  <c r="EA66" i="2"/>
  <c r="EV66" i="2"/>
  <c r="EY65" i="2"/>
  <c r="FQ69" i="2"/>
  <c r="FT68" i="2"/>
  <c r="DF67" i="2"/>
  <c r="DI66" i="2"/>
  <c r="CK68" i="2"/>
  <c r="CN67" i="2"/>
  <c r="GO65" i="2"/>
  <c r="GL66" i="2"/>
  <c r="HG67" i="2"/>
  <c r="HJ66" i="2"/>
  <c r="AU66" i="2"/>
  <c r="AX65" i="2"/>
  <c r="N66" i="2" l="1"/>
  <c r="O65" i="2"/>
  <c r="P65" i="2" s="1"/>
  <c r="Q65" i="2" s="1"/>
  <c r="R65" i="2" s="1"/>
  <c r="D66" i="2"/>
  <c r="H66" i="2" s="1"/>
  <c r="C67" i="2"/>
  <c r="AK64" i="2"/>
  <c r="AL64" i="2" s="1"/>
  <c r="AM64" i="2" s="1"/>
  <c r="AI66" i="2"/>
  <c r="AJ65" i="2"/>
  <c r="AK65" i="2" s="1"/>
  <c r="AL65" i="2" s="1"/>
  <c r="AM65" i="2" s="1"/>
  <c r="BD67" i="2"/>
  <c r="BE66" i="2"/>
  <c r="GW64" i="2"/>
  <c r="GX64" i="2" s="1"/>
  <c r="GY64" i="2" s="1"/>
  <c r="GV65" i="2"/>
  <c r="GU66" i="2"/>
  <c r="GA65" i="2"/>
  <c r="FZ66" i="2"/>
  <c r="FE67" i="2"/>
  <c r="FF66" i="2"/>
  <c r="EJ67" i="2"/>
  <c r="EK66" i="2"/>
  <c r="DO67" i="2"/>
  <c r="DP66" i="2"/>
  <c r="DQ65" i="2"/>
  <c r="DR65" i="2" s="1"/>
  <c r="DS65" i="2" s="1"/>
  <c r="CV64" i="2"/>
  <c r="CW64" i="2" s="1"/>
  <c r="CX64" i="2" s="1"/>
  <c r="CU65" i="2"/>
  <c r="CV65" i="2" s="1"/>
  <c r="CW65" i="2" s="1"/>
  <c r="CX65" i="2" s="1"/>
  <c r="CT66" i="2"/>
  <c r="BY66" i="2"/>
  <c r="BZ65" i="2"/>
  <c r="AC70" i="2"/>
  <c r="Z71" i="2"/>
  <c r="O100" i="6"/>
  <c r="P99" i="6"/>
  <c r="FQ70" i="2"/>
  <c r="FT69" i="2"/>
  <c r="HG68" i="2"/>
  <c r="HJ67" i="2"/>
  <c r="EV67" i="2"/>
  <c r="EY66" i="2"/>
  <c r="EA67" i="2"/>
  <c r="ED66" i="2"/>
  <c r="CK69" i="2"/>
  <c r="CN68" i="2"/>
  <c r="GL67" i="2"/>
  <c r="GO66" i="2"/>
  <c r="DI67" i="2"/>
  <c r="DF68" i="2"/>
  <c r="BP67" i="2"/>
  <c r="BS66" i="2"/>
  <c r="AU67" i="2"/>
  <c r="AX66" i="2"/>
  <c r="G66" i="2" l="1"/>
  <c r="N67" i="2"/>
  <c r="O66" i="2"/>
  <c r="P66" i="2" s="1"/>
  <c r="Q66" i="2" s="1"/>
  <c r="R66" i="2" s="1"/>
  <c r="D67" i="2"/>
  <c r="G67" i="2" s="1"/>
  <c r="H67" i="2"/>
  <c r="C68" i="2"/>
  <c r="AI67" i="2"/>
  <c r="AJ66" i="2"/>
  <c r="BF66" i="2"/>
  <c r="BG66" i="2" s="1"/>
  <c r="BH66" i="2" s="1"/>
  <c r="BD68" i="2"/>
  <c r="BE67" i="2"/>
  <c r="BF67" i="2" s="1"/>
  <c r="BG67" i="2" s="1"/>
  <c r="BH67" i="2" s="1"/>
  <c r="GU67" i="2"/>
  <c r="GV66" i="2"/>
  <c r="GW65" i="2"/>
  <c r="GX65" i="2" s="1"/>
  <c r="GY65" i="2" s="1"/>
  <c r="FZ67" i="2"/>
  <c r="GA66" i="2"/>
  <c r="GB65" i="2"/>
  <c r="GC65" i="2" s="1"/>
  <c r="GD65" i="2" s="1"/>
  <c r="FG66" i="2"/>
  <c r="FH66" i="2" s="1"/>
  <c r="FI66" i="2" s="1"/>
  <c r="FE68" i="2"/>
  <c r="FF67" i="2"/>
  <c r="FG67" i="2" s="1"/>
  <c r="FH67" i="2" s="1"/>
  <c r="FI67" i="2" s="1"/>
  <c r="EL66" i="2"/>
  <c r="EM66" i="2"/>
  <c r="EN66" i="2" s="1"/>
  <c r="EK67" i="2"/>
  <c r="EJ68" i="2"/>
  <c r="DQ66" i="2"/>
  <c r="DR66" i="2" s="1"/>
  <c r="DS66" i="2" s="1"/>
  <c r="DO68" i="2"/>
  <c r="DP67" i="2"/>
  <c r="DQ67" i="2" s="1"/>
  <c r="DR67" i="2" s="1"/>
  <c r="DS67" i="2" s="1"/>
  <c r="CT67" i="2"/>
  <c r="CU66" i="2"/>
  <c r="CV66" i="2" s="1"/>
  <c r="CW66" i="2" s="1"/>
  <c r="CX66" i="2" s="1"/>
  <c r="CA65" i="2"/>
  <c r="CB65" i="2"/>
  <c r="CC65" i="2" s="1"/>
  <c r="BZ66" i="2"/>
  <c r="CA66" i="2" s="1"/>
  <c r="CB66" i="2" s="1"/>
  <c r="CC66" i="2" s="1"/>
  <c r="BY67" i="2"/>
  <c r="Z72" i="2"/>
  <c r="AC71" i="2"/>
  <c r="O101" i="6"/>
  <c r="P100" i="6"/>
  <c r="ED67" i="2"/>
  <c r="EA68" i="2"/>
  <c r="BP68" i="2"/>
  <c r="BS67" i="2"/>
  <c r="DI68" i="2"/>
  <c r="DF69" i="2"/>
  <c r="EY67" i="2"/>
  <c r="EV68" i="2"/>
  <c r="HG69" i="2"/>
  <c r="HJ68" i="2"/>
  <c r="GL68" i="2"/>
  <c r="GO67" i="2"/>
  <c r="CK70" i="2"/>
  <c r="CN69" i="2"/>
  <c r="FQ71" i="2"/>
  <c r="FT70" i="2"/>
  <c r="AU68" i="2"/>
  <c r="AX67" i="2"/>
  <c r="O67" i="2" l="1"/>
  <c r="P67" i="2" s="1"/>
  <c r="Q67" i="2" s="1"/>
  <c r="R67" i="2" s="1"/>
  <c r="N68" i="2"/>
  <c r="C69" i="2"/>
  <c r="D68" i="2"/>
  <c r="H68" i="2" s="1"/>
  <c r="AK66" i="2"/>
  <c r="AL66" i="2" s="1"/>
  <c r="AM66" i="2" s="1"/>
  <c r="AI68" i="2"/>
  <c r="AJ67" i="2"/>
  <c r="AK67" i="2" s="1"/>
  <c r="AL67" i="2" s="1"/>
  <c r="AM67" i="2" s="1"/>
  <c r="BD69" i="2"/>
  <c r="BE68" i="2"/>
  <c r="GW66" i="2"/>
  <c r="GX66" i="2" s="1"/>
  <c r="GY66" i="2" s="1"/>
  <c r="GV67" i="2"/>
  <c r="GW67" i="2" s="1"/>
  <c r="GX67" i="2" s="1"/>
  <c r="GY67" i="2" s="1"/>
  <c r="GU68" i="2"/>
  <c r="GB66" i="2"/>
  <c r="GC66" i="2"/>
  <c r="GD66" i="2" s="1"/>
  <c r="FZ68" i="2"/>
  <c r="GA67" i="2"/>
  <c r="FF68" i="2"/>
  <c r="FE69" i="2"/>
  <c r="EK68" i="2"/>
  <c r="EL68" i="2" s="1"/>
  <c r="EM68" i="2" s="1"/>
  <c r="EN68" i="2" s="1"/>
  <c r="EJ69" i="2"/>
  <c r="EL67" i="2"/>
  <c r="EM67" i="2" s="1"/>
  <c r="EN67" i="2" s="1"/>
  <c r="DO69" i="2"/>
  <c r="DP68" i="2"/>
  <c r="CT68" i="2"/>
  <c r="CU67" i="2"/>
  <c r="BY68" i="2"/>
  <c r="BZ67" i="2"/>
  <c r="Z73" i="2"/>
  <c r="AC72" i="2"/>
  <c r="O102" i="6"/>
  <c r="P101" i="6"/>
  <c r="EV69" i="2"/>
  <c r="EY68" i="2"/>
  <c r="FQ72" i="2"/>
  <c r="FT71" i="2"/>
  <c r="CN70" i="2"/>
  <c r="CK71" i="2"/>
  <c r="DI69" i="2"/>
  <c r="DF70" i="2"/>
  <c r="BP69" i="2"/>
  <c r="BS68" i="2"/>
  <c r="GL69" i="2"/>
  <c r="GO68" i="2"/>
  <c r="EA69" i="2"/>
  <c r="ED68" i="2"/>
  <c r="HJ69" i="2"/>
  <c r="HG70" i="2"/>
  <c r="AX68" i="2"/>
  <c r="AU69" i="2"/>
  <c r="N69" i="2" l="1"/>
  <c r="O68" i="2"/>
  <c r="P68" i="2" s="1"/>
  <c r="Q68" i="2" s="1"/>
  <c r="R68" i="2" s="1"/>
  <c r="G68" i="2"/>
  <c r="C70" i="2"/>
  <c r="D69" i="2"/>
  <c r="H69" i="2" s="1"/>
  <c r="G69" i="2"/>
  <c r="AI69" i="2"/>
  <c r="AJ68" i="2"/>
  <c r="BF68" i="2"/>
  <c r="BG68" i="2"/>
  <c r="BH68" i="2" s="1"/>
  <c r="BD70" i="2"/>
  <c r="BE69" i="2"/>
  <c r="BF69" i="2" s="1"/>
  <c r="BG69" i="2" s="1"/>
  <c r="BH69" i="2" s="1"/>
  <c r="GU69" i="2"/>
  <c r="GV68" i="2"/>
  <c r="GW68" i="2" s="1"/>
  <c r="GX68" i="2" s="1"/>
  <c r="GY68" i="2" s="1"/>
  <c r="GB67" i="2"/>
  <c r="GC67" i="2"/>
  <c r="GD67" i="2" s="1"/>
  <c r="FZ69" i="2"/>
  <c r="GA68" i="2"/>
  <c r="FF69" i="2"/>
  <c r="FG69" i="2" s="1"/>
  <c r="FH69" i="2" s="1"/>
  <c r="FI69" i="2" s="1"/>
  <c r="FE70" i="2"/>
  <c r="FG68" i="2"/>
  <c r="FH68" i="2"/>
  <c r="FI68" i="2" s="1"/>
  <c r="EJ70" i="2"/>
  <c r="EK69" i="2"/>
  <c r="DQ68" i="2"/>
  <c r="DR68" i="2"/>
  <c r="DS68" i="2" s="1"/>
  <c r="DO70" i="2"/>
  <c r="DP69" i="2"/>
  <c r="DQ69" i="2" s="1"/>
  <c r="DR69" i="2" s="1"/>
  <c r="DS69" i="2" s="1"/>
  <c r="CV67" i="2"/>
  <c r="CW67" i="2"/>
  <c r="CX67" i="2" s="1"/>
  <c r="CT69" i="2"/>
  <c r="CU68" i="2"/>
  <c r="CV68" i="2" s="1"/>
  <c r="CW68" i="2" s="1"/>
  <c r="CX68" i="2" s="1"/>
  <c r="CA67" i="2"/>
  <c r="CB67" i="2" s="1"/>
  <c r="CC67" i="2" s="1"/>
  <c r="BZ68" i="2"/>
  <c r="CA68" i="2" s="1"/>
  <c r="CB68" i="2" s="1"/>
  <c r="CC68" i="2" s="1"/>
  <c r="BY69" i="2"/>
  <c r="Z74" i="2"/>
  <c r="AC73" i="2"/>
  <c r="O103" i="6"/>
  <c r="P102" i="6"/>
  <c r="DF71" i="2"/>
  <c r="DI70" i="2"/>
  <c r="HG71" i="2"/>
  <c r="HJ70" i="2"/>
  <c r="EA70" i="2"/>
  <c r="ED69" i="2"/>
  <c r="CN71" i="2"/>
  <c r="CK72" i="2"/>
  <c r="FT72" i="2"/>
  <c r="FQ73" i="2"/>
  <c r="GO69" i="2"/>
  <c r="GL70" i="2"/>
  <c r="BP70" i="2"/>
  <c r="BS69" i="2"/>
  <c r="EY69" i="2"/>
  <c r="EV70" i="2"/>
  <c r="AU70" i="2"/>
  <c r="AX69" i="2"/>
  <c r="N70" i="2" l="1"/>
  <c r="O69" i="2"/>
  <c r="P69" i="2" s="1"/>
  <c r="Q69" i="2" s="1"/>
  <c r="R69" i="2" s="1"/>
  <c r="C71" i="2"/>
  <c r="D70" i="2"/>
  <c r="G70" i="2" s="1"/>
  <c r="AK68" i="2"/>
  <c r="AL68" i="2" s="1"/>
  <c r="AM68" i="2" s="1"/>
  <c r="AI70" i="2"/>
  <c r="AJ69" i="2"/>
  <c r="BD71" i="2"/>
  <c r="BE70" i="2"/>
  <c r="GU70" i="2"/>
  <c r="GV69" i="2"/>
  <c r="GB68" i="2"/>
  <c r="GC68" i="2" s="1"/>
  <c r="GD68" i="2" s="1"/>
  <c r="FZ70" i="2"/>
  <c r="GA69" i="2"/>
  <c r="FE71" i="2"/>
  <c r="FF70" i="2"/>
  <c r="EL69" i="2"/>
  <c r="EM69" i="2"/>
  <c r="EN69" i="2" s="1"/>
  <c r="EK70" i="2"/>
  <c r="EL70" i="2" s="1"/>
  <c r="EM70" i="2" s="1"/>
  <c r="EN70" i="2" s="1"/>
  <c r="EJ71" i="2"/>
  <c r="DO71" i="2"/>
  <c r="DP70" i="2"/>
  <c r="DQ70" i="2" s="1"/>
  <c r="DR70" i="2" s="1"/>
  <c r="DS70" i="2" s="1"/>
  <c r="CT70" i="2"/>
  <c r="CU69" i="2"/>
  <c r="BZ69" i="2"/>
  <c r="CA69" i="2" s="1"/>
  <c r="CB69" i="2" s="1"/>
  <c r="CC69" i="2" s="1"/>
  <c r="BY70" i="2"/>
  <c r="Z75" i="2"/>
  <c r="AC74" i="2"/>
  <c r="O104" i="6"/>
  <c r="P103" i="6"/>
  <c r="CN72" i="2"/>
  <c r="CK73" i="2"/>
  <c r="EY70" i="2"/>
  <c r="EV71" i="2"/>
  <c r="EA71" i="2"/>
  <c r="ED70" i="2"/>
  <c r="GO70" i="2"/>
  <c r="GL71" i="2"/>
  <c r="HJ71" i="2"/>
  <c r="HG72" i="2"/>
  <c r="FT73" i="2"/>
  <c r="FQ74" i="2"/>
  <c r="BP71" i="2"/>
  <c r="BS70" i="2"/>
  <c r="DF72" i="2"/>
  <c r="DI71" i="2"/>
  <c r="AX70" i="2"/>
  <c r="AU71" i="2"/>
  <c r="N71" i="2" l="1"/>
  <c r="O70" i="2"/>
  <c r="P70" i="2" s="1"/>
  <c r="Q70" i="2" s="1"/>
  <c r="R70" i="2" s="1"/>
  <c r="H70" i="2"/>
  <c r="C72" i="2"/>
  <c r="D71" i="2"/>
  <c r="G71" i="2" s="1"/>
  <c r="H71" i="2"/>
  <c r="AK69" i="2"/>
  <c r="AL69" i="2" s="1"/>
  <c r="AM69" i="2" s="1"/>
  <c r="AI71" i="2"/>
  <c r="AJ70" i="2"/>
  <c r="BF70" i="2"/>
  <c r="BG70" i="2" s="1"/>
  <c r="BH70" i="2" s="1"/>
  <c r="BD72" i="2"/>
  <c r="BE71" i="2"/>
  <c r="GW69" i="2"/>
  <c r="GX69" i="2" s="1"/>
  <c r="GY69" i="2" s="1"/>
  <c r="GU71" i="2"/>
  <c r="GV70" i="2"/>
  <c r="GW70" i="2" s="1"/>
  <c r="GX70" i="2" s="1"/>
  <c r="GY70" i="2" s="1"/>
  <c r="GB69" i="2"/>
  <c r="GC69" i="2" s="1"/>
  <c r="GD69" i="2" s="1"/>
  <c r="FZ71" i="2"/>
  <c r="GA70" i="2"/>
  <c r="GB70" i="2" s="1"/>
  <c r="GC70" i="2" s="1"/>
  <c r="GD70" i="2" s="1"/>
  <c r="FG70" i="2"/>
  <c r="FH70" i="2" s="1"/>
  <c r="FI70" i="2" s="1"/>
  <c r="FE72" i="2"/>
  <c r="FF71" i="2"/>
  <c r="FG71" i="2" s="1"/>
  <c r="FH71" i="2" s="1"/>
  <c r="FI71" i="2" s="1"/>
  <c r="EK71" i="2"/>
  <c r="EL71" i="2" s="1"/>
  <c r="EM71" i="2" s="1"/>
  <c r="EN71" i="2" s="1"/>
  <c r="EJ72" i="2"/>
  <c r="DP71" i="2"/>
  <c r="DQ71" i="2" s="1"/>
  <c r="DR71" i="2" s="1"/>
  <c r="DS71" i="2" s="1"/>
  <c r="DO72" i="2"/>
  <c r="CV69" i="2"/>
  <c r="CW69" i="2" s="1"/>
  <c r="CX69" i="2" s="1"/>
  <c r="CU70" i="2"/>
  <c r="CV70" i="2" s="1"/>
  <c r="CW70" i="2" s="1"/>
  <c r="CX70" i="2" s="1"/>
  <c r="CT71" i="2"/>
  <c r="BY71" i="2"/>
  <c r="BZ70" i="2"/>
  <c r="CA70" i="2" s="1"/>
  <c r="CB70" i="2" s="1"/>
  <c r="CC70" i="2" s="1"/>
  <c r="Z76" i="2"/>
  <c r="AC75" i="2"/>
  <c r="P104" i="6"/>
  <c r="O105" i="6"/>
  <c r="GO71" i="2"/>
  <c r="GL72" i="2"/>
  <c r="DF73" i="2"/>
  <c r="DI72" i="2"/>
  <c r="ED71" i="2"/>
  <c r="EA72" i="2"/>
  <c r="EY71" i="2"/>
  <c r="EV72" i="2"/>
  <c r="FQ75" i="2"/>
  <c r="FT74" i="2"/>
  <c r="BP72" i="2"/>
  <c r="BS71" i="2"/>
  <c r="CN73" i="2"/>
  <c r="CK74" i="2"/>
  <c r="HG73" i="2"/>
  <c r="HJ72" i="2"/>
  <c r="AU72" i="2"/>
  <c r="AX71" i="2"/>
  <c r="N72" i="2" l="1"/>
  <c r="O71" i="2"/>
  <c r="P71" i="2" s="1"/>
  <c r="Q71" i="2" s="1"/>
  <c r="R71" i="2" s="1"/>
  <c r="D72" i="2"/>
  <c r="H72" i="2" s="1"/>
  <c r="C73" i="2"/>
  <c r="G72" i="2"/>
  <c r="AK70" i="2"/>
  <c r="AL70" i="2" s="1"/>
  <c r="AM70" i="2" s="1"/>
  <c r="AI72" i="2"/>
  <c r="AJ71" i="2"/>
  <c r="BD73" i="2"/>
  <c r="BE72" i="2"/>
  <c r="BF72" i="2" s="1"/>
  <c r="BG72" i="2" s="1"/>
  <c r="BH72" i="2" s="1"/>
  <c r="BF71" i="2"/>
  <c r="BG71" i="2" s="1"/>
  <c r="BH71" i="2" s="1"/>
  <c r="GV71" i="2"/>
  <c r="GU72" i="2"/>
  <c r="FZ72" i="2"/>
  <c r="GA71" i="2"/>
  <c r="FE73" i="2"/>
  <c r="FF72" i="2"/>
  <c r="EJ73" i="2"/>
  <c r="EK72" i="2"/>
  <c r="EL72" i="2" s="1"/>
  <c r="EM72" i="2" s="1"/>
  <c r="EN72" i="2" s="1"/>
  <c r="DO73" i="2"/>
  <c r="DP72" i="2"/>
  <c r="DQ72" i="2" s="1"/>
  <c r="DR72" i="2" s="1"/>
  <c r="DS72" i="2" s="1"/>
  <c r="CT72" i="2"/>
  <c r="CU71" i="2"/>
  <c r="BZ71" i="2"/>
  <c r="BY72" i="2"/>
  <c r="AC76" i="2"/>
  <c r="Z77" i="2"/>
  <c r="P105" i="6"/>
  <c r="O106" i="6"/>
  <c r="EY72" i="2"/>
  <c r="EV73" i="2"/>
  <c r="HJ73" i="2"/>
  <c r="HG74" i="2"/>
  <c r="CK75" i="2"/>
  <c r="CN74" i="2"/>
  <c r="ED72" i="2"/>
  <c r="EA73" i="2"/>
  <c r="DI73" i="2"/>
  <c r="DF74" i="2"/>
  <c r="BP73" i="2"/>
  <c r="BS72" i="2"/>
  <c r="GL73" i="2"/>
  <c r="GO72" i="2"/>
  <c r="FQ76" i="2"/>
  <c r="FT75" i="2"/>
  <c r="AX72" i="2"/>
  <c r="AU73" i="2"/>
  <c r="N73" i="2" l="1"/>
  <c r="O72" i="2"/>
  <c r="P72" i="2" s="1"/>
  <c r="Q72" i="2" s="1"/>
  <c r="R72" i="2" s="1"/>
  <c r="D73" i="2"/>
  <c r="H73" i="2" s="1"/>
  <c r="C74" i="2"/>
  <c r="AK71" i="2"/>
  <c r="AL71" i="2" s="1"/>
  <c r="AM71" i="2" s="1"/>
  <c r="AI73" i="2"/>
  <c r="AJ72" i="2"/>
  <c r="BD74" i="2"/>
  <c r="BE73" i="2"/>
  <c r="GU73" i="2"/>
  <c r="GV72" i="2"/>
  <c r="GW72" i="2" s="1"/>
  <c r="GX72" i="2" s="1"/>
  <c r="GY72" i="2" s="1"/>
  <c r="GW71" i="2"/>
  <c r="GX71" i="2" s="1"/>
  <c r="GY71" i="2" s="1"/>
  <c r="GB71" i="2"/>
  <c r="GC71" i="2"/>
  <c r="GD71" i="2" s="1"/>
  <c r="FZ73" i="2"/>
  <c r="GA72" i="2"/>
  <c r="GB72" i="2" s="1"/>
  <c r="GC72" i="2" s="1"/>
  <c r="GD72" i="2" s="1"/>
  <c r="FG72" i="2"/>
  <c r="FH72" i="2" s="1"/>
  <c r="FI72" i="2" s="1"/>
  <c r="FF73" i="2"/>
  <c r="FE74" i="2"/>
  <c r="EJ74" i="2"/>
  <c r="EK73" i="2"/>
  <c r="EL73" i="2" s="1"/>
  <c r="EM73" i="2" s="1"/>
  <c r="EN73" i="2" s="1"/>
  <c r="DO74" i="2"/>
  <c r="DP73" i="2"/>
  <c r="DQ73" i="2" s="1"/>
  <c r="DR73" i="2" s="1"/>
  <c r="DS73" i="2" s="1"/>
  <c r="CV71" i="2"/>
  <c r="CW71" i="2"/>
  <c r="CX71" i="2" s="1"/>
  <c r="CT73" i="2"/>
  <c r="CU72" i="2"/>
  <c r="CV72" i="2" s="1"/>
  <c r="CW72" i="2" s="1"/>
  <c r="CX72" i="2" s="1"/>
  <c r="BZ72" i="2"/>
  <c r="CA72" i="2" s="1"/>
  <c r="CB72" i="2" s="1"/>
  <c r="CC72" i="2" s="1"/>
  <c r="BY73" i="2"/>
  <c r="CA71" i="2"/>
  <c r="CB71" i="2" s="1"/>
  <c r="CC71" i="2" s="1"/>
  <c r="Z78" i="2"/>
  <c r="AC77" i="2"/>
  <c r="O107" i="6"/>
  <c r="P106" i="6"/>
  <c r="EA74" i="2"/>
  <c r="ED73" i="2"/>
  <c r="FT76" i="2"/>
  <c r="FQ77" i="2"/>
  <c r="CK76" i="2"/>
  <c r="CN75" i="2"/>
  <c r="HG75" i="2"/>
  <c r="HJ74" i="2"/>
  <c r="BP74" i="2"/>
  <c r="BS73" i="2"/>
  <c r="GL74" i="2"/>
  <c r="GO73" i="2"/>
  <c r="EV74" i="2"/>
  <c r="EY73" i="2"/>
  <c r="DF75" i="2"/>
  <c r="DI74" i="2"/>
  <c r="AU74" i="2"/>
  <c r="AX73" i="2"/>
  <c r="G73" i="2" l="1"/>
  <c r="O73" i="2"/>
  <c r="P73" i="2" s="1"/>
  <c r="Q73" i="2" s="1"/>
  <c r="R73" i="2" s="1"/>
  <c r="N74" i="2"/>
  <c r="D74" i="2"/>
  <c r="H74" i="2" s="1"/>
  <c r="C75" i="2"/>
  <c r="AK72" i="2"/>
  <c r="AL72" i="2" s="1"/>
  <c r="AM72" i="2" s="1"/>
  <c r="AI74" i="2"/>
  <c r="AJ73" i="2"/>
  <c r="BF73" i="2"/>
  <c r="BG73" i="2" s="1"/>
  <c r="BH73" i="2" s="1"/>
  <c r="BD75" i="2"/>
  <c r="BE74" i="2"/>
  <c r="GU74" i="2"/>
  <c r="GV73" i="2"/>
  <c r="GW73" i="2" s="1"/>
  <c r="GX73" i="2" s="1"/>
  <c r="GY73" i="2" s="1"/>
  <c r="FZ74" i="2"/>
  <c r="GA73" i="2"/>
  <c r="GB73" i="2" s="1"/>
  <c r="GC73" i="2" s="1"/>
  <c r="GD73" i="2" s="1"/>
  <c r="FE75" i="2"/>
  <c r="FF74" i="2"/>
  <c r="FG74" i="2" s="1"/>
  <c r="FH74" i="2" s="1"/>
  <c r="FI74" i="2" s="1"/>
  <c r="FG73" i="2"/>
  <c r="FH73" i="2" s="1"/>
  <c r="FI73" i="2" s="1"/>
  <c r="EK74" i="2"/>
  <c r="EL74" i="2" s="1"/>
  <c r="EM74" i="2" s="1"/>
  <c r="EN74" i="2" s="1"/>
  <c r="EJ75" i="2"/>
  <c r="DO75" i="2"/>
  <c r="DP74" i="2"/>
  <c r="DQ74" i="2" s="1"/>
  <c r="DR74" i="2" s="1"/>
  <c r="DS74" i="2" s="1"/>
  <c r="CT74" i="2"/>
  <c r="CU73" i="2"/>
  <c r="CV73" i="2" s="1"/>
  <c r="CW73" i="2" s="1"/>
  <c r="CX73" i="2" s="1"/>
  <c r="BZ73" i="2"/>
  <c r="BY74" i="2"/>
  <c r="Z79" i="2"/>
  <c r="AC78" i="2"/>
  <c r="O108" i="6"/>
  <c r="P107" i="6"/>
  <c r="HG76" i="2"/>
  <c r="HJ75" i="2"/>
  <c r="DF76" i="2"/>
  <c r="DI75" i="2"/>
  <c r="CK77" i="2"/>
  <c r="CN76" i="2"/>
  <c r="FQ78" i="2"/>
  <c r="FT77" i="2"/>
  <c r="EV75" i="2"/>
  <c r="EY74" i="2"/>
  <c r="GL75" i="2"/>
  <c r="GO74" i="2"/>
  <c r="BP75" i="2"/>
  <c r="BS74" i="2"/>
  <c r="EA75" i="2"/>
  <c r="ED74" i="2"/>
  <c r="AU75" i="2"/>
  <c r="AX74" i="2"/>
  <c r="G74" i="2" l="1"/>
  <c r="O74" i="2"/>
  <c r="N75" i="2"/>
  <c r="D75" i="2"/>
  <c r="G75" i="2" s="1"/>
  <c r="C76" i="2"/>
  <c r="AK73" i="2"/>
  <c r="AL73" i="2" s="1"/>
  <c r="AM73" i="2" s="1"/>
  <c r="AI75" i="2"/>
  <c r="AJ74" i="2"/>
  <c r="BF74" i="2"/>
  <c r="BG74" i="2"/>
  <c r="BH74" i="2" s="1"/>
  <c r="BD76" i="2"/>
  <c r="BE75" i="2"/>
  <c r="GV74" i="2"/>
  <c r="GU75" i="2"/>
  <c r="FZ75" i="2"/>
  <c r="GA74" i="2"/>
  <c r="GB74" i="2" s="1"/>
  <c r="GC74" i="2" s="1"/>
  <c r="GD74" i="2" s="1"/>
  <c r="FE76" i="2"/>
  <c r="FF75" i="2"/>
  <c r="FG75" i="2" s="1"/>
  <c r="FH75" i="2" s="1"/>
  <c r="FI75" i="2" s="1"/>
  <c r="EJ76" i="2"/>
  <c r="EK75" i="2"/>
  <c r="DP75" i="2"/>
  <c r="DO76" i="2"/>
  <c r="CU74" i="2"/>
  <c r="CV74" i="2" s="1"/>
  <c r="CW74" i="2" s="1"/>
  <c r="CX74" i="2" s="1"/>
  <c r="CT75" i="2"/>
  <c r="BZ74" i="2"/>
  <c r="BY75" i="2"/>
  <c r="CA73" i="2"/>
  <c r="CB73" i="2" s="1"/>
  <c r="CC73" i="2" s="1"/>
  <c r="AC79" i="2"/>
  <c r="Z80" i="2"/>
  <c r="O109" i="6"/>
  <c r="P108" i="6"/>
  <c r="EA76" i="2"/>
  <c r="ED75" i="2"/>
  <c r="FQ79" i="2"/>
  <c r="FT78" i="2"/>
  <c r="BP76" i="2"/>
  <c r="BS75" i="2"/>
  <c r="CN77" i="2"/>
  <c r="CK78" i="2"/>
  <c r="DI76" i="2"/>
  <c r="DF77" i="2"/>
  <c r="GL76" i="2"/>
  <c r="GO75" i="2"/>
  <c r="EV76" i="2"/>
  <c r="EY75" i="2"/>
  <c r="HG77" i="2"/>
  <c r="HJ76" i="2"/>
  <c r="AX75" i="2"/>
  <c r="AU76" i="2"/>
  <c r="H75" i="2" l="1"/>
  <c r="O75" i="2"/>
  <c r="P75" i="2" s="1"/>
  <c r="Q75" i="2" s="1"/>
  <c r="R75" i="2" s="1"/>
  <c r="N76" i="2"/>
  <c r="P74" i="2"/>
  <c r="Q74" i="2" s="1"/>
  <c r="R74" i="2" s="1"/>
  <c r="C77" i="2"/>
  <c r="D76" i="2"/>
  <c r="G76" i="2" s="1"/>
  <c r="H76" i="2"/>
  <c r="AK74" i="2"/>
  <c r="AL74" i="2" s="1"/>
  <c r="AM74" i="2" s="1"/>
  <c r="AI76" i="2"/>
  <c r="AJ75" i="2"/>
  <c r="BF75" i="2"/>
  <c r="BG75" i="2" s="1"/>
  <c r="BH75" i="2" s="1"/>
  <c r="BD77" i="2"/>
  <c r="BE76" i="2"/>
  <c r="GV75" i="2"/>
  <c r="GW75" i="2" s="1"/>
  <c r="GX75" i="2" s="1"/>
  <c r="GY75" i="2" s="1"/>
  <c r="GU76" i="2"/>
  <c r="GW74" i="2"/>
  <c r="GX74" i="2" s="1"/>
  <c r="GY74" i="2" s="1"/>
  <c r="FZ76" i="2"/>
  <c r="GA75" i="2"/>
  <c r="FF76" i="2"/>
  <c r="FG76" i="2" s="1"/>
  <c r="FH76" i="2" s="1"/>
  <c r="FI76" i="2" s="1"/>
  <c r="FE77" i="2"/>
  <c r="EL75" i="2"/>
  <c r="EM75" i="2"/>
  <c r="EN75" i="2" s="1"/>
  <c r="EJ77" i="2"/>
  <c r="EK76" i="2"/>
  <c r="DO77" i="2"/>
  <c r="DP76" i="2"/>
  <c r="DQ75" i="2"/>
  <c r="DR75" i="2" s="1"/>
  <c r="DS75" i="2" s="1"/>
  <c r="CU75" i="2"/>
  <c r="CV75" i="2" s="1"/>
  <c r="CW75" i="2" s="1"/>
  <c r="CX75" i="2" s="1"/>
  <c r="CT76" i="2"/>
  <c r="BY76" i="2"/>
  <c r="BZ75" i="2"/>
  <c r="CA75" i="2" s="1"/>
  <c r="CB75" i="2" s="1"/>
  <c r="CC75" i="2" s="1"/>
  <c r="CA74" i="2"/>
  <c r="CB74" i="2" s="1"/>
  <c r="CC74" i="2" s="1"/>
  <c r="Z81" i="2"/>
  <c r="AC80" i="2"/>
  <c r="O110" i="6"/>
  <c r="P109" i="6"/>
  <c r="CN78" i="2"/>
  <c r="CK79" i="2"/>
  <c r="HG78" i="2"/>
  <c r="HJ77" i="2"/>
  <c r="BP77" i="2"/>
  <c r="BS76" i="2"/>
  <c r="EV77" i="2"/>
  <c r="EY76" i="2"/>
  <c r="FT79" i="2"/>
  <c r="FQ80" i="2"/>
  <c r="DF78" i="2"/>
  <c r="DI77" i="2"/>
  <c r="GL77" i="2"/>
  <c r="GO76" i="2"/>
  <c r="ED76" i="2"/>
  <c r="EA77" i="2"/>
  <c r="AX76" i="2"/>
  <c r="AU77" i="2"/>
  <c r="N77" i="2" l="1"/>
  <c r="O76" i="2"/>
  <c r="P76" i="2" s="1"/>
  <c r="Q76" i="2" s="1"/>
  <c r="R76" i="2" s="1"/>
  <c r="C78" i="2"/>
  <c r="D77" i="2"/>
  <c r="G77" i="2" s="1"/>
  <c r="AK75" i="2"/>
  <c r="AL75" i="2" s="1"/>
  <c r="AM75" i="2" s="1"/>
  <c r="AJ76" i="2"/>
  <c r="AI77" i="2"/>
  <c r="BF76" i="2"/>
  <c r="BG76" i="2" s="1"/>
  <c r="BH76" i="2" s="1"/>
  <c r="BE77" i="2"/>
  <c r="BD78" i="2"/>
  <c r="GV76" i="2"/>
  <c r="GW76" i="2" s="1"/>
  <c r="GX76" i="2" s="1"/>
  <c r="GY76" i="2" s="1"/>
  <c r="GU77" i="2"/>
  <c r="GB75" i="2"/>
  <c r="GC75" i="2" s="1"/>
  <c r="GD75" i="2" s="1"/>
  <c r="GA76" i="2"/>
  <c r="FZ77" i="2"/>
  <c r="FF77" i="2"/>
  <c r="FG77" i="2" s="1"/>
  <c r="FH77" i="2" s="1"/>
  <c r="FI77" i="2" s="1"/>
  <c r="FE78" i="2"/>
  <c r="EL76" i="2"/>
  <c r="EM76" i="2"/>
  <c r="EN76" i="2" s="1"/>
  <c r="EJ78" i="2"/>
  <c r="EK77" i="2"/>
  <c r="DQ76" i="2"/>
  <c r="DR76" i="2" s="1"/>
  <c r="DS76" i="2" s="1"/>
  <c r="DO78" i="2"/>
  <c r="DP77" i="2"/>
  <c r="CT77" i="2"/>
  <c r="CU76" i="2"/>
  <c r="CV76" i="2" s="1"/>
  <c r="CW76" i="2" s="1"/>
  <c r="CX76" i="2" s="1"/>
  <c r="BZ76" i="2"/>
  <c r="CA76" i="2" s="1"/>
  <c r="CB76" i="2" s="1"/>
  <c r="CC76" i="2" s="1"/>
  <c r="BY77" i="2"/>
  <c r="Z82" i="2"/>
  <c r="AC81" i="2"/>
  <c r="O111" i="6"/>
  <c r="P110" i="6"/>
  <c r="ED77" i="2"/>
  <c r="EA78" i="2"/>
  <c r="EY77" i="2"/>
  <c r="EV78" i="2"/>
  <c r="DF79" i="2"/>
  <c r="DI78" i="2"/>
  <c r="GO77" i="2"/>
  <c r="GL78" i="2"/>
  <c r="BP78" i="2"/>
  <c r="BS77" i="2"/>
  <c r="HJ78" i="2"/>
  <c r="HG79" i="2"/>
  <c r="CK80" i="2"/>
  <c r="CN79" i="2"/>
  <c r="FT80" i="2"/>
  <c r="FQ81" i="2"/>
  <c r="AX77" i="2"/>
  <c r="AU78" i="2"/>
  <c r="O77" i="2" l="1"/>
  <c r="P77" i="2" s="1"/>
  <c r="Q77" i="2" s="1"/>
  <c r="R77" i="2" s="1"/>
  <c r="N78" i="2"/>
  <c r="H77" i="2"/>
  <c r="C79" i="2"/>
  <c r="D78" i="2"/>
  <c r="G78" i="2" s="1"/>
  <c r="AJ77" i="2"/>
  <c r="AI78" i="2"/>
  <c r="AK76" i="2"/>
  <c r="AL76" i="2" s="1"/>
  <c r="AM76" i="2" s="1"/>
  <c r="BF77" i="2"/>
  <c r="BG77" i="2" s="1"/>
  <c r="BH77" i="2" s="1"/>
  <c r="BD79" i="2"/>
  <c r="BE78" i="2"/>
  <c r="BF78" i="2" s="1"/>
  <c r="BG78" i="2" s="1"/>
  <c r="BH78" i="2" s="1"/>
  <c r="GU78" i="2"/>
  <c r="GV77" i="2"/>
  <c r="GW77" i="2" s="1"/>
  <c r="GX77" i="2" s="1"/>
  <c r="GY77" i="2" s="1"/>
  <c r="GA77" i="2"/>
  <c r="FZ78" i="2"/>
  <c r="GB76" i="2"/>
  <c r="GC76" i="2"/>
  <c r="GD76" i="2" s="1"/>
  <c r="FE79" i="2"/>
  <c r="FF78" i="2"/>
  <c r="FG78" i="2" s="1"/>
  <c r="FH78" i="2" s="1"/>
  <c r="FI78" i="2" s="1"/>
  <c r="EL77" i="2"/>
  <c r="EM77" i="2" s="1"/>
  <c r="EN77" i="2" s="1"/>
  <c r="EJ79" i="2"/>
  <c r="EK78" i="2"/>
  <c r="EL78" i="2" s="1"/>
  <c r="EM78" i="2" s="1"/>
  <c r="EN78" i="2" s="1"/>
  <c r="DQ77" i="2"/>
  <c r="DR77" i="2"/>
  <c r="DS77" i="2" s="1"/>
  <c r="DO79" i="2"/>
  <c r="DP78" i="2"/>
  <c r="DQ78" i="2" s="1"/>
  <c r="DR78" i="2" s="1"/>
  <c r="DS78" i="2" s="1"/>
  <c r="CT78" i="2"/>
  <c r="CU77" i="2"/>
  <c r="CV77" i="2" s="1"/>
  <c r="CW77" i="2" s="1"/>
  <c r="CX77" i="2" s="1"/>
  <c r="BZ77" i="2"/>
  <c r="CA77" i="2" s="1"/>
  <c r="CB77" i="2" s="1"/>
  <c r="CC77" i="2" s="1"/>
  <c r="BY78" i="2"/>
  <c r="AC82" i="2"/>
  <c r="Z83" i="2"/>
  <c r="O112" i="6"/>
  <c r="P111" i="6"/>
  <c r="GO78" i="2"/>
  <c r="GL79" i="2"/>
  <c r="FT81" i="2"/>
  <c r="FQ82" i="2"/>
  <c r="DF80" i="2"/>
  <c r="DI79" i="2"/>
  <c r="EY78" i="2"/>
  <c r="EV79" i="2"/>
  <c r="HG80" i="2"/>
  <c r="HJ79" i="2"/>
  <c r="ED78" i="2"/>
  <c r="EA79" i="2"/>
  <c r="CN80" i="2"/>
  <c r="CK81" i="2"/>
  <c r="BP79" i="2"/>
  <c r="BS78" i="2"/>
  <c r="AX78" i="2"/>
  <c r="AU79" i="2"/>
  <c r="H78" i="2" l="1"/>
  <c r="O78" i="2"/>
  <c r="P78" i="2" s="1"/>
  <c r="Q78" i="2" s="1"/>
  <c r="R78" i="2" s="1"/>
  <c r="N79" i="2"/>
  <c r="C80" i="2"/>
  <c r="D79" i="2"/>
  <c r="G79" i="2"/>
  <c r="H79" i="2"/>
  <c r="AI79" i="2"/>
  <c r="AJ78" i="2"/>
  <c r="AK77" i="2"/>
  <c r="AL77" i="2" s="1"/>
  <c r="AM77" i="2" s="1"/>
  <c r="BD80" i="2"/>
  <c r="BE79" i="2"/>
  <c r="BF79" i="2" s="1"/>
  <c r="BG79" i="2" s="1"/>
  <c r="BH79" i="2" s="1"/>
  <c r="GU79" i="2"/>
  <c r="GV78" i="2"/>
  <c r="GW78" i="2" s="1"/>
  <c r="GX78" i="2" s="1"/>
  <c r="GY78" i="2" s="1"/>
  <c r="FZ79" i="2"/>
  <c r="GA78" i="2"/>
  <c r="GB77" i="2"/>
  <c r="GC77" i="2" s="1"/>
  <c r="GD77" i="2" s="1"/>
  <c r="FE80" i="2"/>
  <c r="FF79" i="2"/>
  <c r="FG79" i="2" s="1"/>
  <c r="FH79" i="2" s="1"/>
  <c r="FI79" i="2" s="1"/>
  <c r="EJ80" i="2"/>
  <c r="EK79" i="2"/>
  <c r="EL79" i="2" s="1"/>
  <c r="EM79" i="2" s="1"/>
  <c r="EN79" i="2" s="1"/>
  <c r="DP79" i="2"/>
  <c r="DO80" i="2"/>
  <c r="CU78" i="2"/>
  <c r="CT79" i="2"/>
  <c r="BY79" i="2"/>
  <c r="BZ78" i="2"/>
  <c r="CA78" i="2" s="1"/>
  <c r="CB78" i="2" s="1"/>
  <c r="CC78" i="2" s="1"/>
  <c r="Z84" i="2"/>
  <c r="AC83" i="2"/>
  <c r="P112" i="6"/>
  <c r="O113" i="6"/>
  <c r="EY79" i="2"/>
  <c r="EV80" i="2"/>
  <c r="BP80" i="2"/>
  <c r="BS79" i="2"/>
  <c r="CK82" i="2"/>
  <c r="CN81" i="2"/>
  <c r="DF81" i="2"/>
  <c r="DI80" i="2"/>
  <c r="FQ83" i="2"/>
  <c r="FT82" i="2"/>
  <c r="EA80" i="2"/>
  <c r="ED79" i="2"/>
  <c r="GL80" i="2"/>
  <c r="GO79" i="2"/>
  <c r="HJ80" i="2"/>
  <c r="HG81" i="2"/>
  <c r="AU80" i="2"/>
  <c r="AX79" i="2"/>
  <c r="N80" i="2" l="1"/>
  <c r="O79" i="2"/>
  <c r="P79" i="2" s="1"/>
  <c r="Q79" i="2" s="1"/>
  <c r="R79" i="2" s="1"/>
  <c r="D80" i="2"/>
  <c r="G80" i="2" s="1"/>
  <c r="C81" i="2"/>
  <c r="AK78" i="2"/>
  <c r="AL78" i="2" s="1"/>
  <c r="AM78" i="2" s="1"/>
  <c r="AI80" i="2"/>
  <c r="AJ79" i="2"/>
  <c r="BD81" i="2"/>
  <c r="BE80" i="2"/>
  <c r="GV79" i="2"/>
  <c r="GW79" i="2" s="1"/>
  <c r="GX79" i="2" s="1"/>
  <c r="GY79" i="2" s="1"/>
  <c r="GU80" i="2"/>
  <c r="GB78" i="2"/>
  <c r="GC78" i="2" s="1"/>
  <c r="GD78" i="2" s="1"/>
  <c r="FZ80" i="2"/>
  <c r="GA79" i="2"/>
  <c r="GB79" i="2" s="1"/>
  <c r="GC79" i="2" s="1"/>
  <c r="GD79" i="2" s="1"/>
  <c r="FF80" i="2"/>
  <c r="FE81" i="2"/>
  <c r="EK80" i="2"/>
  <c r="EJ81" i="2"/>
  <c r="DO81" i="2"/>
  <c r="DP80" i="2"/>
  <c r="DQ79" i="2"/>
  <c r="DR79" i="2" s="1"/>
  <c r="DS79" i="2" s="1"/>
  <c r="CT80" i="2"/>
  <c r="CU79" i="2"/>
  <c r="CV78" i="2"/>
  <c r="CW78" i="2" s="1"/>
  <c r="CX78" i="2" s="1"/>
  <c r="BY80" i="2"/>
  <c r="BZ79" i="2"/>
  <c r="AC84" i="2"/>
  <c r="Z85" i="2"/>
  <c r="P113" i="6"/>
  <c r="M30" i="6" s="1"/>
  <c r="T24" i="6" s="1"/>
  <c r="T25" i="6" s="1"/>
  <c r="T26" i="6" s="1"/>
  <c r="O114" i="6"/>
  <c r="HJ81" i="2"/>
  <c r="HG82" i="2"/>
  <c r="DF82" i="2"/>
  <c r="DI81" i="2"/>
  <c r="GO80" i="2"/>
  <c r="GL81" i="2"/>
  <c r="CK83" i="2"/>
  <c r="CN82" i="2"/>
  <c r="BP81" i="2"/>
  <c r="BS80" i="2"/>
  <c r="EV81" i="2"/>
  <c r="EY80" i="2"/>
  <c r="EA81" i="2"/>
  <c r="ED80" i="2"/>
  <c r="FQ84" i="2"/>
  <c r="FT83" i="2"/>
  <c r="AX80" i="2"/>
  <c r="AU81" i="2"/>
  <c r="H80" i="2" l="1"/>
  <c r="O80" i="2"/>
  <c r="P80" i="2" s="1"/>
  <c r="Q80" i="2" s="1"/>
  <c r="R80" i="2" s="1"/>
  <c r="N81" i="2"/>
  <c r="C82" i="2"/>
  <c r="D81" i="2"/>
  <c r="G81" i="2" s="1"/>
  <c r="AK79" i="2"/>
  <c r="AL79" i="2" s="1"/>
  <c r="AM79" i="2" s="1"/>
  <c r="AI81" i="2"/>
  <c r="AJ80" i="2"/>
  <c r="BF80" i="2"/>
  <c r="BG80" i="2" s="1"/>
  <c r="BH80" i="2" s="1"/>
  <c r="BD82" i="2"/>
  <c r="BE81" i="2"/>
  <c r="BF81" i="2" s="1"/>
  <c r="BG81" i="2" s="1"/>
  <c r="BH81" i="2" s="1"/>
  <c r="GU81" i="2"/>
  <c r="GV80" i="2"/>
  <c r="GW80" i="2" s="1"/>
  <c r="GX80" i="2" s="1"/>
  <c r="GY80" i="2" s="1"/>
  <c r="FZ81" i="2"/>
  <c r="GA80" i="2"/>
  <c r="FE82" i="2"/>
  <c r="FF81" i="2"/>
  <c r="FG80" i="2"/>
  <c r="FH80" i="2" s="1"/>
  <c r="FI80" i="2" s="1"/>
  <c r="EK81" i="2"/>
  <c r="EJ82" i="2"/>
  <c r="EL80" i="2"/>
  <c r="EM80" i="2" s="1"/>
  <c r="EN80" i="2" s="1"/>
  <c r="DQ80" i="2"/>
  <c r="DR80" i="2"/>
  <c r="DS80" i="2" s="1"/>
  <c r="DO82" i="2"/>
  <c r="DP81" i="2"/>
  <c r="CV79" i="2"/>
  <c r="CW79" i="2"/>
  <c r="CX79" i="2" s="1"/>
  <c r="CU80" i="2"/>
  <c r="CV80" i="2" s="1"/>
  <c r="CW80" i="2" s="1"/>
  <c r="CX80" i="2" s="1"/>
  <c r="CT81" i="2"/>
  <c r="CA79" i="2"/>
  <c r="CB79" i="2" s="1"/>
  <c r="CC79" i="2" s="1"/>
  <c r="BZ80" i="2"/>
  <c r="BY81" i="2"/>
  <c r="AC85" i="2"/>
  <c r="Z86" i="2"/>
  <c r="O115" i="6"/>
  <c r="P114" i="6"/>
  <c r="CK84" i="2"/>
  <c r="CN83" i="2"/>
  <c r="FQ85" i="2"/>
  <c r="FT84" i="2"/>
  <c r="ED81" i="2"/>
  <c r="EA82" i="2"/>
  <c r="GL82" i="2"/>
  <c r="GO81" i="2"/>
  <c r="DI82" i="2"/>
  <c r="DF83" i="2"/>
  <c r="EV82" i="2"/>
  <c r="EY81" i="2"/>
  <c r="HG83" i="2"/>
  <c r="HJ82" i="2"/>
  <c r="BP82" i="2"/>
  <c r="BS81" i="2"/>
  <c r="AU82" i="2"/>
  <c r="AX81" i="2"/>
  <c r="N82" i="2" l="1"/>
  <c r="O81" i="2"/>
  <c r="P81" i="2" s="1"/>
  <c r="Q81" i="2" s="1"/>
  <c r="R81" i="2" s="1"/>
  <c r="H81" i="2"/>
  <c r="D82" i="2"/>
  <c r="H82" i="2" s="1"/>
  <c r="C83" i="2"/>
  <c r="AK80" i="2"/>
  <c r="AL80" i="2" s="1"/>
  <c r="AM80" i="2" s="1"/>
  <c r="AI82" i="2"/>
  <c r="AJ81" i="2"/>
  <c r="BD83" i="2"/>
  <c r="BE82" i="2"/>
  <c r="GU82" i="2"/>
  <c r="GV81" i="2"/>
  <c r="GW81" i="2" s="1"/>
  <c r="GX81" i="2" s="1"/>
  <c r="GY81" i="2" s="1"/>
  <c r="GB80" i="2"/>
  <c r="GC80" i="2" s="1"/>
  <c r="GD80" i="2" s="1"/>
  <c r="GA81" i="2"/>
  <c r="FZ82" i="2"/>
  <c r="FG81" i="2"/>
  <c r="FH81" i="2" s="1"/>
  <c r="FI81" i="2" s="1"/>
  <c r="FE83" i="2"/>
  <c r="FF82" i="2"/>
  <c r="FG82" i="2" s="1"/>
  <c r="FH82" i="2" s="1"/>
  <c r="FI82" i="2" s="1"/>
  <c r="EK82" i="2"/>
  <c r="EJ83" i="2"/>
  <c r="EL81" i="2"/>
  <c r="EM81" i="2"/>
  <c r="EN81" i="2" s="1"/>
  <c r="DQ81" i="2"/>
  <c r="DR81" i="2" s="1"/>
  <c r="DS81" i="2" s="1"/>
  <c r="DP82" i="2"/>
  <c r="DQ82" i="2" s="1"/>
  <c r="DR82" i="2" s="1"/>
  <c r="DS82" i="2" s="1"/>
  <c r="DO83" i="2"/>
  <c r="CT82" i="2"/>
  <c r="CU81" i="2"/>
  <c r="CV81" i="2" s="1"/>
  <c r="CW81" i="2" s="1"/>
  <c r="CX81" i="2" s="1"/>
  <c r="BY82" i="2"/>
  <c r="BZ81" i="2"/>
  <c r="CA81" i="2" s="1"/>
  <c r="CB81" i="2" s="1"/>
  <c r="CC81" i="2" s="1"/>
  <c r="CA80" i="2"/>
  <c r="CB80" i="2" s="1"/>
  <c r="CC80" i="2" s="1"/>
  <c r="Z87" i="2"/>
  <c r="AC86" i="2"/>
  <c r="O116" i="6"/>
  <c r="P115" i="6"/>
  <c r="GL83" i="2"/>
  <c r="GO82" i="2"/>
  <c r="BP83" i="2"/>
  <c r="BS82" i="2"/>
  <c r="HG84" i="2"/>
  <c r="HJ83" i="2"/>
  <c r="EA83" i="2"/>
  <c r="ED82" i="2"/>
  <c r="FQ86" i="2"/>
  <c r="FT85" i="2"/>
  <c r="DF84" i="2"/>
  <c r="DI83" i="2"/>
  <c r="EV83" i="2"/>
  <c r="EY82" i="2"/>
  <c r="CN84" i="2"/>
  <c r="CK85" i="2"/>
  <c r="AU83" i="2"/>
  <c r="AX82" i="2"/>
  <c r="O82" i="2" l="1"/>
  <c r="P82" i="2" s="1"/>
  <c r="Q82" i="2" s="1"/>
  <c r="R82" i="2" s="1"/>
  <c r="N83" i="2"/>
  <c r="G82" i="2"/>
  <c r="D83" i="2"/>
  <c r="G83" i="2" s="1"/>
  <c r="C84" i="2"/>
  <c r="AK81" i="2"/>
  <c r="AL81" i="2" s="1"/>
  <c r="AM81" i="2" s="1"/>
  <c r="AI83" i="2"/>
  <c r="AJ82" i="2"/>
  <c r="BF82" i="2"/>
  <c r="BG82" i="2"/>
  <c r="BH82" i="2" s="1"/>
  <c r="BD84" i="2"/>
  <c r="BE83" i="2"/>
  <c r="BF83" i="2" s="1"/>
  <c r="BG83" i="2" s="1"/>
  <c r="BH83" i="2" s="1"/>
  <c r="GU83" i="2"/>
  <c r="GV82" i="2"/>
  <c r="FZ83" i="2"/>
  <c r="GA82" i="2"/>
  <c r="GB82" i="2" s="1"/>
  <c r="GC82" i="2" s="1"/>
  <c r="GD82" i="2" s="1"/>
  <c r="GB81" i="2"/>
  <c r="GC81" i="2"/>
  <c r="GD81" i="2" s="1"/>
  <c r="FF83" i="2"/>
  <c r="FE84" i="2"/>
  <c r="EK83" i="2"/>
  <c r="EJ84" i="2"/>
  <c r="EL82" i="2"/>
  <c r="EM82" i="2" s="1"/>
  <c r="EN82" i="2" s="1"/>
  <c r="DO84" i="2"/>
  <c r="DP83" i="2"/>
  <c r="CU82" i="2"/>
  <c r="CT83" i="2"/>
  <c r="BZ82" i="2"/>
  <c r="BY83" i="2"/>
  <c r="Z88" i="2"/>
  <c r="AC87" i="2"/>
  <c r="O117" i="6"/>
  <c r="P116" i="6"/>
  <c r="CK86" i="2"/>
  <c r="CN85" i="2"/>
  <c r="EA84" i="2"/>
  <c r="ED83" i="2"/>
  <c r="EY83" i="2"/>
  <c r="EV84" i="2"/>
  <c r="HG85" i="2"/>
  <c r="HJ84" i="2"/>
  <c r="BP84" i="2"/>
  <c r="BS83" i="2"/>
  <c r="DI84" i="2"/>
  <c r="DF85" i="2"/>
  <c r="FT86" i="2"/>
  <c r="FQ87" i="2"/>
  <c r="GL84" i="2"/>
  <c r="GO83" i="2"/>
  <c r="AX83" i="2"/>
  <c r="AU84" i="2"/>
  <c r="N84" i="2" l="1"/>
  <c r="O83" i="2"/>
  <c r="H83" i="2"/>
  <c r="C85" i="2"/>
  <c r="D84" i="2"/>
  <c r="G84" i="2" s="1"/>
  <c r="AK82" i="2"/>
  <c r="AL82" i="2" s="1"/>
  <c r="AM82" i="2" s="1"/>
  <c r="AI84" i="2"/>
  <c r="AJ83" i="2"/>
  <c r="AK83" i="2" s="1"/>
  <c r="AL83" i="2" s="1"/>
  <c r="AM83" i="2" s="1"/>
  <c r="BD85" i="2"/>
  <c r="BE84" i="2"/>
  <c r="BF84" i="2" s="1"/>
  <c r="BG84" i="2" s="1"/>
  <c r="BH84" i="2" s="1"/>
  <c r="GW82" i="2"/>
  <c r="GX82" i="2"/>
  <c r="GY82" i="2" s="1"/>
  <c r="GV83" i="2"/>
  <c r="GW83" i="2" s="1"/>
  <c r="GX83" i="2" s="1"/>
  <c r="GY83" i="2" s="1"/>
  <c r="GU84" i="2"/>
  <c r="GA83" i="2"/>
  <c r="FZ84" i="2"/>
  <c r="FE85" i="2"/>
  <c r="FF84" i="2"/>
  <c r="FG84" i="2" s="1"/>
  <c r="FH84" i="2" s="1"/>
  <c r="FI84" i="2" s="1"/>
  <c r="FG83" i="2"/>
  <c r="FH83" i="2" s="1"/>
  <c r="FI83" i="2" s="1"/>
  <c r="EK84" i="2"/>
  <c r="EL84" i="2" s="1"/>
  <c r="EM84" i="2" s="1"/>
  <c r="EN84" i="2" s="1"/>
  <c r="EJ85" i="2"/>
  <c r="EL83" i="2"/>
  <c r="EM83" i="2" s="1"/>
  <c r="EN83" i="2" s="1"/>
  <c r="DQ83" i="2"/>
  <c r="DR83" i="2"/>
  <c r="DS83" i="2" s="1"/>
  <c r="DO85" i="2"/>
  <c r="DP84" i="2"/>
  <c r="DQ84" i="2" s="1"/>
  <c r="DR84" i="2" s="1"/>
  <c r="DS84" i="2" s="1"/>
  <c r="CU83" i="2"/>
  <c r="CV83" i="2" s="1"/>
  <c r="CW83" i="2" s="1"/>
  <c r="CX83" i="2" s="1"/>
  <c r="CT84" i="2"/>
  <c r="CV82" i="2"/>
  <c r="CW82" i="2" s="1"/>
  <c r="CX82" i="2" s="1"/>
  <c r="BY84" i="2"/>
  <c r="BZ83" i="2"/>
  <c r="CA83" i="2" s="1"/>
  <c r="CB83" i="2" s="1"/>
  <c r="CC83" i="2" s="1"/>
  <c r="CA82" i="2"/>
  <c r="CB82" i="2" s="1"/>
  <c r="CC82" i="2" s="1"/>
  <c r="AC88" i="2"/>
  <c r="Z89" i="2"/>
  <c r="O118" i="6"/>
  <c r="P117" i="6"/>
  <c r="HG86" i="2"/>
  <c r="HJ85" i="2"/>
  <c r="EY84" i="2"/>
  <c r="EV85" i="2"/>
  <c r="GL85" i="2"/>
  <c r="GO84" i="2"/>
  <c r="DI85" i="2"/>
  <c r="DF86" i="2"/>
  <c r="ED84" i="2"/>
  <c r="EA85" i="2"/>
  <c r="FT87" i="2"/>
  <c r="FQ88" i="2"/>
  <c r="BP85" i="2"/>
  <c r="BS84" i="2"/>
  <c r="CN86" i="2"/>
  <c r="CK87" i="2"/>
  <c r="AX84" i="2"/>
  <c r="AU85" i="2"/>
  <c r="P83" i="2" l="1"/>
  <c r="Q83" i="2"/>
  <c r="R83" i="2" s="1"/>
  <c r="N85" i="2"/>
  <c r="O84" i="2"/>
  <c r="P84" i="2" s="1"/>
  <c r="Q84" i="2" s="1"/>
  <c r="R84" i="2" s="1"/>
  <c r="H84" i="2"/>
  <c r="C86" i="2"/>
  <c r="D85" i="2"/>
  <c r="G85" i="2" s="1"/>
  <c r="S117" i="2"/>
  <c r="S169" i="2"/>
  <c r="S185" i="2"/>
  <c r="S176" i="2"/>
  <c r="S21" i="2"/>
  <c r="S191" i="2"/>
  <c r="S67" i="2"/>
  <c r="S61" i="2"/>
  <c r="S96" i="2"/>
  <c r="S99" i="2"/>
  <c r="S59" i="2"/>
  <c r="S72" i="2"/>
  <c r="S138" i="2"/>
  <c r="S40" i="2"/>
  <c r="S187" i="2"/>
  <c r="S116" i="2"/>
  <c r="S69" i="2"/>
  <c r="S20" i="2"/>
  <c r="S149" i="2"/>
  <c r="S157" i="2"/>
  <c r="S128" i="2"/>
  <c r="S48" i="2"/>
  <c r="S68" i="2"/>
  <c r="S124" i="2"/>
  <c r="S74" i="2"/>
  <c r="S47" i="2"/>
  <c r="S174" i="2"/>
  <c r="S3" i="2"/>
  <c r="C6" i="4" s="1"/>
  <c r="E6" i="4" s="1"/>
  <c r="F6" i="4" s="1"/>
  <c r="G6" i="4" s="1"/>
  <c r="L6" i="4" s="1"/>
  <c r="S42" i="2"/>
  <c r="S97" i="2"/>
  <c r="S154" i="2"/>
  <c r="S134" i="2"/>
  <c r="S32" i="2"/>
  <c r="S181" i="2"/>
  <c r="S142" i="2"/>
  <c r="S11" i="2"/>
  <c r="S111" i="2"/>
  <c r="S6" i="2"/>
  <c r="S76" i="2"/>
  <c r="S89" i="2"/>
  <c r="S109" i="2"/>
  <c r="S197" i="2"/>
  <c r="S27" i="2"/>
  <c r="S12" i="2"/>
  <c r="S202" i="2"/>
  <c r="S144" i="2"/>
  <c r="S108" i="2"/>
  <c r="S26" i="2"/>
  <c r="S98" i="2"/>
  <c r="S90" i="2"/>
  <c r="S193" i="2"/>
  <c r="S195" i="2"/>
  <c r="S8" i="2"/>
  <c r="S78" i="2"/>
  <c r="S65" i="2"/>
  <c r="S66" i="2"/>
  <c r="S86" i="2"/>
  <c r="S10" i="2"/>
  <c r="S131" i="2"/>
  <c r="S18" i="2"/>
  <c r="S36" i="2"/>
  <c r="S28" i="2"/>
  <c r="S155" i="2"/>
  <c r="S184" i="2"/>
  <c r="S119" i="2"/>
  <c r="S16" i="2"/>
  <c r="S24" i="2"/>
  <c r="S113" i="2"/>
  <c r="S102" i="2"/>
  <c r="S168" i="2"/>
  <c r="S46" i="2"/>
  <c r="S13" i="2"/>
  <c r="S44" i="2"/>
  <c r="S91" i="2"/>
  <c r="S177" i="2"/>
  <c r="S84" i="2"/>
  <c r="S75" i="2"/>
  <c r="S105" i="2"/>
  <c r="S186" i="2"/>
  <c r="S129" i="2"/>
  <c r="S51" i="2"/>
  <c r="S60" i="2"/>
  <c r="S139" i="2"/>
  <c r="S35" i="2"/>
  <c r="S143" i="2"/>
  <c r="S141" i="2"/>
  <c r="S175" i="2"/>
  <c r="S37" i="2"/>
  <c r="S29" i="2"/>
  <c r="S130" i="2"/>
  <c r="S33" i="2"/>
  <c r="S200" i="2"/>
  <c r="S183" i="2"/>
  <c r="S188" i="2"/>
  <c r="S70" i="2"/>
  <c r="S57" i="2"/>
  <c r="S14" i="2"/>
  <c r="S125" i="2"/>
  <c r="S25" i="2"/>
  <c r="S100" i="2"/>
  <c r="S71" i="2"/>
  <c r="S162" i="2"/>
  <c r="S63" i="2"/>
  <c r="S172" i="2"/>
  <c r="S95" i="2"/>
  <c r="S140" i="2"/>
  <c r="S87" i="2"/>
  <c r="S127" i="2"/>
  <c r="S80" i="2"/>
  <c r="S180" i="2"/>
  <c r="S4" i="2"/>
  <c r="S58" i="2"/>
  <c r="S64" i="2"/>
  <c r="S94" i="2"/>
  <c r="S136" i="2"/>
  <c r="S73" i="2"/>
  <c r="S150" i="2"/>
  <c r="S173" i="2"/>
  <c r="S7" i="2"/>
  <c r="S161" i="2"/>
  <c r="S121" i="2"/>
  <c r="S85" i="2"/>
  <c r="S189" i="2"/>
  <c r="S158" i="2"/>
  <c r="S153" i="2"/>
  <c r="S41" i="2"/>
  <c r="S133" i="2"/>
  <c r="S22" i="2"/>
  <c r="S114" i="2"/>
  <c r="S201" i="2"/>
  <c r="S163" i="2"/>
  <c r="S171" i="2"/>
  <c r="S93" i="2"/>
  <c r="S194" i="2"/>
  <c r="S81" i="2"/>
  <c r="S39" i="2"/>
  <c r="S123" i="2"/>
  <c r="S159" i="2"/>
  <c r="S198" i="2"/>
  <c r="S135" i="2"/>
  <c r="S17" i="2"/>
  <c r="S148" i="2"/>
  <c r="S52" i="2"/>
  <c r="S112" i="2"/>
  <c r="S164" i="2"/>
  <c r="S196" i="2"/>
  <c r="S23" i="2"/>
  <c r="S156" i="2"/>
  <c r="S62" i="2"/>
  <c r="S31" i="2"/>
  <c r="S178" i="2"/>
  <c r="S83" i="2"/>
  <c r="S5" i="2"/>
  <c r="S118" i="2"/>
  <c r="S82" i="2"/>
  <c r="S49" i="2"/>
  <c r="S110" i="2"/>
  <c r="S92" i="2"/>
  <c r="S103" i="2"/>
  <c r="S15" i="2"/>
  <c r="S55" i="2"/>
  <c r="S77" i="2"/>
  <c r="S152" i="2"/>
  <c r="S79" i="2"/>
  <c r="S151" i="2"/>
  <c r="S132" i="2"/>
  <c r="S101" i="2"/>
  <c r="S107" i="2"/>
  <c r="S203" i="2"/>
  <c r="S19" i="2"/>
  <c r="S9" i="2"/>
  <c r="S50" i="2"/>
  <c r="S147" i="2"/>
  <c r="S137" i="2"/>
  <c r="S45" i="2"/>
  <c r="S166" i="2"/>
  <c r="S170" i="2"/>
  <c r="S38" i="2"/>
  <c r="S145" i="2"/>
  <c r="S182" i="2"/>
  <c r="S34" i="2"/>
  <c r="S190" i="2"/>
  <c r="S53" i="2"/>
  <c r="S54" i="2"/>
  <c r="S146" i="2"/>
  <c r="S43" i="2"/>
  <c r="S104" i="2"/>
  <c r="S30" i="2"/>
  <c r="S167" i="2"/>
  <c r="S179" i="2"/>
  <c r="S192" i="2"/>
  <c r="S106" i="2"/>
  <c r="S126" i="2"/>
  <c r="S165" i="2"/>
  <c r="S115" i="2"/>
  <c r="S199" i="2"/>
  <c r="S120" i="2"/>
  <c r="S160" i="2"/>
  <c r="S56" i="2"/>
  <c r="S122" i="2"/>
  <c r="S88" i="2"/>
  <c r="AN70" i="2"/>
  <c r="AN148" i="2"/>
  <c r="AN104" i="2"/>
  <c r="AN117" i="2"/>
  <c r="AN81" i="2"/>
  <c r="AN11" i="2"/>
  <c r="AN9" i="2"/>
  <c r="AN89" i="2"/>
  <c r="AN27" i="2"/>
  <c r="AN145" i="2"/>
  <c r="AN44" i="2"/>
  <c r="AN3" i="2"/>
  <c r="C7" i="4" s="1"/>
  <c r="E7" i="4" s="1"/>
  <c r="F7" i="4" s="1"/>
  <c r="AN83" i="2"/>
  <c r="AN62" i="2"/>
  <c r="AN4" i="2"/>
  <c r="AN82" i="2"/>
  <c r="AN53" i="2"/>
  <c r="AN125" i="2"/>
  <c r="AN45" i="2"/>
  <c r="AN16" i="2"/>
  <c r="AN61" i="2"/>
  <c r="AN135" i="2"/>
  <c r="AN143" i="2"/>
  <c r="AN190" i="2"/>
  <c r="AN73" i="2"/>
  <c r="AN14" i="2"/>
  <c r="AN10" i="2"/>
  <c r="AN147" i="2"/>
  <c r="AN39" i="2"/>
  <c r="AN86" i="2"/>
  <c r="AN113" i="2"/>
  <c r="AN179" i="2"/>
  <c r="AN175" i="2"/>
  <c r="AN151" i="2"/>
  <c r="AN58" i="2"/>
  <c r="AN57" i="2"/>
  <c r="AN155" i="2"/>
  <c r="AN85" i="2"/>
  <c r="AN149" i="2"/>
  <c r="AN171" i="2"/>
  <c r="AN108" i="2"/>
  <c r="AN183" i="2"/>
  <c r="AN114" i="2"/>
  <c r="AN142" i="2"/>
  <c r="AN123" i="2"/>
  <c r="AN158" i="2"/>
  <c r="AN157" i="2"/>
  <c r="AN106" i="2"/>
  <c r="AN115" i="2"/>
  <c r="AN94" i="2"/>
  <c r="AN90" i="2"/>
  <c r="AN182" i="2"/>
  <c r="AN101" i="2"/>
  <c r="AN42" i="2"/>
  <c r="AN36" i="2"/>
  <c r="AN33" i="2"/>
  <c r="AN173" i="2"/>
  <c r="AN96" i="2"/>
  <c r="AN92" i="2"/>
  <c r="AN126" i="2"/>
  <c r="AN130" i="2"/>
  <c r="AN5" i="2"/>
  <c r="AN133" i="2"/>
  <c r="AN20" i="2"/>
  <c r="AN109" i="2"/>
  <c r="AN95" i="2"/>
  <c r="AN72" i="2"/>
  <c r="AN26" i="2"/>
  <c r="AN23" i="2"/>
  <c r="AN138" i="2"/>
  <c r="AN156" i="2"/>
  <c r="AN77" i="2"/>
  <c r="AN124" i="2"/>
  <c r="AN51" i="2"/>
  <c r="AN15" i="2"/>
  <c r="AN137" i="2"/>
  <c r="AN118" i="2"/>
  <c r="AN159" i="2"/>
  <c r="AN67" i="2"/>
  <c r="AN134" i="2"/>
  <c r="AN56" i="2"/>
  <c r="AN140" i="2"/>
  <c r="AN80" i="2"/>
  <c r="AN169" i="2"/>
  <c r="AN65" i="2"/>
  <c r="AN78" i="2"/>
  <c r="AN154" i="2"/>
  <c r="AN122" i="2"/>
  <c r="AN75" i="2"/>
  <c r="AN197" i="2"/>
  <c r="AN177" i="2"/>
  <c r="AN87" i="2"/>
  <c r="AN194" i="2"/>
  <c r="AN25" i="2"/>
  <c r="AN152" i="2"/>
  <c r="AN162" i="2"/>
  <c r="AN132" i="2"/>
  <c r="AN6" i="2"/>
  <c r="AN32" i="2"/>
  <c r="AN30" i="2"/>
  <c r="AN141" i="2"/>
  <c r="AN176" i="2"/>
  <c r="AN146" i="2"/>
  <c r="AN110" i="2"/>
  <c r="AN111" i="2"/>
  <c r="AN180" i="2"/>
  <c r="AN35" i="2"/>
  <c r="AN71" i="2"/>
  <c r="AN59" i="2"/>
  <c r="AN43" i="2"/>
  <c r="AN178" i="2"/>
  <c r="AN7" i="2"/>
  <c r="AN63" i="2"/>
  <c r="AN195" i="2"/>
  <c r="AN17" i="2"/>
  <c r="AN13" i="2"/>
  <c r="AN105" i="2"/>
  <c r="AN172" i="2"/>
  <c r="AN98" i="2"/>
  <c r="AN38" i="2"/>
  <c r="AN174" i="2"/>
  <c r="AN55" i="2"/>
  <c r="AN47" i="2"/>
  <c r="AN49" i="2"/>
  <c r="AN196" i="2"/>
  <c r="AN119" i="2"/>
  <c r="AN74" i="2"/>
  <c r="AN163" i="2"/>
  <c r="AN170" i="2"/>
  <c r="AN191" i="2"/>
  <c r="AN200" i="2"/>
  <c r="AN12" i="2"/>
  <c r="AN139" i="2"/>
  <c r="AN40" i="2"/>
  <c r="AN79" i="2"/>
  <c r="AN150" i="2"/>
  <c r="AN28" i="2"/>
  <c r="AN66" i="2"/>
  <c r="AN201" i="2"/>
  <c r="AN186" i="2"/>
  <c r="AN160" i="2"/>
  <c r="AN8" i="2"/>
  <c r="AN68" i="2"/>
  <c r="AN34" i="2"/>
  <c r="AN37" i="2"/>
  <c r="AN193" i="2"/>
  <c r="AN144" i="2"/>
  <c r="AN189" i="2"/>
  <c r="AN19" i="2"/>
  <c r="AN60" i="2"/>
  <c r="AN102" i="2"/>
  <c r="AN107" i="2"/>
  <c r="AN97" i="2"/>
  <c r="AN161" i="2"/>
  <c r="AN202" i="2"/>
  <c r="AN29" i="2"/>
  <c r="AN168" i="2"/>
  <c r="AN128" i="2"/>
  <c r="AN166" i="2"/>
  <c r="AN116" i="2"/>
  <c r="AN76" i="2"/>
  <c r="AN184" i="2"/>
  <c r="AN167" i="2"/>
  <c r="AN41" i="2"/>
  <c r="AN21" i="2"/>
  <c r="AN93" i="2"/>
  <c r="AN88" i="2"/>
  <c r="AN203" i="2"/>
  <c r="AN54" i="2"/>
  <c r="AN129" i="2"/>
  <c r="AN69" i="2"/>
  <c r="AN131" i="2"/>
  <c r="AN64" i="2"/>
  <c r="AN199" i="2"/>
  <c r="AN127" i="2"/>
  <c r="AN198" i="2"/>
  <c r="AN165" i="2"/>
  <c r="AN22" i="2"/>
  <c r="AN99" i="2"/>
  <c r="AN136" i="2"/>
  <c r="AN46" i="2"/>
  <c r="AN31" i="2"/>
  <c r="AN153" i="2"/>
  <c r="AN103" i="2"/>
  <c r="AN91" i="2"/>
  <c r="AN187" i="2"/>
  <c r="AN18" i="2"/>
  <c r="AN100" i="2"/>
  <c r="AN52" i="2"/>
  <c r="AN50" i="2"/>
  <c r="AN120" i="2"/>
  <c r="AN48" i="2"/>
  <c r="AN24" i="2"/>
  <c r="AN185" i="2"/>
  <c r="AN121" i="2"/>
  <c r="AN84" i="2"/>
  <c r="AN181" i="2"/>
  <c r="AN112" i="2"/>
  <c r="AN192" i="2"/>
  <c r="AN164" i="2"/>
  <c r="AN188" i="2"/>
  <c r="AI85" i="2"/>
  <c r="AJ84" i="2"/>
  <c r="BD86" i="2"/>
  <c r="BE85" i="2"/>
  <c r="GU85" i="2"/>
  <c r="GV84" i="2"/>
  <c r="GW84" i="2" s="1"/>
  <c r="GX84" i="2" s="1"/>
  <c r="GY84" i="2" s="1"/>
  <c r="GA84" i="2"/>
  <c r="FZ85" i="2"/>
  <c r="GB83" i="2"/>
  <c r="GC83" i="2"/>
  <c r="GD83" i="2" s="1"/>
  <c r="FE86" i="2"/>
  <c r="FF85" i="2"/>
  <c r="FG85" i="2" s="1"/>
  <c r="FH85" i="2" s="1"/>
  <c r="FI85" i="2" s="1"/>
  <c r="EK85" i="2"/>
  <c r="EJ86" i="2"/>
  <c r="DO86" i="2"/>
  <c r="DP85" i="2"/>
  <c r="CT85" i="2"/>
  <c r="CU84" i="2"/>
  <c r="BZ84" i="2"/>
  <c r="BY85" i="2"/>
  <c r="AC89" i="2"/>
  <c r="Z90" i="2"/>
  <c r="O119" i="6"/>
  <c r="P118" i="6"/>
  <c r="DF87" i="2"/>
  <c r="DI86" i="2"/>
  <c r="CN87" i="2"/>
  <c r="CK88" i="2"/>
  <c r="GL86" i="2"/>
  <c r="GO85" i="2"/>
  <c r="EY85" i="2"/>
  <c r="EV86" i="2"/>
  <c r="FT88" i="2"/>
  <c r="FQ89" i="2"/>
  <c r="EA86" i="2"/>
  <c r="ED85" i="2"/>
  <c r="BP86" i="2"/>
  <c r="BS85" i="2"/>
  <c r="HG87" i="2"/>
  <c r="HJ86" i="2"/>
  <c r="AU86" i="2"/>
  <c r="AX85" i="2"/>
  <c r="O85" i="2" l="1"/>
  <c r="P85" i="2" s="1"/>
  <c r="Q85" i="2" s="1"/>
  <c r="R85" i="2" s="1"/>
  <c r="N86" i="2"/>
  <c r="H85" i="2"/>
  <c r="C87" i="2"/>
  <c r="D86" i="2"/>
  <c r="G86" i="2" s="1"/>
  <c r="H86" i="2"/>
  <c r="G7" i="4"/>
  <c r="F16" i="4"/>
  <c r="AK84" i="2"/>
  <c r="AL84" i="2" s="1"/>
  <c r="AM84" i="2" s="1"/>
  <c r="AI86" i="2"/>
  <c r="AJ85" i="2"/>
  <c r="AK85" i="2" s="1"/>
  <c r="AL85" i="2" s="1"/>
  <c r="AM85" i="2" s="1"/>
  <c r="BF85" i="2"/>
  <c r="BG85" i="2"/>
  <c r="BH85" i="2" s="1"/>
  <c r="BD87" i="2"/>
  <c r="BE86" i="2"/>
  <c r="BF86" i="2" s="1"/>
  <c r="BG86" i="2" s="1"/>
  <c r="BH86" i="2" s="1"/>
  <c r="GV85" i="2"/>
  <c r="GW85" i="2" s="1"/>
  <c r="GX85" i="2" s="1"/>
  <c r="GY85" i="2" s="1"/>
  <c r="GU86" i="2"/>
  <c r="FZ86" i="2"/>
  <c r="GA85" i="2"/>
  <c r="GB84" i="2"/>
  <c r="GC84" i="2" s="1"/>
  <c r="GD84" i="2" s="1"/>
  <c r="FE87" i="2"/>
  <c r="FF86" i="2"/>
  <c r="EJ87" i="2"/>
  <c r="EK86" i="2"/>
  <c r="EL85" i="2"/>
  <c r="EM85" i="2"/>
  <c r="EN85" i="2" s="1"/>
  <c r="DQ85" i="2"/>
  <c r="DR85" i="2"/>
  <c r="DS85" i="2" s="1"/>
  <c r="DO87" i="2"/>
  <c r="DP86" i="2"/>
  <c r="CV84" i="2"/>
  <c r="CW84" i="2" s="1"/>
  <c r="CX84" i="2" s="1"/>
  <c r="CT86" i="2"/>
  <c r="CU85" i="2"/>
  <c r="BZ85" i="2"/>
  <c r="CA85" i="2" s="1"/>
  <c r="CB85" i="2" s="1"/>
  <c r="CC85" i="2" s="1"/>
  <c r="BY86" i="2"/>
  <c r="CA84" i="2"/>
  <c r="CB84" i="2"/>
  <c r="CC84" i="2" s="1"/>
  <c r="Z91" i="2"/>
  <c r="AC90" i="2"/>
  <c r="O120" i="6"/>
  <c r="P119" i="6"/>
  <c r="EY86" i="2"/>
  <c r="EV87" i="2"/>
  <c r="HG88" i="2"/>
  <c r="HJ87" i="2"/>
  <c r="BP87" i="2"/>
  <c r="BS86" i="2"/>
  <c r="GO86" i="2"/>
  <c r="GL87" i="2"/>
  <c r="CN88" i="2"/>
  <c r="CK89" i="2"/>
  <c r="ED86" i="2"/>
  <c r="EA87" i="2"/>
  <c r="FT89" i="2"/>
  <c r="FQ90" i="2"/>
  <c r="DF88" i="2"/>
  <c r="DI87" i="2"/>
  <c r="AX86" i="2"/>
  <c r="AU87" i="2"/>
  <c r="N87" i="2" l="1"/>
  <c r="O86" i="2"/>
  <c r="D87" i="2"/>
  <c r="C88" i="2"/>
  <c r="G87" i="2"/>
  <c r="H87" i="2"/>
  <c r="L7" i="4"/>
  <c r="L16" i="4" s="1"/>
  <c r="G16" i="4"/>
  <c r="AI87" i="2"/>
  <c r="AJ86" i="2"/>
  <c r="BD88" i="2"/>
  <c r="BE87" i="2"/>
  <c r="GU87" i="2"/>
  <c r="GV86" i="2"/>
  <c r="GW86" i="2" s="1"/>
  <c r="GX86" i="2" s="1"/>
  <c r="GY86" i="2" s="1"/>
  <c r="GB85" i="2"/>
  <c r="GC85" i="2" s="1"/>
  <c r="GD85" i="2" s="1"/>
  <c r="GA86" i="2"/>
  <c r="FZ87" i="2"/>
  <c r="FG86" i="2"/>
  <c r="FH86" i="2" s="1"/>
  <c r="FI86" i="2" s="1"/>
  <c r="FE88" i="2"/>
  <c r="FF87" i="2"/>
  <c r="EL86" i="2"/>
  <c r="EM86" i="2" s="1"/>
  <c r="EN86" i="2" s="1"/>
  <c r="EJ88" i="2"/>
  <c r="EK87" i="2"/>
  <c r="DQ86" i="2"/>
  <c r="DR86" i="2" s="1"/>
  <c r="DS86" i="2" s="1"/>
  <c r="DP87" i="2"/>
  <c r="DO88" i="2"/>
  <c r="CV85" i="2"/>
  <c r="CW85" i="2" s="1"/>
  <c r="CX85" i="2" s="1"/>
  <c r="CT87" i="2"/>
  <c r="CU86" i="2"/>
  <c r="CV86" i="2" s="1"/>
  <c r="CW86" i="2" s="1"/>
  <c r="CX86" i="2" s="1"/>
  <c r="BZ86" i="2"/>
  <c r="CA86" i="2" s="1"/>
  <c r="CB86" i="2" s="1"/>
  <c r="CC86" i="2" s="1"/>
  <c r="BY87" i="2"/>
  <c r="Z92" i="2"/>
  <c r="AC91" i="2"/>
  <c r="P120" i="6"/>
  <c r="O121" i="6"/>
  <c r="GO87" i="2"/>
  <c r="GL88" i="2"/>
  <c r="DF89" i="2"/>
  <c r="DI88" i="2"/>
  <c r="FT90" i="2"/>
  <c r="FQ91" i="2"/>
  <c r="BP88" i="2"/>
  <c r="BS87" i="2"/>
  <c r="EA88" i="2"/>
  <c r="ED87" i="2"/>
  <c r="HG89" i="2"/>
  <c r="HJ88" i="2"/>
  <c r="EY87" i="2"/>
  <c r="EV88" i="2"/>
  <c r="CK90" i="2"/>
  <c r="CN89" i="2"/>
  <c r="AX87" i="2"/>
  <c r="AU88" i="2"/>
  <c r="P86" i="2" l="1"/>
  <c r="Q86" i="2"/>
  <c r="R86" i="2" s="1"/>
  <c r="O87" i="2"/>
  <c r="P87" i="2" s="1"/>
  <c r="Q87" i="2" s="1"/>
  <c r="R87" i="2" s="1"/>
  <c r="N88" i="2"/>
  <c r="D88" i="2"/>
  <c r="G88" i="2"/>
  <c r="C89" i="2"/>
  <c r="H88" i="2"/>
  <c r="AK86" i="2"/>
  <c r="AL86" i="2" s="1"/>
  <c r="AM86" i="2" s="1"/>
  <c r="AI88" i="2"/>
  <c r="AJ87" i="2"/>
  <c r="BF87" i="2"/>
  <c r="BG87" i="2"/>
  <c r="BH87" i="2" s="1"/>
  <c r="BD89" i="2"/>
  <c r="BE88" i="2"/>
  <c r="GV87" i="2"/>
  <c r="GW87" i="2" s="1"/>
  <c r="GX87" i="2" s="1"/>
  <c r="GY87" i="2" s="1"/>
  <c r="GU88" i="2"/>
  <c r="FZ88" i="2"/>
  <c r="GA87" i="2"/>
  <c r="GB86" i="2"/>
  <c r="GC86" i="2"/>
  <c r="GD86" i="2" s="1"/>
  <c r="FG87" i="2"/>
  <c r="FH87" i="2"/>
  <c r="FI87" i="2" s="1"/>
  <c r="FF88" i="2"/>
  <c r="FG88" i="2" s="1"/>
  <c r="FH88" i="2" s="1"/>
  <c r="FI88" i="2" s="1"/>
  <c r="FE89" i="2"/>
  <c r="EL87" i="2"/>
  <c r="EM87" i="2" s="1"/>
  <c r="EN87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DQ87" i="2"/>
  <c r="DR87" i="2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Z93" i="2"/>
  <c r="AC92" i="2"/>
  <c r="P121" i="6"/>
  <c r="O122" i="6"/>
  <c r="BP89" i="2"/>
  <c r="BS88" i="2"/>
  <c r="FT91" i="2"/>
  <c r="FQ92" i="2"/>
  <c r="EV89" i="2"/>
  <c r="EY88" i="2"/>
  <c r="CN90" i="2"/>
  <c r="CK91" i="2"/>
  <c r="DF90" i="2"/>
  <c r="DI89" i="2"/>
  <c r="GO88" i="2"/>
  <c r="GL89" i="2"/>
  <c r="HG90" i="2"/>
  <c r="HJ89" i="2"/>
  <c r="ED88" i="2"/>
  <c r="EA89" i="2"/>
  <c r="AX88" i="2"/>
  <c r="AU89" i="2"/>
  <c r="N89" i="2" l="1"/>
  <c r="O88" i="2"/>
  <c r="P88" i="2" s="1"/>
  <c r="Q88" i="2" s="1"/>
  <c r="R88" i="2" s="1"/>
  <c r="C90" i="2"/>
  <c r="D89" i="2"/>
  <c r="H89" i="2" s="1"/>
  <c r="AK87" i="2"/>
  <c r="AL87" i="2" s="1"/>
  <c r="AM87" i="2" s="1"/>
  <c r="AI89" i="2"/>
  <c r="AJ88" i="2"/>
  <c r="BF88" i="2"/>
  <c r="BG88" i="2"/>
  <c r="BH88" i="2" s="1"/>
  <c r="BD90" i="2"/>
  <c r="BE89" i="2"/>
  <c r="BF89" i="2" s="1"/>
  <c r="BG89" i="2" s="1"/>
  <c r="BH89" i="2" s="1"/>
  <c r="GU89" i="2"/>
  <c r="GV88" i="2"/>
  <c r="GB87" i="2"/>
  <c r="GC87" i="2" s="1"/>
  <c r="GD87" i="2" s="1"/>
  <c r="FZ89" i="2"/>
  <c r="GA88" i="2"/>
  <c r="GB88" i="2" s="1"/>
  <c r="GC88" i="2" s="1"/>
  <c r="GD88" i="2" s="1"/>
  <c r="FE90" i="2"/>
  <c r="FF89" i="2"/>
  <c r="EK89" i="2"/>
  <c r="EJ90" i="2"/>
  <c r="DP89" i="2"/>
  <c r="DO90" i="2"/>
  <c r="CU88" i="2"/>
  <c r="CT89" i="2"/>
  <c r="BZ88" i="2"/>
  <c r="BY89" i="2"/>
  <c r="Z94" i="2"/>
  <c r="AC93" i="2"/>
  <c r="O123" i="6"/>
  <c r="P122" i="6"/>
  <c r="CN91" i="2"/>
  <c r="CK92" i="2"/>
  <c r="EA90" i="2"/>
  <c r="ED89" i="2"/>
  <c r="HG91" i="2"/>
  <c r="HJ90" i="2"/>
  <c r="FT92" i="2"/>
  <c r="FQ93" i="2"/>
  <c r="EY89" i="2"/>
  <c r="EV90" i="2"/>
  <c r="GL90" i="2"/>
  <c r="GO89" i="2"/>
  <c r="DF91" i="2"/>
  <c r="DI90" i="2"/>
  <c r="BP90" i="2"/>
  <c r="BS89" i="2"/>
  <c r="AX89" i="2"/>
  <c r="AU90" i="2"/>
  <c r="O89" i="2" l="1"/>
  <c r="P89" i="2" s="1"/>
  <c r="Q89" i="2" s="1"/>
  <c r="R89" i="2" s="1"/>
  <c r="N90" i="2"/>
  <c r="G89" i="2"/>
  <c r="D90" i="2"/>
  <c r="H90" i="2" s="1"/>
  <c r="C91" i="2"/>
  <c r="AK88" i="2"/>
  <c r="AL88" i="2" s="1"/>
  <c r="AM88" i="2" s="1"/>
  <c r="AJ89" i="2"/>
  <c r="AK89" i="2" s="1"/>
  <c r="AL89" i="2" s="1"/>
  <c r="AM89" i="2" s="1"/>
  <c r="AI90" i="2"/>
  <c r="BD91" i="2"/>
  <c r="BE90" i="2"/>
  <c r="BF90" i="2" s="1"/>
  <c r="BG90" i="2" s="1"/>
  <c r="BH90" i="2" s="1"/>
  <c r="GW88" i="2"/>
  <c r="GX88" i="2" s="1"/>
  <c r="GY88" i="2" s="1"/>
  <c r="GU90" i="2"/>
  <c r="GV89" i="2"/>
  <c r="GW89" i="2" s="1"/>
  <c r="GX89" i="2" s="1"/>
  <c r="GY89" i="2" s="1"/>
  <c r="FZ90" i="2"/>
  <c r="GA89" i="2"/>
  <c r="GB89" i="2" s="1"/>
  <c r="GC89" i="2" s="1"/>
  <c r="GD89" i="2" s="1"/>
  <c r="FG89" i="2"/>
  <c r="FH89" i="2"/>
  <c r="FI89" i="2" s="1"/>
  <c r="FE91" i="2"/>
  <c r="FF90" i="2"/>
  <c r="EK90" i="2"/>
  <c r="EJ91" i="2"/>
  <c r="EL89" i="2"/>
  <c r="EM89" i="2" s="1"/>
  <c r="EN89" i="2" s="1"/>
  <c r="DO91" i="2"/>
  <c r="DP90" i="2"/>
  <c r="DQ89" i="2"/>
  <c r="DR89" i="2" s="1"/>
  <c r="DS89" i="2" s="1"/>
  <c r="CU89" i="2"/>
  <c r="CV89" i="2" s="1"/>
  <c r="CW89" i="2" s="1"/>
  <c r="CX89" i="2" s="1"/>
  <c r="CT90" i="2"/>
  <c r="CV88" i="2"/>
  <c r="CW88" i="2" s="1"/>
  <c r="CX88" i="2" s="1"/>
  <c r="BZ89" i="2"/>
  <c r="CA89" i="2" s="1"/>
  <c r="CB89" i="2" s="1"/>
  <c r="CC89" i="2" s="1"/>
  <c r="BY90" i="2"/>
  <c r="CA88" i="2"/>
  <c r="CB88" i="2" s="1"/>
  <c r="CC88" i="2" s="1"/>
  <c r="Z95" i="2"/>
  <c r="AC94" i="2"/>
  <c r="O124" i="6"/>
  <c r="P123" i="6"/>
  <c r="FQ94" i="2"/>
  <c r="FT93" i="2"/>
  <c r="BP91" i="2"/>
  <c r="BS90" i="2"/>
  <c r="GL91" i="2"/>
  <c r="GO90" i="2"/>
  <c r="HG92" i="2"/>
  <c r="HJ91" i="2"/>
  <c r="DI91" i="2"/>
  <c r="DF92" i="2"/>
  <c r="EA91" i="2"/>
  <c r="ED90" i="2"/>
  <c r="CK93" i="2"/>
  <c r="CN92" i="2"/>
  <c r="EV91" i="2"/>
  <c r="EY90" i="2"/>
  <c r="AU91" i="2"/>
  <c r="AX90" i="2"/>
  <c r="N91" i="2" l="1"/>
  <c r="O90" i="2"/>
  <c r="P90" i="2" s="1"/>
  <c r="Q90" i="2" s="1"/>
  <c r="R90" i="2" s="1"/>
  <c r="D91" i="2"/>
  <c r="G91" i="2" s="1"/>
  <c r="C92" i="2"/>
  <c r="G90" i="2"/>
  <c r="AI91" i="2"/>
  <c r="AJ90" i="2"/>
  <c r="BD92" i="2"/>
  <c r="BE91" i="2"/>
  <c r="BF91" i="2" s="1"/>
  <c r="BG91" i="2" s="1"/>
  <c r="BH91" i="2" s="1"/>
  <c r="GV90" i="2"/>
  <c r="GU91" i="2"/>
  <c r="FZ91" i="2"/>
  <c r="GA90" i="2"/>
  <c r="GB90" i="2" s="1"/>
  <c r="GC90" i="2" s="1"/>
  <c r="GD90" i="2" s="1"/>
  <c r="FG90" i="2"/>
  <c r="FH90" i="2" s="1"/>
  <c r="FI90" i="2" s="1"/>
  <c r="FF91" i="2"/>
  <c r="FG91" i="2" s="1"/>
  <c r="FH91" i="2" s="1"/>
  <c r="FI91" i="2" s="1"/>
  <c r="FE92" i="2"/>
  <c r="EK91" i="2"/>
  <c r="EL91" i="2" s="1"/>
  <c r="EM91" i="2" s="1"/>
  <c r="EN91" i="2" s="1"/>
  <c r="EJ92" i="2"/>
  <c r="EL90" i="2"/>
  <c r="EM90" i="2"/>
  <c r="EN90" i="2" s="1"/>
  <c r="DQ90" i="2"/>
  <c r="DR90" i="2" s="1"/>
  <c r="DS90" i="2" s="1"/>
  <c r="DO92" i="2"/>
  <c r="DP91" i="2"/>
  <c r="CT91" i="2"/>
  <c r="CU90" i="2"/>
  <c r="BY91" i="2"/>
  <c r="BZ90" i="2"/>
  <c r="CA90" i="2" s="1"/>
  <c r="CB90" i="2" s="1"/>
  <c r="CC90" i="2" s="1"/>
  <c r="AC95" i="2"/>
  <c r="Z96" i="2"/>
  <c r="O125" i="6"/>
  <c r="P124" i="6"/>
  <c r="HG93" i="2"/>
  <c r="HJ92" i="2"/>
  <c r="EV92" i="2"/>
  <c r="EY91" i="2"/>
  <c r="CK94" i="2"/>
  <c r="CN93" i="2"/>
  <c r="GO91" i="2"/>
  <c r="GL92" i="2"/>
  <c r="BP92" i="2"/>
  <c r="BS91" i="2"/>
  <c r="DF93" i="2"/>
  <c r="DI92" i="2"/>
  <c r="ED91" i="2"/>
  <c r="EA92" i="2"/>
  <c r="FT94" i="2"/>
  <c r="FQ95" i="2"/>
  <c r="AU92" i="2"/>
  <c r="AX91" i="2"/>
  <c r="H91" i="2" l="1"/>
  <c r="N92" i="2"/>
  <c r="O91" i="2"/>
  <c r="P91" i="2" s="1"/>
  <c r="Q91" i="2" s="1"/>
  <c r="R91" i="2" s="1"/>
  <c r="C93" i="2"/>
  <c r="D92" i="2"/>
  <c r="G92" i="2" s="1"/>
  <c r="AK90" i="2"/>
  <c r="AL90" i="2" s="1"/>
  <c r="AM90" i="2" s="1"/>
  <c r="AI92" i="2"/>
  <c r="AJ91" i="2"/>
  <c r="BD93" i="2"/>
  <c r="BE92" i="2"/>
  <c r="GU92" i="2"/>
  <c r="GV91" i="2"/>
  <c r="GW90" i="2"/>
  <c r="GX90" i="2" s="1"/>
  <c r="GY90" i="2" s="1"/>
  <c r="GA91" i="2"/>
  <c r="FZ92" i="2"/>
  <c r="FF92" i="2"/>
  <c r="FG92" i="2" s="1"/>
  <c r="FH92" i="2" s="1"/>
  <c r="FI92" i="2" s="1"/>
  <c r="FE93" i="2"/>
  <c r="EJ93" i="2"/>
  <c r="EK92" i="2"/>
  <c r="EL92" i="2" s="1"/>
  <c r="EM92" i="2" s="1"/>
  <c r="EN92" i="2" s="1"/>
  <c r="DQ91" i="2"/>
  <c r="DR91" i="2"/>
  <c r="DS91" i="2" s="1"/>
  <c r="DO93" i="2"/>
  <c r="DP92" i="2"/>
  <c r="CV90" i="2"/>
  <c r="CW90" i="2" s="1"/>
  <c r="CX90" i="2" s="1"/>
  <c r="CT92" i="2"/>
  <c r="CU91" i="2"/>
  <c r="BZ91" i="2"/>
  <c r="CA91" i="2" s="1"/>
  <c r="CB91" i="2" s="1"/>
  <c r="CC91" i="2" s="1"/>
  <c r="BY92" i="2"/>
  <c r="AC96" i="2"/>
  <c r="Z97" i="2"/>
  <c r="O126" i="6"/>
  <c r="P125" i="6"/>
  <c r="GO92" i="2"/>
  <c r="GL93" i="2"/>
  <c r="FT95" i="2"/>
  <c r="FQ96" i="2"/>
  <c r="EA93" i="2"/>
  <c r="ED92" i="2"/>
  <c r="CK95" i="2"/>
  <c r="CN94" i="2"/>
  <c r="EV93" i="2"/>
  <c r="EY92" i="2"/>
  <c r="DF94" i="2"/>
  <c r="DI93" i="2"/>
  <c r="BP93" i="2"/>
  <c r="BS92" i="2"/>
  <c r="HG94" i="2"/>
  <c r="HJ93" i="2"/>
  <c r="AX92" i="2"/>
  <c r="AU93" i="2"/>
  <c r="N93" i="2" l="1"/>
  <c r="O92" i="2"/>
  <c r="H92" i="2"/>
  <c r="C94" i="2"/>
  <c r="D93" i="2"/>
  <c r="H93" i="2" s="1"/>
  <c r="G93" i="2"/>
  <c r="AK91" i="2"/>
  <c r="AL91" i="2" s="1"/>
  <c r="AM91" i="2" s="1"/>
  <c r="AI93" i="2"/>
  <c r="AJ92" i="2"/>
  <c r="BF92" i="2"/>
  <c r="BG92" i="2" s="1"/>
  <c r="BH92" i="2" s="1"/>
  <c r="BD94" i="2"/>
  <c r="BE93" i="2"/>
  <c r="BF93" i="2" s="1"/>
  <c r="BG93" i="2" s="1"/>
  <c r="BH93" i="2" s="1"/>
  <c r="GW91" i="2"/>
  <c r="GX91" i="2" s="1"/>
  <c r="GY91" i="2" s="1"/>
  <c r="GV92" i="2"/>
  <c r="GU93" i="2"/>
  <c r="FZ93" i="2"/>
  <c r="GA92" i="2"/>
  <c r="GB92" i="2" s="1"/>
  <c r="GC92" i="2" s="1"/>
  <c r="GD92" i="2" s="1"/>
  <c r="GB91" i="2"/>
  <c r="GC91" i="2" s="1"/>
  <c r="GD91" i="2" s="1"/>
  <c r="FF93" i="2"/>
  <c r="FE94" i="2"/>
  <c r="EK93" i="2"/>
  <c r="EJ94" i="2"/>
  <c r="DQ92" i="2"/>
  <c r="DR92" i="2" s="1"/>
  <c r="DS92" i="2" s="1"/>
  <c r="DO94" i="2"/>
  <c r="DP93" i="2"/>
  <c r="CV91" i="2"/>
  <c r="CW91" i="2" s="1"/>
  <c r="CX91" i="2" s="1"/>
  <c r="CT93" i="2"/>
  <c r="CU92" i="2"/>
  <c r="BZ92" i="2"/>
  <c r="BY93" i="2"/>
  <c r="Z98" i="2"/>
  <c r="AC97" i="2"/>
  <c r="O127" i="6"/>
  <c r="P126" i="6"/>
  <c r="CK96" i="2"/>
  <c r="CN95" i="2"/>
  <c r="HG95" i="2"/>
  <c r="HJ94" i="2"/>
  <c r="ED93" i="2"/>
  <c r="EA94" i="2"/>
  <c r="FT96" i="2"/>
  <c r="FQ97" i="2"/>
  <c r="DI94" i="2"/>
  <c r="DF95" i="2"/>
  <c r="GL94" i="2"/>
  <c r="GO93" i="2"/>
  <c r="BP94" i="2"/>
  <c r="BS93" i="2"/>
  <c r="EY93" i="2"/>
  <c r="EV94" i="2"/>
  <c r="AX93" i="2"/>
  <c r="AU94" i="2"/>
  <c r="P92" i="2" l="1"/>
  <c r="Q92" i="2"/>
  <c r="R92" i="2" s="1"/>
  <c r="N94" i="2"/>
  <c r="O93" i="2"/>
  <c r="C95" i="2"/>
  <c r="D94" i="2"/>
  <c r="G94" i="2" s="1"/>
  <c r="H94" i="2"/>
  <c r="AK92" i="2"/>
  <c r="AL92" i="2" s="1"/>
  <c r="AM92" i="2" s="1"/>
  <c r="AI94" i="2"/>
  <c r="AJ93" i="2"/>
  <c r="AK93" i="2" s="1"/>
  <c r="AL93" i="2" s="1"/>
  <c r="AM93" i="2" s="1"/>
  <c r="BD95" i="2"/>
  <c r="BE94" i="2"/>
  <c r="GV93" i="2"/>
  <c r="GU94" i="2"/>
  <c r="GW92" i="2"/>
  <c r="GX92" i="2" s="1"/>
  <c r="GY92" i="2" s="1"/>
  <c r="GA93" i="2"/>
  <c r="GB93" i="2" s="1"/>
  <c r="GC93" i="2" s="1"/>
  <c r="GD93" i="2" s="1"/>
  <c r="FZ94" i="2"/>
  <c r="FF94" i="2"/>
  <c r="FE95" i="2"/>
  <c r="FG93" i="2"/>
  <c r="FH93" i="2" s="1"/>
  <c r="FI93" i="2" s="1"/>
  <c r="EJ95" i="2"/>
  <c r="EK94" i="2"/>
  <c r="EL93" i="2"/>
  <c r="EM93" i="2" s="1"/>
  <c r="EN93" i="2" s="1"/>
  <c r="DQ93" i="2"/>
  <c r="DR93" i="2"/>
  <c r="DS93" i="2" s="1"/>
  <c r="DO95" i="2"/>
  <c r="DP94" i="2"/>
  <c r="CV92" i="2"/>
  <c r="CW92" i="2" s="1"/>
  <c r="CX92" i="2" s="1"/>
  <c r="CT94" i="2"/>
  <c r="CU93" i="2"/>
  <c r="BY94" i="2"/>
  <c r="BZ93" i="2"/>
  <c r="CA92" i="2"/>
  <c r="CB92" i="2"/>
  <c r="CC92" i="2" s="1"/>
  <c r="Z99" i="2"/>
  <c r="AC98" i="2"/>
  <c r="O128" i="6"/>
  <c r="P127" i="6"/>
  <c r="FQ98" i="2"/>
  <c r="FT97" i="2"/>
  <c r="EY94" i="2"/>
  <c r="EV95" i="2"/>
  <c r="EA95" i="2"/>
  <c r="ED94" i="2"/>
  <c r="BP95" i="2"/>
  <c r="BS94" i="2"/>
  <c r="HJ95" i="2"/>
  <c r="HG96" i="2"/>
  <c r="DF96" i="2"/>
  <c r="DI95" i="2"/>
  <c r="GO94" i="2"/>
  <c r="GL95" i="2"/>
  <c r="CN96" i="2"/>
  <c r="CK97" i="2"/>
  <c r="AX94" i="2"/>
  <c r="AU95" i="2"/>
  <c r="P93" i="2" l="1"/>
  <c r="Q93" i="2" s="1"/>
  <c r="R93" i="2" s="1"/>
  <c r="O94" i="2"/>
  <c r="P94" i="2" s="1"/>
  <c r="Q94" i="2" s="1"/>
  <c r="R94" i="2" s="1"/>
  <c r="N95" i="2"/>
  <c r="D95" i="2"/>
  <c r="C96" i="2"/>
  <c r="G95" i="2"/>
  <c r="H95" i="2"/>
  <c r="AI95" i="2"/>
  <c r="AJ94" i="2"/>
  <c r="BF94" i="2"/>
  <c r="BG94" i="2"/>
  <c r="BH94" i="2" s="1"/>
  <c r="BD96" i="2"/>
  <c r="BE95" i="2"/>
  <c r="BF95" i="2" s="1"/>
  <c r="BG95" i="2" s="1"/>
  <c r="BH95" i="2" s="1"/>
  <c r="GU95" i="2"/>
  <c r="GV94" i="2"/>
  <c r="GW93" i="2"/>
  <c r="GX93" i="2" s="1"/>
  <c r="GY93" i="2" s="1"/>
  <c r="FZ95" i="2"/>
  <c r="GA94" i="2"/>
  <c r="FE96" i="2"/>
  <c r="FF95" i="2"/>
  <c r="FG94" i="2"/>
  <c r="FH94" i="2" s="1"/>
  <c r="FI94" i="2" s="1"/>
  <c r="EL94" i="2"/>
  <c r="EM94" i="2"/>
  <c r="EN94" i="2" s="1"/>
  <c r="EK95" i="2"/>
  <c r="EJ96" i="2"/>
  <c r="DQ94" i="2"/>
  <c r="DR94" i="2"/>
  <c r="DS94" i="2" s="1"/>
  <c r="DO96" i="2"/>
  <c r="DP95" i="2"/>
  <c r="CV93" i="2"/>
  <c r="CW93" i="2" s="1"/>
  <c r="CX93" i="2" s="1"/>
  <c r="CT95" i="2"/>
  <c r="CU94" i="2"/>
  <c r="CA93" i="2"/>
  <c r="CB93" i="2" s="1"/>
  <c r="CC93" i="2" s="1"/>
  <c r="BY95" i="2"/>
  <c r="BZ94" i="2"/>
  <c r="CA94" i="2" s="1"/>
  <c r="CB94" i="2" s="1"/>
  <c r="CC94" i="2" s="1"/>
  <c r="AC99" i="2"/>
  <c r="Z100" i="2"/>
  <c r="P128" i="6"/>
  <c r="O129" i="6"/>
  <c r="CN97" i="2"/>
  <c r="CK98" i="2"/>
  <c r="BP96" i="2"/>
  <c r="BS95" i="2"/>
  <c r="GO95" i="2"/>
  <c r="GL96" i="2"/>
  <c r="ED95" i="2"/>
  <c r="EA96" i="2"/>
  <c r="EY95" i="2"/>
  <c r="EV96" i="2"/>
  <c r="DF97" i="2"/>
  <c r="DI96" i="2"/>
  <c r="HJ96" i="2"/>
  <c r="HG97" i="2"/>
  <c r="FT98" i="2"/>
  <c r="FQ99" i="2"/>
  <c r="AU96" i="2"/>
  <c r="AX95" i="2"/>
  <c r="O95" i="2" l="1"/>
  <c r="P95" i="2" s="1"/>
  <c r="Q95" i="2" s="1"/>
  <c r="R95" i="2" s="1"/>
  <c r="N96" i="2"/>
  <c r="D96" i="2"/>
  <c r="G96" i="2" s="1"/>
  <c r="C97" i="2"/>
  <c r="H96" i="2"/>
  <c r="AK94" i="2"/>
  <c r="AL94" i="2" s="1"/>
  <c r="AM94" i="2" s="1"/>
  <c r="AI96" i="2"/>
  <c r="AJ95" i="2"/>
  <c r="BD97" i="2"/>
  <c r="BE96" i="2"/>
  <c r="BF96" i="2" s="1"/>
  <c r="BG96" i="2" s="1"/>
  <c r="BH96" i="2" s="1"/>
  <c r="GW94" i="2"/>
  <c r="GX94" i="2" s="1"/>
  <c r="GY94" i="2" s="1"/>
  <c r="GU96" i="2"/>
  <c r="GV95" i="2"/>
  <c r="GB94" i="2"/>
  <c r="GC94" i="2"/>
  <c r="GD94" i="2" s="1"/>
  <c r="GA95" i="2"/>
  <c r="FZ96" i="2"/>
  <c r="FG95" i="2"/>
  <c r="FH95" i="2" s="1"/>
  <c r="FI95" i="2" s="1"/>
  <c r="FF96" i="2"/>
  <c r="FG96" i="2" s="1"/>
  <c r="FH96" i="2" s="1"/>
  <c r="FI96" i="2" s="1"/>
  <c r="FE97" i="2"/>
  <c r="EK96" i="2"/>
  <c r="EJ97" i="2"/>
  <c r="EL95" i="2"/>
  <c r="EM95" i="2" s="1"/>
  <c r="EN95" i="2" s="1"/>
  <c r="DQ95" i="2"/>
  <c r="DR95" i="2"/>
  <c r="DS95" i="2" s="1"/>
  <c r="DO97" i="2"/>
  <c r="DP96" i="2"/>
  <c r="CV94" i="2"/>
  <c r="CW94" i="2" s="1"/>
  <c r="CX94" i="2" s="1"/>
  <c r="CT96" i="2"/>
  <c r="CU95" i="2"/>
  <c r="BY96" i="2"/>
  <c r="BZ95" i="2"/>
  <c r="AC100" i="2"/>
  <c r="Z101" i="2"/>
  <c r="P129" i="6"/>
  <c r="O130" i="6"/>
  <c r="ED96" i="2"/>
  <c r="EA97" i="2"/>
  <c r="FT99" i="2"/>
  <c r="FQ100" i="2"/>
  <c r="HJ97" i="2"/>
  <c r="HG98" i="2"/>
  <c r="GL97" i="2"/>
  <c r="GO96" i="2"/>
  <c r="BP97" i="2"/>
  <c r="BS96" i="2"/>
  <c r="DF98" i="2"/>
  <c r="DI97" i="2"/>
  <c r="CK99" i="2"/>
  <c r="CN98" i="2"/>
  <c r="EY96" i="2"/>
  <c r="EV97" i="2"/>
  <c r="AX96" i="2"/>
  <c r="AU97" i="2"/>
  <c r="O96" i="2" l="1"/>
  <c r="P96" i="2" s="1"/>
  <c r="Q96" i="2" s="1"/>
  <c r="R96" i="2" s="1"/>
  <c r="N97" i="2"/>
  <c r="C98" i="2"/>
  <c r="D97" i="2"/>
  <c r="H97" i="2" s="1"/>
  <c r="AK95" i="2"/>
  <c r="AL95" i="2" s="1"/>
  <c r="AM95" i="2" s="1"/>
  <c r="AI97" i="2"/>
  <c r="AJ96" i="2"/>
  <c r="BD98" i="2"/>
  <c r="BE97" i="2"/>
  <c r="BF97" i="2" s="1"/>
  <c r="BG97" i="2" s="1"/>
  <c r="BH97" i="2" s="1"/>
  <c r="GW95" i="2"/>
  <c r="GX95" i="2" s="1"/>
  <c r="GY95" i="2" s="1"/>
  <c r="GU97" i="2"/>
  <c r="GV96" i="2"/>
  <c r="FZ97" i="2"/>
  <c r="GA96" i="2"/>
  <c r="GB95" i="2"/>
  <c r="GC95" i="2" s="1"/>
  <c r="GD95" i="2" s="1"/>
  <c r="FE98" i="2"/>
  <c r="FF97" i="2"/>
  <c r="FG97" i="2" s="1"/>
  <c r="FH97" i="2" s="1"/>
  <c r="FI97" i="2" s="1"/>
  <c r="EK97" i="2"/>
  <c r="EL97" i="2" s="1"/>
  <c r="EM97" i="2" s="1"/>
  <c r="EN97" i="2" s="1"/>
  <c r="EJ98" i="2"/>
  <c r="EL96" i="2"/>
  <c r="EM96" i="2" s="1"/>
  <c r="EN96" i="2" s="1"/>
  <c r="DQ96" i="2"/>
  <c r="DR96" i="2" s="1"/>
  <c r="DS96" i="2" s="1"/>
  <c r="DO98" i="2"/>
  <c r="DP97" i="2"/>
  <c r="CV95" i="2"/>
  <c r="CW95" i="2" s="1"/>
  <c r="CX95" i="2" s="1"/>
  <c r="CT97" i="2"/>
  <c r="CU96" i="2"/>
  <c r="CV96" i="2" s="1"/>
  <c r="CW96" i="2" s="1"/>
  <c r="CX96" i="2" s="1"/>
  <c r="CA95" i="2"/>
  <c r="CB95" i="2"/>
  <c r="CC95" i="2" s="1"/>
  <c r="BY97" i="2"/>
  <c r="BZ96" i="2"/>
  <c r="CA96" i="2" s="1"/>
  <c r="CB96" i="2" s="1"/>
  <c r="CC96" i="2" s="1"/>
  <c r="Z102" i="2"/>
  <c r="AC101" i="2"/>
  <c r="O131" i="6"/>
  <c r="P130" i="6"/>
  <c r="EY97" i="2"/>
  <c r="EV98" i="2"/>
  <c r="GO97" i="2"/>
  <c r="GL98" i="2"/>
  <c r="HJ98" i="2"/>
  <c r="HG99" i="2"/>
  <c r="CK100" i="2"/>
  <c r="CN99" i="2"/>
  <c r="FT100" i="2"/>
  <c r="FQ101" i="2"/>
  <c r="DF99" i="2"/>
  <c r="DI98" i="2"/>
  <c r="EA98" i="2"/>
  <c r="ED97" i="2"/>
  <c r="BP98" i="2"/>
  <c r="BS97" i="2"/>
  <c r="AX97" i="2"/>
  <c r="AU98" i="2"/>
  <c r="N98" i="2" l="1"/>
  <c r="O97" i="2"/>
  <c r="G97" i="2"/>
  <c r="D98" i="2"/>
  <c r="H98" i="2" s="1"/>
  <c r="C99" i="2"/>
  <c r="AK96" i="2"/>
  <c r="AL96" i="2" s="1"/>
  <c r="AM96" i="2" s="1"/>
  <c r="AJ97" i="2"/>
  <c r="AI98" i="2"/>
  <c r="BD99" i="2"/>
  <c r="BE98" i="2"/>
  <c r="GW96" i="2"/>
  <c r="GX96" i="2"/>
  <c r="GY96" i="2" s="1"/>
  <c r="GU98" i="2"/>
  <c r="GV97" i="2"/>
  <c r="GB96" i="2"/>
  <c r="GC96" i="2"/>
  <c r="GD96" i="2" s="1"/>
  <c r="FZ98" i="2"/>
  <c r="GA97" i="2"/>
  <c r="FE99" i="2"/>
  <c r="FF98" i="2"/>
  <c r="FG98" i="2" s="1"/>
  <c r="FH98" i="2" s="1"/>
  <c r="FI98" i="2" s="1"/>
  <c r="EK98" i="2"/>
  <c r="EL98" i="2" s="1"/>
  <c r="EM98" i="2" s="1"/>
  <c r="EN98" i="2" s="1"/>
  <c r="EJ99" i="2"/>
  <c r="DQ97" i="2"/>
  <c r="DR97" i="2" s="1"/>
  <c r="DS97" i="2" s="1"/>
  <c r="DO99" i="2"/>
  <c r="DP98" i="2"/>
  <c r="CT98" i="2"/>
  <c r="CU97" i="2"/>
  <c r="BY98" i="2"/>
  <c r="BZ97" i="2"/>
  <c r="Z103" i="2"/>
  <c r="AC102" i="2"/>
  <c r="O132" i="6"/>
  <c r="P132" i="6" s="1"/>
  <c r="P131" i="6"/>
  <c r="CK101" i="2"/>
  <c r="CN100" i="2"/>
  <c r="HG100" i="2"/>
  <c r="HJ99" i="2"/>
  <c r="EA99" i="2"/>
  <c r="ED98" i="2"/>
  <c r="GO98" i="2"/>
  <c r="GL99" i="2"/>
  <c r="DF100" i="2"/>
  <c r="DI99" i="2"/>
  <c r="BP99" i="2"/>
  <c r="BS98" i="2"/>
  <c r="EV99" i="2"/>
  <c r="EY98" i="2"/>
  <c r="FQ102" i="2"/>
  <c r="FT101" i="2"/>
  <c r="AU99" i="2"/>
  <c r="AX98" i="2"/>
  <c r="P97" i="2" l="1"/>
  <c r="Q97" i="2"/>
  <c r="R97" i="2" s="1"/>
  <c r="N99" i="2"/>
  <c r="O98" i="2"/>
  <c r="P98" i="2" s="1"/>
  <c r="Q98" i="2" s="1"/>
  <c r="R98" i="2" s="1"/>
  <c r="D99" i="2"/>
  <c r="G99" i="2"/>
  <c r="H99" i="2"/>
  <c r="C100" i="2"/>
  <c r="G98" i="2"/>
  <c r="AI99" i="2"/>
  <c r="AJ98" i="2"/>
  <c r="AK97" i="2"/>
  <c r="AL97" i="2" s="1"/>
  <c r="AM97" i="2" s="1"/>
  <c r="BF98" i="2"/>
  <c r="BG98" i="2"/>
  <c r="BH98" i="2" s="1"/>
  <c r="BD100" i="2"/>
  <c r="BE99" i="2"/>
  <c r="GW97" i="2"/>
  <c r="GX97" i="2" s="1"/>
  <c r="GY97" i="2" s="1"/>
  <c r="GV98" i="2"/>
  <c r="GW98" i="2" s="1"/>
  <c r="GX98" i="2" s="1"/>
  <c r="GY98" i="2" s="1"/>
  <c r="GU99" i="2"/>
  <c r="GB97" i="2"/>
  <c r="GC97" i="2"/>
  <c r="GD97" i="2" s="1"/>
  <c r="FZ99" i="2"/>
  <c r="GA98" i="2"/>
  <c r="FF99" i="2"/>
  <c r="FG99" i="2" s="1"/>
  <c r="FH99" i="2" s="1"/>
  <c r="FI99" i="2" s="1"/>
  <c r="FE100" i="2"/>
  <c r="EK99" i="2"/>
  <c r="EL99" i="2" s="1"/>
  <c r="EM99" i="2" s="1"/>
  <c r="EN99" i="2" s="1"/>
  <c r="EJ100" i="2"/>
  <c r="DQ98" i="2"/>
  <c r="DR98" i="2"/>
  <c r="DS98" i="2" s="1"/>
  <c r="DO100" i="2"/>
  <c r="DP99" i="2"/>
  <c r="CV97" i="2"/>
  <c r="CW97" i="2" s="1"/>
  <c r="CX97" i="2" s="1"/>
  <c r="CT99" i="2"/>
  <c r="CU98" i="2"/>
  <c r="CA97" i="2"/>
  <c r="CB97" i="2" s="1"/>
  <c r="CC97" i="2" s="1"/>
  <c r="BY99" i="2"/>
  <c r="BZ98" i="2"/>
  <c r="Z104" i="2"/>
  <c r="AC103" i="2"/>
  <c r="GL100" i="2"/>
  <c r="GO99" i="2"/>
  <c r="FT102" i="2"/>
  <c r="FQ103" i="2"/>
  <c r="EV100" i="2"/>
  <c r="EY99" i="2"/>
  <c r="EA100" i="2"/>
  <c r="ED99" i="2"/>
  <c r="HJ100" i="2"/>
  <c r="HG101" i="2"/>
  <c r="BP100" i="2"/>
  <c r="BS99" i="2"/>
  <c r="DF101" i="2"/>
  <c r="DI100" i="2"/>
  <c r="CK102" i="2"/>
  <c r="CN101" i="2"/>
  <c r="AU100" i="2"/>
  <c r="AX99" i="2"/>
  <c r="N100" i="2" l="1"/>
  <c r="O99" i="2"/>
  <c r="P99" i="2" s="1"/>
  <c r="Q99" i="2" s="1"/>
  <c r="R99" i="2" s="1"/>
  <c r="C101" i="2"/>
  <c r="D100" i="2"/>
  <c r="G100" i="2" s="1"/>
  <c r="H100" i="2"/>
  <c r="AK98" i="2"/>
  <c r="AL98" i="2" s="1"/>
  <c r="AM98" i="2" s="1"/>
  <c r="AI100" i="2"/>
  <c r="AJ99" i="2"/>
  <c r="BF99" i="2"/>
  <c r="BG99" i="2" s="1"/>
  <c r="BH99" i="2" s="1"/>
  <c r="BD101" i="2"/>
  <c r="BE100" i="2"/>
  <c r="GU100" i="2"/>
  <c r="GV99" i="2"/>
  <c r="GB98" i="2"/>
  <c r="GC98" i="2"/>
  <c r="GD98" i="2" s="1"/>
  <c r="FZ100" i="2"/>
  <c r="GA99" i="2"/>
  <c r="FE101" i="2"/>
  <c r="FF100" i="2"/>
  <c r="EK100" i="2"/>
  <c r="EJ101" i="2"/>
  <c r="DQ99" i="2"/>
  <c r="DR99" i="2"/>
  <c r="DS99" i="2" s="1"/>
  <c r="DP100" i="2"/>
  <c r="DQ100" i="2" s="1"/>
  <c r="DR100" i="2" s="1"/>
  <c r="DS100" i="2" s="1"/>
  <c r="DO101" i="2"/>
  <c r="CV98" i="2"/>
  <c r="CW98" i="2" s="1"/>
  <c r="CX98" i="2" s="1"/>
  <c r="CU99" i="2"/>
  <c r="CT100" i="2"/>
  <c r="CA98" i="2"/>
  <c r="CB98" i="2" s="1"/>
  <c r="CC98" i="2" s="1"/>
  <c r="BY100" i="2"/>
  <c r="BZ99" i="2"/>
  <c r="Z105" i="2"/>
  <c r="AC104" i="2"/>
  <c r="EA101" i="2"/>
  <c r="ED100" i="2"/>
  <c r="CN102" i="2"/>
  <c r="CK103" i="2"/>
  <c r="EY100" i="2"/>
  <c r="EV101" i="2"/>
  <c r="FT103" i="2"/>
  <c r="FQ104" i="2"/>
  <c r="BP101" i="2"/>
  <c r="BS100" i="2"/>
  <c r="HJ101" i="2"/>
  <c r="HG102" i="2"/>
  <c r="DF102" i="2"/>
  <c r="DI101" i="2"/>
  <c r="GL101" i="2"/>
  <c r="GO100" i="2"/>
  <c r="AX100" i="2"/>
  <c r="AU101" i="2"/>
  <c r="O100" i="2" l="1"/>
  <c r="P100" i="2" s="1"/>
  <c r="Q100" i="2" s="1"/>
  <c r="R100" i="2" s="1"/>
  <c r="N101" i="2"/>
  <c r="C102" i="2"/>
  <c r="D101" i="2"/>
  <c r="H101" i="2" s="1"/>
  <c r="AK99" i="2"/>
  <c r="AL99" i="2" s="1"/>
  <c r="AM99" i="2" s="1"/>
  <c r="AJ100" i="2"/>
  <c r="AI101" i="2"/>
  <c r="BF100" i="2"/>
  <c r="BG100" i="2"/>
  <c r="BH100" i="2" s="1"/>
  <c r="BD102" i="2"/>
  <c r="BE101" i="2"/>
  <c r="BF101" i="2" s="1"/>
  <c r="BG101" i="2" s="1"/>
  <c r="BH101" i="2" s="1"/>
  <c r="GW99" i="2"/>
  <c r="GX99" i="2"/>
  <c r="GY99" i="2" s="1"/>
  <c r="GU101" i="2"/>
  <c r="GV100" i="2"/>
  <c r="GW100" i="2" s="1"/>
  <c r="GX100" i="2" s="1"/>
  <c r="GY100" i="2" s="1"/>
  <c r="GB99" i="2"/>
  <c r="GC99" i="2"/>
  <c r="GD99" i="2" s="1"/>
  <c r="GA100" i="2"/>
  <c r="FZ101" i="2"/>
  <c r="FG100" i="2"/>
  <c r="FH100" i="2" s="1"/>
  <c r="FI100" i="2" s="1"/>
  <c r="FE102" i="2"/>
  <c r="FF101" i="2"/>
  <c r="EJ102" i="2"/>
  <c r="EK101" i="2"/>
  <c r="EL100" i="2"/>
  <c r="EM100" i="2" s="1"/>
  <c r="EN100" i="2" s="1"/>
  <c r="DO102" i="2"/>
  <c r="DP101" i="2"/>
  <c r="CT101" i="2"/>
  <c r="CU100" i="2"/>
  <c r="CV99" i="2"/>
  <c r="CW99" i="2" s="1"/>
  <c r="CX99" i="2" s="1"/>
  <c r="CA99" i="2"/>
  <c r="CB99" i="2" s="1"/>
  <c r="CC99" i="2" s="1"/>
  <c r="BZ100" i="2"/>
  <c r="CA100" i="2" s="1"/>
  <c r="CB100" i="2" s="1"/>
  <c r="CC100" i="2" s="1"/>
  <c r="BY101" i="2"/>
  <c r="Z106" i="2"/>
  <c r="AC105" i="2"/>
  <c r="FT104" i="2"/>
  <c r="FQ105" i="2"/>
  <c r="GL102" i="2"/>
  <c r="GO101" i="2"/>
  <c r="DI102" i="2"/>
  <c r="DF103" i="2"/>
  <c r="CN103" i="2"/>
  <c r="CK104" i="2"/>
  <c r="EY101" i="2"/>
  <c r="EV102" i="2"/>
  <c r="HJ102" i="2"/>
  <c r="HG103" i="2"/>
  <c r="BP102" i="2"/>
  <c r="BS101" i="2"/>
  <c r="ED101" i="2"/>
  <c r="EA102" i="2"/>
  <c r="AU102" i="2"/>
  <c r="AX101" i="2"/>
  <c r="N102" i="2" l="1"/>
  <c r="O101" i="2"/>
  <c r="P101" i="2" s="1"/>
  <c r="Q101" i="2" s="1"/>
  <c r="R101" i="2" s="1"/>
  <c r="G101" i="2"/>
  <c r="C103" i="2"/>
  <c r="D102" i="2"/>
  <c r="G102" i="2" s="1"/>
  <c r="H102" i="2"/>
  <c r="AI102" i="2"/>
  <c r="AJ101" i="2"/>
  <c r="AK101" i="2" s="1"/>
  <c r="AL101" i="2" s="1"/>
  <c r="AM101" i="2" s="1"/>
  <c r="AK100" i="2"/>
  <c r="AL100" i="2" s="1"/>
  <c r="AM100" i="2" s="1"/>
  <c r="BD103" i="2"/>
  <c r="BE102" i="2"/>
  <c r="GV101" i="2"/>
  <c r="GW101" i="2" s="1"/>
  <c r="GX101" i="2" s="1"/>
  <c r="GY101" i="2" s="1"/>
  <c r="GU102" i="2"/>
  <c r="FZ102" i="2"/>
  <c r="GA101" i="2"/>
  <c r="GB100" i="2"/>
  <c r="GC100" i="2" s="1"/>
  <c r="GD100" i="2" s="1"/>
  <c r="FG101" i="2"/>
  <c r="FH101" i="2" s="1"/>
  <c r="FI101" i="2" s="1"/>
  <c r="FF102" i="2"/>
  <c r="FE103" i="2"/>
  <c r="EL101" i="2"/>
  <c r="EM101" i="2"/>
  <c r="EN101" i="2" s="1"/>
  <c r="EK102" i="2"/>
  <c r="EJ103" i="2"/>
  <c r="DQ101" i="2"/>
  <c r="DR101" i="2"/>
  <c r="DS101" i="2" s="1"/>
  <c r="DP102" i="2"/>
  <c r="DQ102" i="2" s="1"/>
  <c r="DR102" i="2" s="1"/>
  <c r="DS102" i="2" s="1"/>
  <c r="DO103" i="2"/>
  <c r="CV100" i="2"/>
  <c r="CW100" i="2" s="1"/>
  <c r="CX100" i="2" s="1"/>
  <c r="CT102" i="2"/>
  <c r="CU101" i="2"/>
  <c r="BY102" i="2"/>
  <c r="BZ101" i="2"/>
  <c r="AC106" i="2"/>
  <c r="Z107" i="2"/>
  <c r="CN104" i="2"/>
  <c r="CK105" i="2"/>
  <c r="ED102" i="2"/>
  <c r="EA103" i="2"/>
  <c r="DI103" i="2"/>
  <c r="DF104" i="2"/>
  <c r="BP103" i="2"/>
  <c r="BS102" i="2"/>
  <c r="HG104" i="2"/>
  <c r="HJ103" i="2"/>
  <c r="GL103" i="2"/>
  <c r="GO102" i="2"/>
  <c r="FQ106" i="2"/>
  <c r="FT105" i="2"/>
  <c r="EY102" i="2"/>
  <c r="EV103" i="2"/>
  <c r="AX102" i="2"/>
  <c r="AU103" i="2"/>
  <c r="O102" i="2" l="1"/>
  <c r="P102" i="2" s="1"/>
  <c r="Q102" i="2" s="1"/>
  <c r="R102" i="2" s="1"/>
  <c r="N103" i="2"/>
  <c r="D103" i="2"/>
  <c r="G103" i="2" s="1"/>
  <c r="C104" i="2"/>
  <c r="H103" i="2"/>
  <c r="AI103" i="2"/>
  <c r="AJ102" i="2"/>
  <c r="BF102" i="2"/>
  <c r="BG102" i="2"/>
  <c r="BH102" i="2" s="1"/>
  <c r="BD104" i="2"/>
  <c r="BE103" i="2"/>
  <c r="GU103" i="2"/>
  <c r="GV102" i="2"/>
  <c r="GB101" i="2"/>
  <c r="GC101" i="2"/>
  <c r="GD101" i="2" s="1"/>
  <c r="GA102" i="2"/>
  <c r="FZ103" i="2"/>
  <c r="FF103" i="2"/>
  <c r="FE104" i="2"/>
  <c r="FG102" i="2"/>
  <c r="FH102" i="2"/>
  <c r="FI102" i="2" s="1"/>
  <c r="EJ104" i="2"/>
  <c r="EK103" i="2"/>
  <c r="EL102" i="2"/>
  <c r="EM102" i="2" s="1"/>
  <c r="EN102" i="2" s="1"/>
  <c r="DO104" i="2"/>
  <c r="DP103" i="2"/>
  <c r="CV101" i="2"/>
  <c r="CW101" i="2" s="1"/>
  <c r="CX101" i="2" s="1"/>
  <c r="CT103" i="2"/>
  <c r="CU102" i="2"/>
  <c r="CA101" i="2"/>
  <c r="CB101" i="2" s="1"/>
  <c r="CC101" i="2" s="1"/>
  <c r="BY103" i="2"/>
  <c r="BZ102" i="2"/>
  <c r="AC107" i="2"/>
  <c r="Z108" i="2"/>
  <c r="EY103" i="2"/>
  <c r="EV104" i="2"/>
  <c r="BP104" i="2"/>
  <c r="BS103" i="2"/>
  <c r="DF105" i="2"/>
  <c r="DI104" i="2"/>
  <c r="FT106" i="2"/>
  <c r="FQ107" i="2"/>
  <c r="EA104" i="2"/>
  <c r="ED103" i="2"/>
  <c r="GO103" i="2"/>
  <c r="GL104" i="2"/>
  <c r="CN105" i="2"/>
  <c r="CK106" i="2"/>
  <c r="HG105" i="2"/>
  <c r="HJ104" i="2"/>
  <c r="AX103" i="2"/>
  <c r="AU104" i="2"/>
  <c r="O103" i="2" l="1"/>
  <c r="N104" i="2"/>
  <c r="C105" i="2"/>
  <c r="D104" i="2"/>
  <c r="G104" i="2" s="1"/>
  <c r="AK102" i="2"/>
  <c r="AL102" i="2" s="1"/>
  <c r="AM102" i="2" s="1"/>
  <c r="AI104" i="2"/>
  <c r="AJ103" i="2"/>
  <c r="BF103" i="2"/>
  <c r="BG103" i="2"/>
  <c r="BH103" i="2" s="1"/>
  <c r="BD105" i="2"/>
  <c r="BE104" i="2"/>
  <c r="BF104" i="2" s="1"/>
  <c r="BG104" i="2" s="1"/>
  <c r="BH104" i="2" s="1"/>
  <c r="GW102" i="2"/>
  <c r="GX102" i="2"/>
  <c r="GY102" i="2" s="1"/>
  <c r="GV103" i="2"/>
  <c r="GU104" i="2"/>
  <c r="GA103" i="2"/>
  <c r="FZ104" i="2"/>
  <c r="GB102" i="2"/>
  <c r="GC102" i="2" s="1"/>
  <c r="GD102" i="2" s="1"/>
  <c r="FE105" i="2"/>
  <c r="FF104" i="2"/>
  <c r="FG104" i="2" s="1"/>
  <c r="FH104" i="2" s="1"/>
  <c r="FI104" i="2" s="1"/>
  <c r="FG103" i="2"/>
  <c r="FH103" i="2" s="1"/>
  <c r="FI103" i="2" s="1"/>
  <c r="EL103" i="2"/>
  <c r="EM103" i="2" s="1"/>
  <c r="EN103" i="2" s="1"/>
  <c r="EJ105" i="2"/>
  <c r="EK104" i="2"/>
  <c r="EL104" i="2" s="1"/>
  <c r="EM104" i="2" s="1"/>
  <c r="EN104" i="2" s="1"/>
  <c r="DQ103" i="2"/>
  <c r="DR103" i="2"/>
  <c r="DS103" i="2" s="1"/>
  <c r="DO105" i="2"/>
  <c r="DP104" i="2"/>
  <c r="DQ104" i="2" s="1"/>
  <c r="DR104" i="2" s="1"/>
  <c r="DS104" i="2" s="1"/>
  <c r="CV102" i="2"/>
  <c r="CW102" i="2"/>
  <c r="CX102" i="2" s="1"/>
  <c r="CT104" i="2"/>
  <c r="CU103" i="2"/>
  <c r="CA102" i="2"/>
  <c r="CB102" i="2" s="1"/>
  <c r="CC102" i="2" s="1"/>
  <c r="BY104" i="2"/>
  <c r="BZ103" i="2"/>
  <c r="CA103" i="2" s="1"/>
  <c r="CB103" i="2" s="1"/>
  <c r="CC103" i="2" s="1"/>
  <c r="Z109" i="2"/>
  <c r="AC108" i="2"/>
  <c r="FQ108" i="2"/>
  <c r="FT107" i="2"/>
  <c r="HJ105" i="2"/>
  <c r="HG106" i="2"/>
  <c r="CN106" i="2"/>
  <c r="CK107" i="2"/>
  <c r="DF106" i="2"/>
  <c r="DI105" i="2"/>
  <c r="GO104" i="2"/>
  <c r="GL105" i="2"/>
  <c r="BP105" i="2"/>
  <c r="BS104" i="2"/>
  <c r="EY104" i="2"/>
  <c r="EV105" i="2"/>
  <c r="EA105" i="2"/>
  <c r="ED104" i="2"/>
  <c r="AX104" i="2"/>
  <c r="AU105" i="2"/>
  <c r="O104" i="2" l="1"/>
  <c r="P104" i="2" s="1"/>
  <c r="Q104" i="2" s="1"/>
  <c r="R104" i="2" s="1"/>
  <c r="N105" i="2"/>
  <c r="P103" i="2"/>
  <c r="Q103" i="2" s="1"/>
  <c r="R103" i="2" s="1"/>
  <c r="C106" i="2"/>
  <c r="D105" i="2"/>
  <c r="H105" i="2" s="1"/>
  <c r="H104" i="2"/>
  <c r="AK103" i="2"/>
  <c r="AL103" i="2" s="1"/>
  <c r="AM103" i="2" s="1"/>
  <c r="AI105" i="2"/>
  <c r="AJ104" i="2"/>
  <c r="BD106" i="2"/>
  <c r="BE105" i="2"/>
  <c r="GU105" i="2"/>
  <c r="GV104" i="2"/>
  <c r="GW103" i="2"/>
  <c r="GX103" i="2" s="1"/>
  <c r="GY103" i="2" s="1"/>
  <c r="FZ105" i="2"/>
  <c r="GA104" i="2"/>
  <c r="GB104" i="2" s="1"/>
  <c r="GC104" i="2" s="1"/>
  <c r="GD104" i="2" s="1"/>
  <c r="GB103" i="2"/>
  <c r="GC103" i="2"/>
  <c r="GD103" i="2" s="1"/>
  <c r="FE106" i="2"/>
  <c r="FF105" i="2"/>
  <c r="FG105" i="2" s="1"/>
  <c r="FH105" i="2" s="1"/>
  <c r="FI105" i="2" s="1"/>
  <c r="EK105" i="2"/>
  <c r="EL105" i="2" s="1"/>
  <c r="EM105" i="2" s="1"/>
  <c r="EN105" i="2" s="1"/>
  <c r="EJ106" i="2"/>
  <c r="DO106" i="2"/>
  <c r="DP105" i="2"/>
  <c r="DQ105" i="2" s="1"/>
  <c r="DR105" i="2" s="1"/>
  <c r="DS105" i="2" s="1"/>
  <c r="CV103" i="2"/>
  <c r="CW103" i="2"/>
  <c r="CX103" i="2" s="1"/>
  <c r="CU104" i="2"/>
  <c r="CT105" i="2"/>
  <c r="BY105" i="2"/>
  <c r="BZ104" i="2"/>
  <c r="CA104" i="2" s="1"/>
  <c r="CB104" i="2" s="1"/>
  <c r="CC104" i="2" s="1"/>
  <c r="Z110" i="2"/>
  <c r="AC109" i="2"/>
  <c r="DF107" i="2"/>
  <c r="DI106" i="2"/>
  <c r="CN107" i="2"/>
  <c r="CK108" i="2"/>
  <c r="EV106" i="2"/>
  <c r="EY105" i="2"/>
  <c r="HJ106" i="2"/>
  <c r="HG107" i="2"/>
  <c r="BP106" i="2"/>
  <c r="BS105" i="2"/>
  <c r="GO105" i="2"/>
  <c r="GL106" i="2"/>
  <c r="EA106" i="2"/>
  <c r="ED105" i="2"/>
  <c r="FT108" i="2"/>
  <c r="FQ109" i="2"/>
  <c r="AU106" i="2"/>
  <c r="AX105" i="2"/>
  <c r="N106" i="2" l="1"/>
  <c r="O105" i="2"/>
  <c r="P105" i="2" s="1"/>
  <c r="Q105" i="2" s="1"/>
  <c r="R105" i="2" s="1"/>
  <c r="G105" i="2"/>
  <c r="D106" i="2"/>
  <c r="G106" i="2" s="1"/>
  <c r="C107" i="2"/>
  <c r="H106" i="2"/>
  <c r="AK104" i="2"/>
  <c r="AL104" i="2" s="1"/>
  <c r="AM104" i="2" s="1"/>
  <c r="AI106" i="2"/>
  <c r="AJ105" i="2"/>
  <c r="AK105" i="2" s="1"/>
  <c r="AL105" i="2" s="1"/>
  <c r="AM105" i="2" s="1"/>
  <c r="BF105" i="2"/>
  <c r="BG105" i="2" s="1"/>
  <c r="BH105" i="2" s="1"/>
  <c r="BD107" i="2"/>
  <c r="BE106" i="2"/>
  <c r="GW104" i="2"/>
  <c r="GX104" i="2" s="1"/>
  <c r="GY104" i="2" s="1"/>
  <c r="GU106" i="2"/>
  <c r="GV105" i="2"/>
  <c r="GA105" i="2"/>
  <c r="GB105" i="2" s="1"/>
  <c r="GC105" i="2" s="1"/>
  <c r="GD105" i="2" s="1"/>
  <c r="FZ106" i="2"/>
  <c r="FE107" i="2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6" i="2"/>
  <c r="CU105" i="2"/>
  <c r="CV104" i="2"/>
  <c r="CW104" i="2" s="1"/>
  <c r="CX104" i="2" s="1"/>
  <c r="BY106" i="2"/>
  <c r="BZ105" i="2"/>
  <c r="Z111" i="2"/>
  <c r="AC110" i="2"/>
  <c r="HJ107" i="2"/>
  <c r="HG108" i="2"/>
  <c r="FQ110" i="2"/>
  <c r="FT109" i="2"/>
  <c r="EA107" i="2"/>
  <c r="ED106" i="2"/>
  <c r="CK109" i="2"/>
  <c r="CN108" i="2"/>
  <c r="EV107" i="2"/>
  <c r="EY106" i="2"/>
  <c r="GL107" i="2"/>
  <c r="GO106" i="2"/>
  <c r="BP107" i="2"/>
  <c r="BS106" i="2"/>
  <c r="DI107" i="2"/>
  <c r="DF108" i="2"/>
  <c r="AU107" i="2"/>
  <c r="AX106" i="2"/>
  <c r="O106" i="2" l="1"/>
  <c r="P106" i="2" s="1"/>
  <c r="Q106" i="2" s="1"/>
  <c r="R106" i="2" s="1"/>
  <c r="N107" i="2"/>
  <c r="D107" i="2"/>
  <c r="G107" i="2" s="1"/>
  <c r="H107" i="2"/>
  <c r="C108" i="2"/>
  <c r="AI107" i="2"/>
  <c r="AJ106" i="2"/>
  <c r="AK106" i="2" s="1"/>
  <c r="AL106" i="2" s="1"/>
  <c r="AM106" i="2" s="1"/>
  <c r="BF106" i="2"/>
  <c r="BG106" i="2" s="1"/>
  <c r="BH106" i="2" s="1"/>
  <c r="BD108" i="2"/>
  <c r="BE107" i="2"/>
  <c r="BF107" i="2" s="1"/>
  <c r="BG107" i="2" s="1"/>
  <c r="BH107" i="2" s="1"/>
  <c r="GW105" i="2"/>
  <c r="GX105" i="2" s="1"/>
  <c r="GY105" i="2" s="1"/>
  <c r="GU107" i="2"/>
  <c r="GV106" i="2"/>
  <c r="FZ107" i="2"/>
  <c r="GA106" i="2"/>
  <c r="GB106" i="2" s="1"/>
  <c r="GC106" i="2" s="1"/>
  <c r="GD106" i="2" s="1"/>
  <c r="FE108" i="2"/>
  <c r="FF107" i="2"/>
  <c r="FG107" i="2" s="1"/>
  <c r="FH107" i="2" s="1"/>
  <c r="FI107" i="2" s="1"/>
  <c r="EK107" i="2"/>
  <c r="EL107" i="2" s="1"/>
  <c r="EM107" i="2" s="1"/>
  <c r="EN107" i="2" s="1"/>
  <c r="EJ108" i="2"/>
  <c r="DO108" i="2"/>
  <c r="DP107" i="2"/>
  <c r="DQ107" i="2" s="1"/>
  <c r="DR107" i="2" s="1"/>
  <c r="DS107" i="2" s="1"/>
  <c r="CV105" i="2"/>
  <c r="CW105" i="2" s="1"/>
  <c r="CX105" i="2" s="1"/>
  <c r="CT107" i="2"/>
  <c r="CU106" i="2"/>
  <c r="CA105" i="2"/>
  <c r="CB105" i="2" s="1"/>
  <c r="CC105" i="2" s="1"/>
  <c r="BY107" i="2"/>
  <c r="BZ106" i="2"/>
  <c r="CA106" i="2" s="1"/>
  <c r="CB106" i="2" s="1"/>
  <c r="CC106" i="2" s="1"/>
  <c r="Z112" i="2"/>
  <c r="AC111" i="2"/>
  <c r="DI108" i="2"/>
  <c r="DF109" i="2"/>
  <c r="CK110" i="2"/>
  <c r="CN109" i="2"/>
  <c r="BP108" i="2"/>
  <c r="BS107" i="2"/>
  <c r="EA108" i="2"/>
  <c r="ED107" i="2"/>
  <c r="FT110" i="2"/>
  <c r="FQ111" i="2"/>
  <c r="GL108" i="2"/>
  <c r="GO107" i="2"/>
  <c r="HG109" i="2"/>
  <c r="HJ108" i="2"/>
  <c r="EY107" i="2"/>
  <c r="EV108" i="2"/>
  <c r="AX107" i="2"/>
  <c r="AU108" i="2"/>
  <c r="N108" i="2" l="1"/>
  <c r="O107" i="2"/>
  <c r="P107" i="2" s="1"/>
  <c r="Q107" i="2" s="1"/>
  <c r="R107" i="2" s="1"/>
  <c r="C109" i="2"/>
  <c r="D108" i="2"/>
  <c r="G108" i="2" s="1"/>
  <c r="AI108" i="2"/>
  <c r="AJ107" i="2"/>
  <c r="AK107" i="2" s="1"/>
  <c r="AL107" i="2" s="1"/>
  <c r="AM107" i="2" s="1"/>
  <c r="BD109" i="2"/>
  <c r="BE108" i="2"/>
  <c r="GW106" i="2"/>
  <c r="GX106" i="2" s="1"/>
  <c r="GY106" i="2" s="1"/>
  <c r="GU108" i="2"/>
  <c r="GV107" i="2"/>
  <c r="FZ108" i="2"/>
  <c r="GA107" i="2"/>
  <c r="GB107" i="2" s="1"/>
  <c r="GC107" i="2" s="1"/>
  <c r="GD107" i="2" s="1"/>
  <c r="FE109" i="2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V106" i="2"/>
  <c r="CW106" i="2"/>
  <c r="CX106" i="2" s="1"/>
  <c r="CT108" i="2"/>
  <c r="CU107" i="2"/>
  <c r="BY108" i="2"/>
  <c r="BZ107" i="2"/>
  <c r="Z113" i="2"/>
  <c r="AC112" i="2"/>
  <c r="EV109" i="2"/>
  <c r="EY108" i="2"/>
  <c r="EA109" i="2"/>
  <c r="ED108" i="2"/>
  <c r="BP109" i="2"/>
  <c r="BS108" i="2"/>
  <c r="HG110" i="2"/>
  <c r="HJ109" i="2"/>
  <c r="CK111" i="2"/>
  <c r="CN110" i="2"/>
  <c r="GO108" i="2"/>
  <c r="GL109" i="2"/>
  <c r="DF110" i="2"/>
  <c r="DI109" i="2"/>
  <c r="FQ112" i="2"/>
  <c r="FT111" i="2"/>
  <c r="AX108" i="2"/>
  <c r="AU109" i="2"/>
  <c r="N109" i="2" l="1"/>
  <c r="O108" i="2"/>
  <c r="H108" i="2"/>
  <c r="C110" i="2"/>
  <c r="D109" i="2"/>
  <c r="H109" i="2" s="1"/>
  <c r="G109" i="2"/>
  <c r="AI109" i="2"/>
  <c r="AJ108" i="2"/>
  <c r="AK108" i="2" s="1"/>
  <c r="AL108" i="2" s="1"/>
  <c r="AM108" i="2" s="1"/>
  <c r="BF108" i="2"/>
  <c r="BG108" i="2" s="1"/>
  <c r="BH108" i="2" s="1"/>
  <c r="BD110" i="2"/>
  <c r="BE109" i="2"/>
  <c r="BF109" i="2" s="1"/>
  <c r="BG109" i="2" s="1"/>
  <c r="BH109" i="2" s="1"/>
  <c r="GW107" i="2"/>
  <c r="GX107" i="2" s="1"/>
  <c r="GY107" i="2" s="1"/>
  <c r="GU109" i="2"/>
  <c r="GV108" i="2"/>
  <c r="GW108" i="2" s="1"/>
  <c r="GX108" i="2" s="1"/>
  <c r="GY108" i="2" s="1"/>
  <c r="FZ109" i="2"/>
  <c r="GA108" i="2"/>
  <c r="GB108" i="2" s="1"/>
  <c r="GC108" i="2" s="1"/>
  <c r="GD108" i="2" s="1"/>
  <c r="FE110" i="2"/>
  <c r="FF109" i="2"/>
  <c r="EK109" i="2"/>
  <c r="EJ110" i="2"/>
  <c r="DO110" i="2"/>
  <c r="DP109" i="2"/>
  <c r="CV107" i="2"/>
  <c r="CW107" i="2"/>
  <c r="CX107" i="2" s="1"/>
  <c r="CT109" i="2"/>
  <c r="CU108" i="2"/>
  <c r="CA107" i="2"/>
  <c r="CB107" i="2"/>
  <c r="CC107" i="2" s="1"/>
  <c r="BY109" i="2"/>
  <c r="BZ108" i="2"/>
  <c r="Z114" i="2"/>
  <c r="AC113" i="2"/>
  <c r="FT112" i="2"/>
  <c r="FQ113" i="2"/>
  <c r="HJ110" i="2"/>
  <c r="HG111" i="2"/>
  <c r="DI110" i="2"/>
  <c r="DF111" i="2"/>
  <c r="GL110" i="2"/>
  <c r="GO109" i="2"/>
  <c r="ED109" i="2"/>
  <c r="EA110" i="2"/>
  <c r="BP110" i="2"/>
  <c r="BS109" i="2"/>
  <c r="CN111" i="2"/>
  <c r="CK112" i="2"/>
  <c r="EV110" i="2"/>
  <c r="EY109" i="2"/>
  <c r="AU110" i="2"/>
  <c r="AX109" i="2"/>
  <c r="P108" i="2" l="1"/>
  <c r="Q108" i="2"/>
  <c r="R108" i="2" s="1"/>
  <c r="N110" i="2"/>
  <c r="O109" i="2"/>
  <c r="P109" i="2" s="1"/>
  <c r="Q109" i="2" s="1"/>
  <c r="R109" i="2" s="1"/>
  <c r="C111" i="2"/>
  <c r="D110" i="2"/>
  <c r="G110" i="2" s="1"/>
  <c r="H110" i="2"/>
  <c r="AI110" i="2"/>
  <c r="AJ109" i="2"/>
  <c r="BD111" i="2"/>
  <c r="BE110" i="2"/>
  <c r="GV109" i="2"/>
  <c r="GW109" i="2" s="1"/>
  <c r="GX109" i="2" s="1"/>
  <c r="GY109" i="2" s="1"/>
  <c r="GU110" i="2"/>
  <c r="GA109" i="2"/>
  <c r="FZ110" i="2"/>
  <c r="FG109" i="2"/>
  <c r="FH109" i="2"/>
  <c r="FI109" i="2" s="1"/>
  <c r="FE111" i="2"/>
  <c r="FF110" i="2"/>
  <c r="EJ111" i="2"/>
  <c r="EK110" i="2"/>
  <c r="EL110" i="2" s="1"/>
  <c r="EM110" i="2" s="1"/>
  <c r="EN110" i="2" s="1"/>
  <c r="EL109" i="2"/>
  <c r="EM109" i="2"/>
  <c r="EN109" i="2" s="1"/>
  <c r="DQ109" i="2"/>
  <c r="DR109" i="2" s="1"/>
  <c r="DS109" i="2" s="1"/>
  <c r="DO111" i="2"/>
  <c r="DP110" i="2"/>
  <c r="DQ110" i="2" s="1"/>
  <c r="DR110" i="2" s="1"/>
  <c r="DS110" i="2" s="1"/>
  <c r="CV108" i="2"/>
  <c r="CW108" i="2"/>
  <c r="CX108" i="2" s="1"/>
  <c r="CT110" i="2"/>
  <c r="CU109" i="2"/>
  <c r="CA108" i="2"/>
  <c r="CB108" i="2" s="1"/>
  <c r="CC108" i="2" s="1"/>
  <c r="BY110" i="2"/>
  <c r="BZ109" i="2"/>
  <c r="Z115" i="2"/>
  <c r="AC114" i="2"/>
  <c r="EV111" i="2"/>
  <c r="EY110" i="2"/>
  <c r="GL111" i="2"/>
  <c r="GO110" i="2"/>
  <c r="DF112" i="2"/>
  <c r="DI111" i="2"/>
  <c r="CN112" i="2"/>
  <c r="CK113" i="2"/>
  <c r="HJ111" i="2"/>
  <c r="HG112" i="2"/>
  <c r="BP111" i="2"/>
  <c r="BS110" i="2"/>
  <c r="FQ114" i="2"/>
  <c r="FT113" i="2"/>
  <c r="ED110" i="2"/>
  <c r="EA111" i="2"/>
  <c r="AX110" i="2"/>
  <c r="AU111" i="2"/>
  <c r="N111" i="2" l="1"/>
  <c r="O110" i="2"/>
  <c r="P110" i="2" s="1"/>
  <c r="Q110" i="2" s="1"/>
  <c r="R110" i="2" s="1"/>
  <c r="D111" i="2"/>
  <c r="G111" i="2" s="1"/>
  <c r="C112" i="2"/>
  <c r="H111" i="2"/>
  <c r="AK109" i="2"/>
  <c r="AL109" i="2" s="1"/>
  <c r="AM109" i="2" s="1"/>
  <c r="AI111" i="2"/>
  <c r="AJ110" i="2"/>
  <c r="AK110" i="2" s="1"/>
  <c r="AL110" i="2" s="1"/>
  <c r="AM110" i="2" s="1"/>
  <c r="BF110" i="2"/>
  <c r="BG110" i="2" s="1"/>
  <c r="BH110" i="2" s="1"/>
  <c r="BD112" i="2"/>
  <c r="BE111" i="2"/>
  <c r="GV110" i="2"/>
  <c r="GU111" i="2"/>
  <c r="FZ111" i="2"/>
  <c r="GA110" i="2"/>
  <c r="GB110" i="2" s="1"/>
  <c r="GC110" i="2" s="1"/>
  <c r="GD110" i="2" s="1"/>
  <c r="GB109" i="2"/>
  <c r="GC109" i="2" s="1"/>
  <c r="GD109" i="2" s="1"/>
  <c r="FG110" i="2"/>
  <c r="FH110" i="2"/>
  <c r="FI110" i="2" s="1"/>
  <c r="FE112" i="2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V109" i="2"/>
  <c r="CW109" i="2" s="1"/>
  <c r="CX109" i="2" s="1"/>
  <c r="CT111" i="2"/>
  <c r="CU110" i="2"/>
  <c r="CV110" i="2" s="1"/>
  <c r="CW110" i="2" s="1"/>
  <c r="CX110" i="2" s="1"/>
  <c r="CA109" i="2"/>
  <c r="CB109" i="2"/>
  <c r="CC109" i="2" s="1"/>
  <c r="BY111" i="2"/>
  <c r="BZ110" i="2"/>
  <c r="CA110" i="2" s="1"/>
  <c r="CB110" i="2" s="1"/>
  <c r="CC110" i="2" s="1"/>
  <c r="Z116" i="2"/>
  <c r="AC115" i="2"/>
  <c r="CN113" i="2"/>
  <c r="CK114" i="2"/>
  <c r="BP112" i="2"/>
  <c r="BS111" i="2"/>
  <c r="ED111" i="2"/>
  <c r="EA112" i="2"/>
  <c r="FQ115" i="2"/>
  <c r="FT114" i="2"/>
  <c r="DF113" i="2"/>
  <c r="DI112" i="2"/>
  <c r="GO111" i="2"/>
  <c r="GL112" i="2"/>
  <c r="HJ112" i="2"/>
  <c r="HG113" i="2"/>
  <c r="EY111" i="2"/>
  <c r="EV112" i="2"/>
  <c r="AU112" i="2"/>
  <c r="AX111" i="2"/>
  <c r="N112" i="2" l="1"/>
  <c r="O111" i="2"/>
  <c r="C113" i="2"/>
  <c r="D112" i="2"/>
  <c r="G112" i="2" s="1"/>
  <c r="AI112" i="2"/>
  <c r="AJ111" i="2"/>
  <c r="BF111" i="2"/>
  <c r="BG111" i="2" s="1"/>
  <c r="BH111" i="2" s="1"/>
  <c r="BD113" i="2"/>
  <c r="BE112" i="2"/>
  <c r="GV111" i="2"/>
  <c r="GU112" i="2"/>
  <c r="GW110" i="2"/>
  <c r="GX110" i="2" s="1"/>
  <c r="GY110" i="2" s="1"/>
  <c r="FZ112" i="2"/>
  <c r="GA111" i="2"/>
  <c r="GB111" i="2" s="1"/>
  <c r="GC111" i="2" s="1"/>
  <c r="GD111" i="2" s="1"/>
  <c r="FF112" i="2"/>
  <c r="FG112" i="2" s="1"/>
  <c r="FH112" i="2" s="1"/>
  <c r="FI112" i="2" s="1"/>
  <c r="FE113" i="2"/>
  <c r="EJ113" i="2"/>
  <c r="EK112" i="2"/>
  <c r="EL112" i="2" s="1"/>
  <c r="EM112" i="2" s="1"/>
  <c r="EN112" i="2" s="1"/>
  <c r="DO113" i="2"/>
  <c r="DP112" i="2"/>
  <c r="CT112" i="2"/>
  <c r="CU111" i="2"/>
  <c r="BY112" i="2"/>
  <c r="BZ111" i="2"/>
  <c r="Z117" i="2"/>
  <c r="AC116" i="2"/>
  <c r="EY112" i="2"/>
  <c r="EV113" i="2"/>
  <c r="FT115" i="2"/>
  <c r="FQ116" i="2"/>
  <c r="EA113" i="2"/>
  <c r="ED112" i="2"/>
  <c r="HG114" i="2"/>
  <c r="HJ113" i="2"/>
  <c r="GL113" i="2"/>
  <c r="GO112" i="2"/>
  <c r="BP113" i="2"/>
  <c r="BS112" i="2"/>
  <c r="CN114" i="2"/>
  <c r="CK115" i="2"/>
  <c r="DF114" i="2"/>
  <c r="DI113" i="2"/>
  <c r="AX112" i="2"/>
  <c r="AU113" i="2"/>
  <c r="P111" i="2" l="1"/>
  <c r="Q111" i="2" s="1"/>
  <c r="R111" i="2" s="1"/>
  <c r="N113" i="2"/>
  <c r="O112" i="2"/>
  <c r="P112" i="2" s="1"/>
  <c r="Q112" i="2" s="1"/>
  <c r="R112" i="2" s="1"/>
  <c r="C114" i="2"/>
  <c r="D113" i="2"/>
  <c r="H113" i="2" s="1"/>
  <c r="H112" i="2"/>
  <c r="AK111" i="2"/>
  <c r="AL111" i="2" s="1"/>
  <c r="AM111" i="2" s="1"/>
  <c r="AI113" i="2"/>
  <c r="AJ112" i="2"/>
  <c r="BF112" i="2"/>
  <c r="BG112" i="2" s="1"/>
  <c r="BH112" i="2" s="1"/>
  <c r="BD114" i="2"/>
  <c r="BE113" i="2"/>
  <c r="BF113" i="2" s="1"/>
  <c r="BG113" i="2" s="1"/>
  <c r="BH113" i="2" s="1"/>
  <c r="GU113" i="2"/>
  <c r="GV112" i="2"/>
  <c r="GW111" i="2"/>
  <c r="GX111" i="2" s="1"/>
  <c r="GY111" i="2" s="1"/>
  <c r="FZ113" i="2"/>
  <c r="GA112" i="2"/>
  <c r="GB112" i="2" s="1"/>
  <c r="GC112" i="2" s="1"/>
  <c r="GD112" i="2" s="1"/>
  <c r="FE114" i="2"/>
  <c r="FF113" i="2"/>
  <c r="EJ114" i="2"/>
  <c r="EK113" i="2"/>
  <c r="DQ112" i="2"/>
  <c r="DR112" i="2"/>
  <c r="DS112" i="2" s="1"/>
  <c r="DO114" i="2"/>
  <c r="DP113" i="2"/>
  <c r="CV111" i="2"/>
  <c r="CW111" i="2"/>
  <c r="CX111" i="2" s="1"/>
  <c r="CU112" i="2"/>
  <c r="CT113" i="2"/>
  <c r="CA111" i="2"/>
  <c r="CB111" i="2" s="1"/>
  <c r="CC111" i="2" s="1"/>
  <c r="BY113" i="2"/>
  <c r="BZ112" i="2"/>
  <c r="CA112" i="2" s="1"/>
  <c r="CB112" i="2" s="1"/>
  <c r="CC112" i="2" s="1"/>
  <c r="Z118" i="2"/>
  <c r="AC117" i="2"/>
  <c r="HG115" i="2"/>
  <c r="HJ114" i="2"/>
  <c r="CN115" i="2"/>
  <c r="CK116" i="2"/>
  <c r="EA114" i="2"/>
  <c r="ED113" i="2"/>
  <c r="FQ117" i="2"/>
  <c r="FT116" i="2"/>
  <c r="BP114" i="2"/>
  <c r="BS113" i="2"/>
  <c r="EV114" i="2"/>
  <c r="EY113" i="2"/>
  <c r="DF115" i="2"/>
  <c r="DI114" i="2"/>
  <c r="GO113" i="2"/>
  <c r="GL114" i="2"/>
  <c r="AU114" i="2"/>
  <c r="AX113" i="2"/>
  <c r="O113" i="2" l="1"/>
  <c r="P113" i="2" s="1"/>
  <c r="Q113" i="2" s="1"/>
  <c r="R113" i="2" s="1"/>
  <c r="N114" i="2"/>
  <c r="G113" i="2"/>
  <c r="D114" i="2"/>
  <c r="G114" i="2" s="1"/>
  <c r="C115" i="2"/>
  <c r="H114" i="2"/>
  <c r="AK112" i="2"/>
  <c r="AL112" i="2" s="1"/>
  <c r="AM112" i="2" s="1"/>
  <c r="AI114" i="2"/>
  <c r="AJ113" i="2"/>
  <c r="AK113" i="2" s="1"/>
  <c r="AL113" i="2" s="1"/>
  <c r="AM113" i="2" s="1"/>
  <c r="BD115" i="2"/>
  <c r="BE114" i="2"/>
  <c r="GW112" i="2"/>
  <c r="GX112" i="2" s="1"/>
  <c r="GY112" i="2" s="1"/>
  <c r="GV113" i="2"/>
  <c r="GW113" i="2" s="1"/>
  <c r="GX113" i="2" s="1"/>
  <c r="GY113" i="2" s="1"/>
  <c r="GU114" i="2"/>
  <c r="GA113" i="2"/>
  <c r="FZ114" i="2"/>
  <c r="FG113" i="2"/>
  <c r="FH113" i="2" s="1"/>
  <c r="FI113" i="2" s="1"/>
  <c r="FE115" i="2"/>
  <c r="FF114" i="2"/>
  <c r="EL113" i="2"/>
  <c r="EM113" i="2" s="1"/>
  <c r="EN113" i="2" s="1"/>
  <c r="EK114" i="2"/>
  <c r="EJ115" i="2"/>
  <c r="DQ113" i="2"/>
  <c r="DR113" i="2"/>
  <c r="DS113" i="2" s="1"/>
  <c r="DP114" i="2"/>
  <c r="DQ114" i="2" s="1"/>
  <c r="DR114" i="2" s="1"/>
  <c r="DS114" i="2" s="1"/>
  <c r="DO115" i="2"/>
  <c r="CT114" i="2"/>
  <c r="CU113" i="2"/>
  <c r="CV113" i="2" s="1"/>
  <c r="CW113" i="2" s="1"/>
  <c r="CX113" i="2" s="1"/>
  <c r="CV112" i="2"/>
  <c r="CW112" i="2" s="1"/>
  <c r="CX112" i="2" s="1"/>
  <c r="BZ113" i="2"/>
  <c r="CA113" i="2" s="1"/>
  <c r="CB113" i="2" s="1"/>
  <c r="CC113" i="2" s="1"/>
  <c r="BY114" i="2"/>
  <c r="AC118" i="2"/>
  <c r="Z119" i="2"/>
  <c r="GL115" i="2"/>
  <c r="GO114" i="2"/>
  <c r="FT117" i="2"/>
  <c r="FQ118" i="2"/>
  <c r="DI115" i="2"/>
  <c r="DF116" i="2"/>
  <c r="CN116" i="2"/>
  <c r="CK117" i="2"/>
  <c r="EA115" i="2"/>
  <c r="ED114" i="2"/>
  <c r="EY114" i="2"/>
  <c r="EV115" i="2"/>
  <c r="BP115" i="2"/>
  <c r="BS114" i="2"/>
  <c r="HG116" i="2"/>
  <c r="HJ115" i="2"/>
  <c r="AU115" i="2"/>
  <c r="AX114" i="2"/>
  <c r="N115" i="2" l="1"/>
  <c r="O114" i="2"/>
  <c r="D115" i="2"/>
  <c r="G115" i="2" s="1"/>
  <c r="H115" i="2"/>
  <c r="C116" i="2"/>
  <c r="AI115" i="2"/>
  <c r="AJ114" i="2"/>
  <c r="BF114" i="2"/>
  <c r="BG114" i="2"/>
  <c r="BH114" i="2" s="1"/>
  <c r="BD116" i="2"/>
  <c r="BE115" i="2"/>
  <c r="GU115" i="2"/>
  <c r="GV114" i="2"/>
  <c r="GW114" i="2" s="1"/>
  <c r="GX114" i="2" s="1"/>
  <c r="GY114" i="2" s="1"/>
  <c r="GA114" i="2"/>
  <c r="FZ115" i="2"/>
  <c r="GB113" i="2"/>
  <c r="GC113" i="2" s="1"/>
  <c r="GD113" i="2" s="1"/>
  <c r="FG114" i="2"/>
  <c r="FH114" i="2" s="1"/>
  <c r="FI114" i="2" s="1"/>
  <c r="FE116" i="2"/>
  <c r="FF115" i="2"/>
  <c r="FG115" i="2" s="1"/>
  <c r="FH115" i="2" s="1"/>
  <c r="FI115" i="2" s="1"/>
  <c r="EJ116" i="2"/>
  <c r="EK115" i="2"/>
  <c r="EL114" i="2"/>
  <c r="EM114" i="2" s="1"/>
  <c r="EN114" i="2" s="1"/>
  <c r="DO116" i="2"/>
  <c r="DP115" i="2"/>
  <c r="CT115" i="2"/>
  <c r="CU114" i="2"/>
  <c r="CV114" i="2" s="1"/>
  <c r="CW114" i="2" s="1"/>
  <c r="CX114" i="2" s="1"/>
  <c r="BY115" i="2"/>
  <c r="BZ114" i="2"/>
  <c r="CA114" i="2" s="1"/>
  <c r="CB114" i="2" s="1"/>
  <c r="CC114" i="2" s="1"/>
  <c r="AC119" i="2"/>
  <c r="Z120" i="2"/>
  <c r="CN117" i="2"/>
  <c r="CK118" i="2"/>
  <c r="DI116" i="2"/>
  <c r="DF117" i="2"/>
  <c r="BP116" i="2"/>
  <c r="BS115" i="2"/>
  <c r="FT118" i="2"/>
  <c r="FQ119" i="2"/>
  <c r="EV116" i="2"/>
  <c r="EY115" i="2"/>
  <c r="HG117" i="2"/>
  <c r="HJ116" i="2"/>
  <c r="ED115" i="2"/>
  <c r="EA116" i="2"/>
  <c r="GL116" i="2"/>
  <c r="GO115" i="2"/>
  <c r="AU116" i="2"/>
  <c r="AX115" i="2"/>
  <c r="P114" i="2" l="1"/>
  <c r="Q114" i="2" s="1"/>
  <c r="R114" i="2" s="1"/>
  <c r="N116" i="2"/>
  <c r="O115" i="2"/>
  <c r="P115" i="2" s="1"/>
  <c r="Q115" i="2" s="1"/>
  <c r="R115" i="2" s="1"/>
  <c r="C117" i="2"/>
  <c r="D116" i="2"/>
  <c r="G116" i="2" s="1"/>
  <c r="AK114" i="2"/>
  <c r="AL114" i="2" s="1"/>
  <c r="AM114" i="2" s="1"/>
  <c r="AI116" i="2"/>
  <c r="AJ115" i="2"/>
  <c r="AK115" i="2" s="1"/>
  <c r="AL115" i="2" s="1"/>
  <c r="AM115" i="2" s="1"/>
  <c r="BF115" i="2"/>
  <c r="BG115" i="2" s="1"/>
  <c r="BH115" i="2" s="1"/>
  <c r="BD117" i="2"/>
  <c r="BE116" i="2"/>
  <c r="BF116" i="2" s="1"/>
  <c r="BG116" i="2" s="1"/>
  <c r="BH116" i="2" s="1"/>
  <c r="GU116" i="2"/>
  <c r="GV115" i="2"/>
  <c r="FZ116" i="2"/>
  <c r="GA115" i="2"/>
  <c r="GB115" i="2" s="1"/>
  <c r="GC115" i="2" s="1"/>
  <c r="GD115" i="2" s="1"/>
  <c r="GB114" i="2"/>
  <c r="GC114" i="2" s="1"/>
  <c r="GD114" i="2" s="1"/>
  <c r="FE117" i="2"/>
  <c r="FF116" i="2"/>
  <c r="FG116" i="2" s="1"/>
  <c r="FH116" i="2" s="1"/>
  <c r="FI116" i="2" s="1"/>
  <c r="EL115" i="2"/>
  <c r="EM115" i="2"/>
  <c r="EN115" i="2" s="1"/>
  <c r="EK116" i="2"/>
  <c r="EJ117" i="2"/>
  <c r="DQ115" i="2"/>
  <c r="DR115" i="2"/>
  <c r="DS115" i="2" s="1"/>
  <c r="DO117" i="2"/>
  <c r="DP116" i="2"/>
  <c r="DQ116" i="2" s="1"/>
  <c r="DR116" i="2" s="1"/>
  <c r="DS116" i="2" s="1"/>
  <c r="CT116" i="2"/>
  <c r="CU115" i="2"/>
  <c r="BY116" i="2"/>
  <c r="BZ115" i="2"/>
  <c r="Z121" i="2"/>
  <c r="AC120" i="2"/>
  <c r="FQ120" i="2"/>
  <c r="FT119" i="2"/>
  <c r="ED116" i="2"/>
  <c r="EA117" i="2"/>
  <c r="BP117" i="2"/>
  <c r="BS116" i="2"/>
  <c r="DI117" i="2"/>
  <c r="DF118" i="2"/>
  <c r="HJ117" i="2"/>
  <c r="HG118" i="2"/>
  <c r="GO116" i="2"/>
  <c r="GL117" i="2"/>
  <c r="CN118" i="2"/>
  <c r="CK119" i="2"/>
  <c r="EY116" i="2"/>
  <c r="EV117" i="2"/>
  <c r="AX116" i="2"/>
  <c r="AU117" i="2"/>
  <c r="O116" i="2" l="1"/>
  <c r="P116" i="2" s="1"/>
  <c r="Q116" i="2" s="1"/>
  <c r="R116" i="2" s="1"/>
  <c r="N117" i="2"/>
  <c r="H116" i="2"/>
  <c r="C118" i="2"/>
  <c r="D117" i="2"/>
  <c r="H117" i="2" s="1"/>
  <c r="AJ116" i="2"/>
  <c r="AK116" i="2" s="1"/>
  <c r="AL116" i="2" s="1"/>
  <c r="AM116" i="2" s="1"/>
  <c r="AI117" i="2"/>
  <c r="BD118" i="2"/>
  <c r="BE117" i="2"/>
  <c r="GW115" i="2"/>
  <c r="GX115" i="2"/>
  <c r="GY115" i="2" s="1"/>
  <c r="GU117" i="2"/>
  <c r="GV116" i="2"/>
  <c r="GW116" i="2" s="1"/>
  <c r="GX116" i="2" s="1"/>
  <c r="GY116" i="2" s="1"/>
  <c r="FZ117" i="2"/>
  <c r="GA116" i="2"/>
  <c r="FE118" i="2"/>
  <c r="FF117" i="2"/>
  <c r="EJ118" i="2"/>
  <c r="EK117" i="2"/>
  <c r="EL117" i="2" s="1"/>
  <c r="EM117" i="2" s="1"/>
  <c r="EN117" i="2" s="1"/>
  <c r="EL116" i="2"/>
  <c r="EM116" i="2" s="1"/>
  <c r="EN116" i="2" s="1"/>
  <c r="DP117" i="2"/>
  <c r="DQ117" i="2" s="1"/>
  <c r="DR117" i="2" s="1"/>
  <c r="DS117" i="2" s="1"/>
  <c r="DO118" i="2"/>
  <c r="CV115" i="2"/>
  <c r="CW115" i="2"/>
  <c r="CX115" i="2" s="1"/>
  <c r="CT117" i="2"/>
  <c r="CU116" i="2"/>
  <c r="CA115" i="2"/>
  <c r="CB115" i="2" s="1"/>
  <c r="CC115" i="2" s="1"/>
  <c r="BY117" i="2"/>
  <c r="BZ116" i="2"/>
  <c r="Z122" i="2"/>
  <c r="AC121" i="2"/>
  <c r="DI118" i="2"/>
  <c r="DF119" i="2"/>
  <c r="EY117" i="2"/>
  <c r="EV118" i="2"/>
  <c r="CK120" i="2"/>
  <c r="CN119" i="2"/>
  <c r="BP118" i="2"/>
  <c r="BS117" i="2"/>
  <c r="ED117" i="2"/>
  <c r="EA118" i="2"/>
  <c r="GO117" i="2"/>
  <c r="GL118" i="2"/>
  <c r="HJ118" i="2"/>
  <c r="HG119" i="2"/>
  <c r="FQ121" i="2"/>
  <c r="FT120" i="2"/>
  <c r="AX117" i="2"/>
  <c r="AU118" i="2"/>
  <c r="N118" i="2" l="1"/>
  <c r="O117" i="2"/>
  <c r="P117" i="2" s="1"/>
  <c r="Q117" i="2" s="1"/>
  <c r="R117" i="2" s="1"/>
  <c r="G117" i="2"/>
  <c r="C119" i="2"/>
  <c r="D118" i="2"/>
  <c r="G118" i="2" s="1"/>
  <c r="H118" i="2"/>
  <c r="AJ117" i="2"/>
  <c r="AI118" i="2"/>
  <c r="BF117" i="2"/>
  <c r="BG117" i="2" s="1"/>
  <c r="BH117" i="2" s="1"/>
  <c r="BD119" i="2"/>
  <c r="BE118" i="2"/>
  <c r="GU118" i="2"/>
  <c r="GV117" i="2"/>
  <c r="GB116" i="2"/>
  <c r="GC116" i="2"/>
  <c r="GD116" i="2" s="1"/>
  <c r="FZ118" i="2"/>
  <c r="GA117" i="2"/>
  <c r="GB117" i="2" s="1"/>
  <c r="GC117" i="2" s="1"/>
  <c r="GD117" i="2" s="1"/>
  <c r="FG117" i="2"/>
  <c r="FH117" i="2"/>
  <c r="FI117" i="2" s="1"/>
  <c r="FE119" i="2"/>
  <c r="FF118" i="2"/>
  <c r="FG118" i="2" s="1"/>
  <c r="FH118" i="2" s="1"/>
  <c r="FI118" i="2" s="1"/>
  <c r="EK118" i="2"/>
  <c r="EJ119" i="2"/>
  <c r="DO119" i="2"/>
  <c r="DP118" i="2"/>
  <c r="CV116" i="2"/>
  <c r="CW116" i="2" s="1"/>
  <c r="CX116" i="2" s="1"/>
  <c r="CT118" i="2"/>
  <c r="CU117" i="2"/>
  <c r="CV117" i="2" s="1"/>
  <c r="CW117" i="2" s="1"/>
  <c r="CX117" i="2" s="1"/>
  <c r="CA116" i="2"/>
  <c r="CB116" i="2" s="1"/>
  <c r="CC116" i="2" s="1"/>
  <c r="BY118" i="2"/>
  <c r="BZ117" i="2"/>
  <c r="AC122" i="2"/>
  <c r="Z123" i="2"/>
  <c r="FQ122" i="2"/>
  <c r="FT121" i="2"/>
  <c r="BP119" i="2"/>
  <c r="BS118" i="2"/>
  <c r="HJ119" i="2"/>
  <c r="HG120" i="2"/>
  <c r="CK121" i="2"/>
  <c r="CN120" i="2"/>
  <c r="EY118" i="2"/>
  <c r="EV119" i="2"/>
  <c r="GL119" i="2"/>
  <c r="GO118" i="2"/>
  <c r="DI119" i="2"/>
  <c r="DF120" i="2"/>
  <c r="EA119" i="2"/>
  <c r="ED118" i="2"/>
  <c r="AU119" i="2"/>
  <c r="AX118" i="2"/>
  <c r="O118" i="2" l="1"/>
  <c r="N119" i="2"/>
  <c r="D119" i="2"/>
  <c r="G119" i="2" s="1"/>
  <c r="C120" i="2"/>
  <c r="AI119" i="2"/>
  <c r="AJ118" i="2"/>
  <c r="AK118" i="2" s="1"/>
  <c r="AL118" i="2" s="1"/>
  <c r="AM118" i="2" s="1"/>
  <c r="AK117" i="2"/>
  <c r="AL117" i="2" s="1"/>
  <c r="AM117" i="2" s="1"/>
  <c r="BF118" i="2"/>
  <c r="BG118" i="2" s="1"/>
  <c r="BH118" i="2" s="1"/>
  <c r="BD120" i="2"/>
  <c r="BE119" i="2"/>
  <c r="GW117" i="2"/>
  <c r="GX117" i="2"/>
  <c r="GY117" i="2" s="1"/>
  <c r="GU119" i="2"/>
  <c r="GV118" i="2"/>
  <c r="GW118" i="2" s="1"/>
  <c r="GX118" i="2" s="1"/>
  <c r="GY118" i="2" s="1"/>
  <c r="GA118" i="2"/>
  <c r="FZ119" i="2"/>
  <c r="FE120" i="2"/>
  <c r="FF119" i="2"/>
  <c r="EK119" i="2"/>
  <c r="EJ120" i="2"/>
  <c r="EL118" i="2"/>
  <c r="EM118" i="2" s="1"/>
  <c r="EN118" i="2" s="1"/>
  <c r="DQ118" i="2"/>
  <c r="DR118" i="2" s="1"/>
  <c r="DS118" i="2" s="1"/>
  <c r="DO120" i="2"/>
  <c r="DP119" i="2"/>
  <c r="CU118" i="2"/>
  <c r="CT119" i="2"/>
  <c r="CA117" i="2"/>
  <c r="CB117" i="2"/>
  <c r="CC117" i="2" s="1"/>
  <c r="BY119" i="2"/>
  <c r="BZ118" i="2"/>
  <c r="Z124" i="2"/>
  <c r="AC123" i="2"/>
  <c r="CK122" i="2"/>
  <c r="CN121" i="2"/>
  <c r="DI120" i="2"/>
  <c r="DF121" i="2"/>
  <c r="ED119" i="2"/>
  <c r="EA120" i="2"/>
  <c r="HJ120" i="2"/>
  <c r="HG121" i="2"/>
  <c r="BP120" i="2"/>
  <c r="BS119" i="2"/>
  <c r="EV120" i="2"/>
  <c r="EY119" i="2"/>
  <c r="GL120" i="2"/>
  <c r="GO119" i="2"/>
  <c r="FQ123" i="2"/>
  <c r="FT122" i="2"/>
  <c r="AU120" i="2"/>
  <c r="AX119" i="2"/>
  <c r="H119" i="2" l="1"/>
  <c r="N120" i="2"/>
  <c r="O119" i="2"/>
  <c r="P118" i="2"/>
  <c r="Q118" i="2" s="1"/>
  <c r="R118" i="2" s="1"/>
  <c r="C121" i="2"/>
  <c r="D120" i="2"/>
  <c r="G120" i="2" s="1"/>
  <c r="AI120" i="2"/>
  <c r="AJ119" i="2"/>
  <c r="AK119" i="2" s="1"/>
  <c r="AL119" i="2" s="1"/>
  <c r="AM119" i="2" s="1"/>
  <c r="BF119" i="2"/>
  <c r="BG119" i="2" s="1"/>
  <c r="BH119" i="2" s="1"/>
  <c r="BD121" i="2"/>
  <c r="BE120" i="2"/>
  <c r="BF120" i="2" s="1"/>
  <c r="BG120" i="2" s="1"/>
  <c r="BH120" i="2" s="1"/>
  <c r="GV119" i="2"/>
  <c r="GW119" i="2" s="1"/>
  <c r="GX119" i="2" s="1"/>
  <c r="GY119" i="2" s="1"/>
  <c r="GU120" i="2"/>
  <c r="FZ120" i="2"/>
  <c r="GA119" i="2"/>
  <c r="GB119" i="2" s="1"/>
  <c r="GC119" i="2" s="1"/>
  <c r="GD119" i="2" s="1"/>
  <c r="GB118" i="2"/>
  <c r="GC118" i="2" s="1"/>
  <c r="GD118" i="2" s="1"/>
  <c r="FG119" i="2"/>
  <c r="FH119" i="2" s="1"/>
  <c r="FI119" i="2" s="1"/>
  <c r="FE121" i="2"/>
  <c r="FF120" i="2"/>
  <c r="FG120" i="2" s="1"/>
  <c r="FH120" i="2" s="1"/>
  <c r="FI120" i="2" s="1"/>
  <c r="EJ121" i="2"/>
  <c r="EK120" i="2"/>
  <c r="EL120" i="2" s="1"/>
  <c r="EM120" i="2" s="1"/>
  <c r="EN120" i="2" s="1"/>
  <c r="EL119" i="2"/>
  <c r="EM119" i="2" s="1"/>
  <c r="EN119" i="2" s="1"/>
  <c r="DQ119" i="2"/>
  <c r="DR119" i="2" s="1"/>
  <c r="DS119" i="2" s="1"/>
  <c r="DO121" i="2"/>
  <c r="DP120" i="2"/>
  <c r="DQ120" i="2" s="1"/>
  <c r="DR120" i="2" s="1"/>
  <c r="DS120" i="2" s="1"/>
  <c r="CT120" i="2"/>
  <c r="CU119" i="2"/>
  <c r="CV118" i="2"/>
  <c r="CW118" i="2" s="1"/>
  <c r="CX118" i="2" s="1"/>
  <c r="CA118" i="2"/>
  <c r="CB118" i="2" s="1"/>
  <c r="CC118" i="2" s="1"/>
  <c r="BY120" i="2"/>
  <c r="BZ119" i="2"/>
  <c r="CA119" i="2" s="1"/>
  <c r="CB119" i="2" s="1"/>
  <c r="CC119" i="2" s="1"/>
  <c r="Z125" i="2"/>
  <c r="AC124" i="2"/>
  <c r="HJ121" i="2"/>
  <c r="HG122" i="2"/>
  <c r="FQ124" i="2"/>
  <c r="FT123" i="2"/>
  <c r="EA121" i="2"/>
  <c r="ED120" i="2"/>
  <c r="BP121" i="2"/>
  <c r="BS120" i="2"/>
  <c r="DF122" i="2"/>
  <c r="DI121" i="2"/>
  <c r="GL121" i="2"/>
  <c r="GO120" i="2"/>
  <c r="EY120" i="2"/>
  <c r="EV121" i="2"/>
  <c r="CN122" i="2"/>
  <c r="CK123" i="2"/>
  <c r="AU121" i="2"/>
  <c r="AX120" i="2"/>
  <c r="P119" i="2" l="1"/>
  <c r="Q119" i="2"/>
  <c r="R119" i="2" s="1"/>
  <c r="N121" i="2"/>
  <c r="O120" i="2"/>
  <c r="P120" i="2" s="1"/>
  <c r="Q120" i="2" s="1"/>
  <c r="R120" i="2" s="1"/>
  <c r="C122" i="2"/>
  <c r="D121" i="2"/>
  <c r="H121" i="2" s="1"/>
  <c r="H120" i="2"/>
  <c r="AI121" i="2"/>
  <c r="AJ120" i="2"/>
  <c r="BD122" i="2"/>
  <c r="BE121" i="2"/>
  <c r="GU121" i="2"/>
  <c r="GV120" i="2"/>
  <c r="GW120" i="2" s="1"/>
  <c r="GX120" i="2" s="1"/>
  <c r="GY120" i="2" s="1"/>
  <c r="FZ121" i="2"/>
  <c r="GA120" i="2"/>
  <c r="GB120" i="2" s="1"/>
  <c r="GC120" i="2" s="1"/>
  <c r="GD120" i="2" s="1"/>
  <c r="FE122" i="2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V119" i="2"/>
  <c r="CW119" i="2" s="1"/>
  <c r="CX119" i="2" s="1"/>
  <c r="CT121" i="2"/>
  <c r="CU120" i="2"/>
  <c r="BY121" i="2"/>
  <c r="BZ120" i="2"/>
  <c r="AC125" i="2"/>
  <c r="Z126" i="2"/>
  <c r="CK124" i="2"/>
  <c r="CN123" i="2"/>
  <c r="BP122" i="2"/>
  <c r="BS121" i="2"/>
  <c r="EV122" i="2"/>
  <c r="EY121" i="2"/>
  <c r="EA122" i="2"/>
  <c r="ED121" i="2"/>
  <c r="FQ125" i="2"/>
  <c r="FT124" i="2"/>
  <c r="HJ122" i="2"/>
  <c r="HG123" i="2"/>
  <c r="GL122" i="2"/>
  <c r="GO121" i="2"/>
  <c r="DF123" i="2"/>
  <c r="DI122" i="2"/>
  <c r="AX121" i="2"/>
  <c r="AU122" i="2"/>
  <c r="O121" i="2" l="1"/>
  <c r="N122" i="2"/>
  <c r="G121" i="2"/>
  <c r="D122" i="2"/>
  <c r="G122" i="2" s="1"/>
  <c r="C123" i="2"/>
  <c r="H122" i="2"/>
  <c r="AK120" i="2"/>
  <c r="AL120" i="2" s="1"/>
  <c r="AM120" i="2" s="1"/>
  <c r="AJ121" i="2"/>
  <c r="AI122" i="2"/>
  <c r="BF121" i="2"/>
  <c r="BG121" i="2" s="1"/>
  <c r="BH121" i="2" s="1"/>
  <c r="BD123" i="2"/>
  <c r="BE122" i="2"/>
  <c r="BF122" i="2" s="1"/>
  <c r="BG122" i="2" s="1"/>
  <c r="BH122" i="2" s="1"/>
  <c r="GU122" i="2"/>
  <c r="GV121" i="2"/>
  <c r="GA121" i="2"/>
  <c r="GB121" i="2" s="1"/>
  <c r="GC121" i="2" s="1"/>
  <c r="GD121" i="2" s="1"/>
  <c r="FZ122" i="2"/>
  <c r="FE123" i="2"/>
  <c r="FF122" i="2"/>
  <c r="EJ123" i="2"/>
  <c r="EK122" i="2"/>
  <c r="EL122" i="2" s="1"/>
  <c r="EM122" i="2" s="1"/>
  <c r="EN122" i="2" s="1"/>
  <c r="DO123" i="2"/>
  <c r="DP122" i="2"/>
  <c r="DQ122" i="2" s="1"/>
  <c r="DR122" i="2" s="1"/>
  <c r="DS122" i="2" s="1"/>
  <c r="CV120" i="2"/>
  <c r="CW120" i="2"/>
  <c r="CX120" i="2" s="1"/>
  <c r="CT122" i="2"/>
  <c r="CU121" i="2"/>
  <c r="CA120" i="2"/>
  <c r="CB120" i="2" s="1"/>
  <c r="CC120" i="2" s="1"/>
  <c r="BY122" i="2"/>
  <c r="BZ121" i="2"/>
  <c r="AC126" i="2"/>
  <c r="Z127" i="2"/>
  <c r="GO122" i="2"/>
  <c r="GL123" i="2"/>
  <c r="EA123" i="2"/>
  <c r="ED122" i="2"/>
  <c r="DI123" i="2"/>
  <c r="DF124" i="2"/>
  <c r="HG124" i="2"/>
  <c r="HJ123" i="2"/>
  <c r="BP123" i="2"/>
  <c r="BS122" i="2"/>
  <c r="EV123" i="2"/>
  <c r="EY122" i="2"/>
  <c r="FQ126" i="2"/>
  <c r="FT125" i="2"/>
  <c r="CN124" i="2"/>
  <c r="CK125" i="2"/>
  <c r="AX122" i="2"/>
  <c r="AU123" i="2"/>
  <c r="O122" i="2" l="1"/>
  <c r="P122" i="2" s="1"/>
  <c r="Q122" i="2" s="1"/>
  <c r="R122" i="2" s="1"/>
  <c r="N123" i="2"/>
  <c r="P121" i="2"/>
  <c r="Q121" i="2" s="1"/>
  <c r="R121" i="2" s="1"/>
  <c r="D123" i="2"/>
  <c r="G123" i="2"/>
  <c r="H123" i="2"/>
  <c r="C124" i="2"/>
  <c r="AI123" i="2"/>
  <c r="AJ122" i="2"/>
  <c r="AK121" i="2"/>
  <c r="AL121" i="2" s="1"/>
  <c r="AM121" i="2" s="1"/>
  <c r="BD124" i="2"/>
  <c r="BE123" i="2"/>
  <c r="GW121" i="2"/>
  <c r="GX121" i="2" s="1"/>
  <c r="GY121" i="2" s="1"/>
  <c r="GU123" i="2"/>
  <c r="GV122" i="2"/>
  <c r="GA122" i="2"/>
  <c r="GB122" i="2" s="1"/>
  <c r="GC122" i="2" s="1"/>
  <c r="GD122" i="2" s="1"/>
  <c r="FZ123" i="2"/>
  <c r="FG122" i="2"/>
  <c r="FH122" i="2" s="1"/>
  <c r="FI122" i="2" s="1"/>
  <c r="FE124" i="2"/>
  <c r="FF123" i="2"/>
  <c r="FG123" i="2" s="1"/>
  <c r="FH123" i="2" s="1"/>
  <c r="FI123" i="2" s="1"/>
  <c r="EJ124" i="2"/>
  <c r="EK123" i="2"/>
  <c r="EL123" i="2" s="1"/>
  <c r="EM123" i="2" s="1"/>
  <c r="EN123" i="2" s="1"/>
  <c r="DP123" i="2"/>
  <c r="DQ123" i="2" s="1"/>
  <c r="DR123" i="2" s="1"/>
  <c r="DS123" i="2" s="1"/>
  <c r="DO124" i="2"/>
  <c r="CV121" i="2"/>
  <c r="CW121" i="2"/>
  <c r="CX121" i="2" s="1"/>
  <c r="CT123" i="2"/>
  <c r="CU122" i="2"/>
  <c r="CV122" i="2" s="1"/>
  <c r="CW122" i="2" s="1"/>
  <c r="CX122" i="2" s="1"/>
  <c r="CA121" i="2"/>
  <c r="CB121" i="2"/>
  <c r="CC121" i="2" s="1"/>
  <c r="BY123" i="2"/>
  <c r="BZ122" i="2"/>
  <c r="CA122" i="2" s="1"/>
  <c r="CB122" i="2" s="1"/>
  <c r="CC122" i="2" s="1"/>
  <c r="Z128" i="2"/>
  <c r="AC127" i="2"/>
  <c r="CN125" i="2"/>
  <c r="CK126" i="2"/>
  <c r="HJ124" i="2"/>
  <c r="HG125" i="2"/>
  <c r="FT126" i="2"/>
  <c r="FQ127" i="2"/>
  <c r="DF125" i="2"/>
  <c r="DI124" i="2"/>
  <c r="ED123" i="2"/>
  <c r="EA124" i="2"/>
  <c r="GO123" i="2"/>
  <c r="GL124" i="2"/>
  <c r="EY123" i="2"/>
  <c r="EV124" i="2"/>
  <c r="BP124" i="2"/>
  <c r="BS123" i="2"/>
  <c r="AX123" i="2"/>
  <c r="AU124" i="2"/>
  <c r="O123" i="2" l="1"/>
  <c r="P123" i="2" s="1"/>
  <c r="Q123" i="2" s="1"/>
  <c r="R123" i="2" s="1"/>
  <c r="N124" i="2"/>
  <c r="C125" i="2"/>
  <c r="D124" i="2"/>
  <c r="G124" i="2" s="1"/>
  <c r="AK122" i="2"/>
  <c r="AL122" i="2" s="1"/>
  <c r="AM122" i="2" s="1"/>
  <c r="AI124" i="2"/>
  <c r="AJ123" i="2"/>
  <c r="BF123" i="2"/>
  <c r="BG123" i="2"/>
  <c r="BH123" i="2" s="1"/>
  <c r="BD125" i="2"/>
  <c r="BE124" i="2"/>
  <c r="BF124" i="2" s="1"/>
  <c r="BG124" i="2" s="1"/>
  <c r="BH124" i="2" s="1"/>
  <c r="GW122" i="2"/>
  <c r="GX122" i="2"/>
  <c r="GY122" i="2" s="1"/>
  <c r="GU124" i="2"/>
  <c r="GV123" i="2"/>
  <c r="GA123" i="2"/>
  <c r="GB123" i="2" s="1"/>
  <c r="GC123" i="2" s="1"/>
  <c r="GD123" i="2" s="1"/>
  <c r="FZ124" i="2"/>
  <c r="FE125" i="2"/>
  <c r="FF124" i="2"/>
  <c r="EJ125" i="2"/>
  <c r="EK124" i="2"/>
  <c r="EL124" i="2" s="1"/>
  <c r="EM124" i="2" s="1"/>
  <c r="EN124" i="2" s="1"/>
  <c r="DO125" i="2"/>
  <c r="DP124" i="2"/>
  <c r="CT124" i="2"/>
  <c r="CU123" i="2"/>
  <c r="BY124" i="2"/>
  <c r="BZ123" i="2"/>
  <c r="Z129" i="2"/>
  <c r="AC128" i="2"/>
  <c r="DF126" i="2"/>
  <c r="DI125" i="2"/>
  <c r="FQ128" i="2"/>
  <c r="FT127" i="2"/>
  <c r="EV125" i="2"/>
  <c r="EY124" i="2"/>
  <c r="HJ125" i="2"/>
  <c r="HG126" i="2"/>
  <c r="GO124" i="2"/>
  <c r="GL125" i="2"/>
  <c r="BP125" i="2"/>
  <c r="BS124" i="2"/>
  <c r="CN126" i="2"/>
  <c r="CK127" i="2"/>
  <c r="EA125" i="2"/>
  <c r="ED124" i="2"/>
  <c r="AU125" i="2"/>
  <c r="AX124" i="2"/>
  <c r="O124" i="2" l="1"/>
  <c r="P124" i="2" s="1"/>
  <c r="Q124" i="2" s="1"/>
  <c r="R124" i="2" s="1"/>
  <c r="N125" i="2"/>
  <c r="H124" i="2"/>
  <c r="C126" i="2"/>
  <c r="D125" i="2"/>
  <c r="H125" i="2" s="1"/>
  <c r="G125" i="2"/>
  <c r="AK123" i="2"/>
  <c r="AL123" i="2" s="1"/>
  <c r="AM123" i="2" s="1"/>
  <c r="AI125" i="2"/>
  <c r="AJ124" i="2"/>
  <c r="AK124" i="2" s="1"/>
  <c r="AL124" i="2" s="1"/>
  <c r="AM124" i="2" s="1"/>
  <c r="BD126" i="2"/>
  <c r="BE125" i="2"/>
  <c r="GW123" i="2"/>
  <c r="GX123" i="2"/>
  <c r="GY123" i="2" s="1"/>
  <c r="GU125" i="2"/>
  <c r="GV124" i="2"/>
  <c r="GW124" i="2" s="1"/>
  <c r="GX124" i="2" s="1"/>
  <c r="GY124" i="2" s="1"/>
  <c r="FZ125" i="2"/>
  <c r="GA124" i="2"/>
  <c r="FG124" i="2"/>
  <c r="FH124" i="2" s="1"/>
  <c r="FI124" i="2" s="1"/>
  <c r="FE126" i="2"/>
  <c r="FF125" i="2"/>
  <c r="EK125" i="2"/>
  <c r="EJ126" i="2"/>
  <c r="DQ124" i="2"/>
  <c r="DR124" i="2" s="1"/>
  <c r="DS124" i="2" s="1"/>
  <c r="DO126" i="2"/>
  <c r="DP125" i="2"/>
  <c r="CV123" i="2"/>
  <c r="CW123" i="2" s="1"/>
  <c r="CX123" i="2" s="1"/>
  <c r="CT125" i="2"/>
  <c r="CU124" i="2"/>
  <c r="CA123" i="2"/>
  <c r="CB123" i="2" s="1"/>
  <c r="CC123" i="2" s="1"/>
  <c r="BY125" i="2"/>
  <c r="BZ124" i="2"/>
  <c r="CA124" i="2" s="1"/>
  <c r="CB124" i="2" s="1"/>
  <c r="CC124" i="2" s="1"/>
  <c r="AC129" i="2"/>
  <c r="Z130" i="2"/>
  <c r="HG127" i="2"/>
  <c r="HJ126" i="2"/>
  <c r="EA126" i="2"/>
  <c r="ED125" i="2"/>
  <c r="CK128" i="2"/>
  <c r="CN127" i="2"/>
  <c r="EV126" i="2"/>
  <c r="EY125" i="2"/>
  <c r="FQ129" i="2"/>
  <c r="FT128" i="2"/>
  <c r="GO125" i="2"/>
  <c r="GL126" i="2"/>
  <c r="BP126" i="2"/>
  <c r="BS125" i="2"/>
  <c r="DF127" i="2"/>
  <c r="DI126" i="2"/>
  <c r="AX125" i="2"/>
  <c r="AU126" i="2"/>
  <c r="N126" i="2" l="1"/>
  <c r="O125" i="2"/>
  <c r="P125" i="2" s="1"/>
  <c r="Q125" i="2" s="1"/>
  <c r="R125" i="2" s="1"/>
  <c r="C127" i="2"/>
  <c r="D126" i="2"/>
  <c r="G126" i="2" s="1"/>
  <c r="AI126" i="2"/>
  <c r="AJ125" i="2"/>
  <c r="BF125" i="2"/>
  <c r="BG125" i="2" s="1"/>
  <c r="BH125" i="2" s="1"/>
  <c r="BD127" i="2"/>
  <c r="BE126" i="2"/>
  <c r="GU126" i="2"/>
  <c r="GV125" i="2"/>
  <c r="GW125" i="2" s="1"/>
  <c r="GX125" i="2" s="1"/>
  <c r="GY125" i="2" s="1"/>
  <c r="GB124" i="2"/>
  <c r="GC124" i="2" s="1"/>
  <c r="GD124" i="2" s="1"/>
  <c r="FZ126" i="2"/>
  <c r="GA125" i="2"/>
  <c r="FG125" i="2"/>
  <c r="FH125" i="2" s="1"/>
  <c r="FI125" i="2" s="1"/>
  <c r="FE127" i="2"/>
  <c r="FF126" i="2"/>
  <c r="FG126" i="2" s="1"/>
  <c r="FH126" i="2" s="1"/>
  <c r="FI126" i="2" s="1"/>
  <c r="EJ127" i="2"/>
  <c r="EK126" i="2"/>
  <c r="EL126" i="2" s="1"/>
  <c r="EM126" i="2" s="1"/>
  <c r="EN126" i="2" s="1"/>
  <c r="EL125" i="2"/>
  <c r="EM125" i="2" s="1"/>
  <c r="EN125" i="2" s="1"/>
  <c r="DQ125" i="2"/>
  <c r="DR125" i="2"/>
  <c r="DS125" i="2" s="1"/>
  <c r="DO127" i="2"/>
  <c r="DP126" i="2"/>
  <c r="CV124" i="2"/>
  <c r="CW124" i="2"/>
  <c r="CX124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Z131" i="2"/>
  <c r="AC130" i="2"/>
  <c r="DI127" i="2"/>
  <c r="DF128" i="2"/>
  <c r="EV127" i="2"/>
  <c r="EY126" i="2"/>
  <c r="BP127" i="2"/>
  <c r="BS126" i="2"/>
  <c r="CN128" i="2"/>
  <c r="CK129" i="2"/>
  <c r="EA127" i="2"/>
  <c r="ED126" i="2"/>
  <c r="GO126" i="2"/>
  <c r="GL127" i="2"/>
  <c r="FQ130" i="2"/>
  <c r="FT129" i="2"/>
  <c r="HJ127" i="2"/>
  <c r="HG128" i="2"/>
  <c r="AU127" i="2"/>
  <c r="AX126" i="2"/>
  <c r="H126" i="2" l="1"/>
  <c r="N127" i="2"/>
  <c r="O126" i="2"/>
  <c r="P126" i="2" s="1"/>
  <c r="Q126" i="2" s="1"/>
  <c r="R126" i="2" s="1"/>
  <c r="D127" i="2"/>
  <c r="G127" i="2" s="1"/>
  <c r="C128" i="2"/>
  <c r="H127" i="2"/>
  <c r="AK125" i="2"/>
  <c r="AL125" i="2" s="1"/>
  <c r="AM125" i="2" s="1"/>
  <c r="AI127" i="2"/>
  <c r="AJ126" i="2"/>
  <c r="BF126" i="2"/>
  <c r="BG126" i="2"/>
  <c r="BH126" i="2" s="1"/>
  <c r="BD128" i="2"/>
  <c r="BE127" i="2"/>
  <c r="GV126" i="2"/>
  <c r="GU127" i="2"/>
  <c r="GB125" i="2"/>
  <c r="GC125" i="2" s="1"/>
  <c r="GD125" i="2" s="1"/>
  <c r="FZ127" i="2"/>
  <c r="GA126" i="2"/>
  <c r="GB126" i="2" s="1"/>
  <c r="GC126" i="2" s="1"/>
  <c r="GD126" i="2" s="1"/>
  <c r="FE128" i="2"/>
  <c r="FF127" i="2"/>
  <c r="FG127" i="2" s="1"/>
  <c r="FH127" i="2" s="1"/>
  <c r="FI127" i="2" s="1"/>
  <c r="EJ128" i="2"/>
  <c r="EK127" i="2"/>
  <c r="EL127" i="2" s="1"/>
  <c r="EM127" i="2" s="1"/>
  <c r="EN127" i="2" s="1"/>
  <c r="DQ126" i="2"/>
  <c r="DR126" i="2"/>
  <c r="DS126" i="2" s="1"/>
  <c r="DO128" i="2"/>
  <c r="DP127" i="2"/>
  <c r="CT127" i="2"/>
  <c r="CU126" i="2"/>
  <c r="BY127" i="2"/>
  <c r="BZ126" i="2"/>
  <c r="Z132" i="2"/>
  <c r="AC131" i="2"/>
  <c r="CN129" i="2"/>
  <c r="CK130" i="2"/>
  <c r="HG129" i="2"/>
  <c r="HJ128" i="2"/>
  <c r="FT130" i="2"/>
  <c r="FQ131" i="2"/>
  <c r="BP128" i="2"/>
  <c r="BS127" i="2"/>
  <c r="GL128" i="2"/>
  <c r="GO127" i="2"/>
  <c r="EV128" i="2"/>
  <c r="EY127" i="2"/>
  <c r="DF129" i="2"/>
  <c r="DI128" i="2"/>
  <c r="EA128" i="2"/>
  <c r="ED127" i="2"/>
  <c r="AX127" i="2"/>
  <c r="AU128" i="2"/>
  <c r="N128" i="2" l="1"/>
  <c r="O127" i="2"/>
  <c r="P127" i="2" s="1"/>
  <c r="Q127" i="2" s="1"/>
  <c r="R127" i="2" s="1"/>
  <c r="C129" i="2"/>
  <c r="D128" i="2"/>
  <c r="G128" i="2" s="1"/>
  <c r="AK126" i="2"/>
  <c r="AL126" i="2" s="1"/>
  <c r="AM126" i="2" s="1"/>
  <c r="AI128" i="2"/>
  <c r="AJ127" i="2"/>
  <c r="BF127" i="2"/>
  <c r="BG127" i="2" s="1"/>
  <c r="BH127" i="2" s="1"/>
  <c r="BD129" i="2"/>
  <c r="BE128" i="2"/>
  <c r="BF128" i="2" s="1"/>
  <c r="BG128" i="2" s="1"/>
  <c r="BH128" i="2" s="1"/>
  <c r="GU128" i="2"/>
  <c r="GV127" i="2"/>
  <c r="GW126" i="2"/>
  <c r="GX126" i="2" s="1"/>
  <c r="GY126" i="2" s="1"/>
  <c r="FZ128" i="2"/>
  <c r="GA127" i="2"/>
  <c r="FE129" i="2"/>
  <c r="FF128" i="2"/>
  <c r="FG128" i="2" s="1"/>
  <c r="FH128" i="2" s="1"/>
  <c r="FI128" i="2" s="1"/>
  <c r="EK128" i="2"/>
  <c r="EJ129" i="2"/>
  <c r="DQ127" i="2"/>
  <c r="DR127" i="2"/>
  <c r="DS127" i="2" s="1"/>
  <c r="DP128" i="2"/>
  <c r="DQ128" i="2" s="1"/>
  <c r="DR128" i="2" s="1"/>
  <c r="DS128" i="2" s="1"/>
  <c r="DO129" i="2"/>
  <c r="CV126" i="2"/>
  <c r="CW126" i="2"/>
  <c r="CX126" i="2" s="1"/>
  <c r="CT128" i="2"/>
  <c r="CU127" i="2"/>
  <c r="CA126" i="2"/>
  <c r="CB126" i="2" s="1"/>
  <c r="CC126" i="2" s="1"/>
  <c r="BY128" i="2"/>
  <c r="BZ127" i="2"/>
  <c r="Z133" i="2"/>
  <c r="AC132" i="2"/>
  <c r="BP129" i="2"/>
  <c r="BS128" i="2"/>
  <c r="ED128" i="2"/>
  <c r="EA129" i="2"/>
  <c r="DI129" i="2"/>
  <c r="DF130" i="2"/>
  <c r="FQ132" i="2"/>
  <c r="FT131" i="2"/>
  <c r="HG130" i="2"/>
  <c r="HJ129" i="2"/>
  <c r="EY128" i="2"/>
  <c r="EV129" i="2"/>
  <c r="CK131" i="2"/>
  <c r="CN130" i="2"/>
  <c r="GL129" i="2"/>
  <c r="GO128" i="2"/>
  <c r="AX128" i="2"/>
  <c r="AU129" i="2"/>
  <c r="O128" i="2" l="1"/>
  <c r="P128" i="2" s="1"/>
  <c r="Q128" i="2" s="1"/>
  <c r="R128" i="2" s="1"/>
  <c r="N129" i="2"/>
  <c r="C130" i="2"/>
  <c r="D129" i="2"/>
  <c r="H129" i="2" s="1"/>
  <c r="H128" i="2"/>
  <c r="AK127" i="2"/>
  <c r="AL127" i="2" s="1"/>
  <c r="AM127" i="2" s="1"/>
  <c r="AI129" i="2"/>
  <c r="AJ128" i="2"/>
  <c r="AK128" i="2" s="1"/>
  <c r="AL128" i="2" s="1"/>
  <c r="AM128" i="2" s="1"/>
  <c r="BD130" i="2"/>
  <c r="BE129" i="2"/>
  <c r="BF129" i="2" s="1"/>
  <c r="BG129" i="2" s="1"/>
  <c r="BH129" i="2" s="1"/>
  <c r="GW127" i="2"/>
  <c r="GX127" i="2"/>
  <c r="GY127" i="2" s="1"/>
  <c r="GU129" i="2"/>
  <c r="GV128" i="2"/>
  <c r="GW128" i="2" s="1"/>
  <c r="GX128" i="2" s="1"/>
  <c r="GY128" i="2" s="1"/>
  <c r="GB127" i="2"/>
  <c r="GC127" i="2"/>
  <c r="GD127" i="2" s="1"/>
  <c r="FZ129" i="2"/>
  <c r="GA128" i="2"/>
  <c r="FE130" i="2"/>
  <c r="FF129" i="2"/>
  <c r="EJ130" i="2"/>
  <c r="EK129" i="2"/>
  <c r="EL129" i="2" s="1"/>
  <c r="EM129" i="2" s="1"/>
  <c r="EN129" i="2" s="1"/>
  <c r="EL128" i="2"/>
  <c r="EM128" i="2" s="1"/>
  <c r="EN128" i="2" s="1"/>
  <c r="DO130" i="2"/>
  <c r="DP129" i="2"/>
  <c r="DQ129" i="2" s="1"/>
  <c r="DR129" i="2" s="1"/>
  <c r="DS129" i="2" s="1"/>
  <c r="CV127" i="2"/>
  <c r="CW127" i="2"/>
  <c r="CX127" i="2" s="1"/>
  <c r="CT129" i="2"/>
  <c r="CU128" i="2"/>
  <c r="CA127" i="2"/>
  <c r="CB127" i="2" s="1"/>
  <c r="CC127" i="2" s="1"/>
  <c r="BY129" i="2"/>
  <c r="BZ128" i="2"/>
  <c r="Z134" i="2"/>
  <c r="AC133" i="2"/>
  <c r="FT132" i="2"/>
  <c r="FQ133" i="2"/>
  <c r="DF131" i="2"/>
  <c r="DI130" i="2"/>
  <c r="GL130" i="2"/>
  <c r="GO129" i="2"/>
  <c r="EA130" i="2"/>
  <c r="ED129" i="2"/>
  <c r="CN131" i="2"/>
  <c r="CK132" i="2"/>
  <c r="EV130" i="2"/>
  <c r="EY129" i="2"/>
  <c r="HJ130" i="2"/>
  <c r="HG131" i="2"/>
  <c r="BP130" i="2"/>
  <c r="BS129" i="2"/>
  <c r="AX129" i="2"/>
  <c r="AU130" i="2"/>
  <c r="N130" i="2" l="1"/>
  <c r="O129" i="2"/>
  <c r="G129" i="2"/>
  <c r="D130" i="2"/>
  <c r="G130" i="2" s="1"/>
  <c r="C131" i="2"/>
  <c r="H130" i="2"/>
  <c r="AI130" i="2"/>
  <c r="AJ129" i="2"/>
  <c r="AK129" i="2" s="1"/>
  <c r="AL129" i="2" s="1"/>
  <c r="AM129" i="2" s="1"/>
  <c r="BD131" i="2"/>
  <c r="BE130" i="2"/>
  <c r="BF130" i="2" s="1"/>
  <c r="BG130" i="2" s="1"/>
  <c r="BH130" i="2" s="1"/>
  <c r="GU130" i="2"/>
  <c r="GV129" i="2"/>
  <c r="GB128" i="2"/>
  <c r="GC128" i="2"/>
  <c r="GD128" i="2" s="1"/>
  <c r="GA129" i="2"/>
  <c r="GB129" i="2" s="1"/>
  <c r="GC129" i="2" s="1"/>
  <c r="GD129" i="2" s="1"/>
  <c r="FZ130" i="2"/>
  <c r="FG129" i="2"/>
  <c r="FH129" i="2" s="1"/>
  <c r="FI129" i="2" s="1"/>
  <c r="FF130" i="2"/>
  <c r="FG130" i="2" s="1"/>
  <c r="FH130" i="2" s="1"/>
  <c r="FI130" i="2" s="1"/>
  <c r="FE131" i="2"/>
  <c r="EK130" i="2"/>
  <c r="EL130" i="2" s="1"/>
  <c r="EM130" i="2" s="1"/>
  <c r="EN130" i="2" s="1"/>
  <c r="EJ131" i="2"/>
  <c r="DO131" i="2"/>
  <c r="DP130" i="2"/>
  <c r="DQ130" i="2" s="1"/>
  <c r="DR130" i="2" s="1"/>
  <c r="DS130" i="2" s="1"/>
  <c r="CV128" i="2"/>
  <c r="CW128" i="2" s="1"/>
  <c r="CX128" i="2" s="1"/>
  <c r="CT130" i="2"/>
  <c r="CU129" i="2"/>
  <c r="CV129" i="2" s="1"/>
  <c r="CW129" i="2" s="1"/>
  <c r="CX129" i="2" s="1"/>
  <c r="CA128" i="2"/>
  <c r="CB128" i="2"/>
  <c r="CC128" i="2" s="1"/>
  <c r="BY130" i="2"/>
  <c r="BZ129" i="2"/>
  <c r="AC134" i="2"/>
  <c r="Z135" i="2"/>
  <c r="EV131" i="2"/>
  <c r="EY130" i="2"/>
  <c r="ED130" i="2"/>
  <c r="EA131" i="2"/>
  <c r="BP131" i="2"/>
  <c r="BS130" i="2"/>
  <c r="HG132" i="2"/>
  <c r="HJ131" i="2"/>
  <c r="GO130" i="2"/>
  <c r="GL131" i="2"/>
  <c r="DF132" i="2"/>
  <c r="DI131" i="2"/>
  <c r="FQ134" i="2"/>
  <c r="FT133" i="2"/>
  <c r="CN132" i="2"/>
  <c r="CK133" i="2"/>
  <c r="AX130" i="2"/>
  <c r="AU131" i="2"/>
  <c r="P129" i="2" l="1"/>
  <c r="Q129" i="2"/>
  <c r="R129" i="2" s="1"/>
  <c r="N131" i="2"/>
  <c r="O130" i="2"/>
  <c r="P130" i="2" s="1"/>
  <c r="Q130" i="2" s="1"/>
  <c r="R130" i="2" s="1"/>
  <c r="D131" i="2"/>
  <c r="G131" i="2" s="1"/>
  <c r="H131" i="2"/>
  <c r="C132" i="2"/>
  <c r="AI131" i="2"/>
  <c r="AJ130" i="2"/>
  <c r="AK130" i="2" s="1"/>
  <c r="AL130" i="2" s="1"/>
  <c r="AM130" i="2" s="1"/>
  <c r="BD132" i="2"/>
  <c r="BE131" i="2"/>
  <c r="GW129" i="2"/>
  <c r="GX129" i="2" s="1"/>
  <c r="GY129" i="2" s="1"/>
  <c r="GU131" i="2"/>
  <c r="GV130" i="2"/>
  <c r="GA130" i="2"/>
  <c r="GB130" i="2" s="1"/>
  <c r="GC130" i="2" s="1"/>
  <c r="GD130" i="2" s="1"/>
  <c r="FZ131" i="2"/>
  <c r="FF131" i="2"/>
  <c r="FE132" i="2"/>
  <c r="EJ132" i="2"/>
  <c r="EK131" i="2"/>
  <c r="EL131" i="2" s="1"/>
  <c r="EM131" i="2" s="1"/>
  <c r="EN131" i="2" s="1"/>
  <c r="DP131" i="2"/>
  <c r="DO132" i="2"/>
  <c r="CT131" i="2"/>
  <c r="CU130" i="2"/>
  <c r="CV130" i="2" s="1"/>
  <c r="CW130" i="2" s="1"/>
  <c r="CX130" i="2" s="1"/>
  <c r="CA129" i="2"/>
  <c r="CB129" i="2"/>
  <c r="CC129" i="2" s="1"/>
  <c r="BY131" i="2"/>
  <c r="BZ130" i="2"/>
  <c r="AC135" i="2"/>
  <c r="Z136" i="2"/>
  <c r="CN133" i="2"/>
  <c r="CK134" i="2"/>
  <c r="HG133" i="2"/>
  <c r="HJ132" i="2"/>
  <c r="BP132" i="2"/>
  <c r="BS131" i="2"/>
  <c r="EA132" i="2"/>
  <c r="ED131" i="2"/>
  <c r="DI132" i="2"/>
  <c r="DF133" i="2"/>
  <c r="GO131" i="2"/>
  <c r="GL132" i="2"/>
  <c r="FT134" i="2"/>
  <c r="FQ135" i="2"/>
  <c r="EV132" i="2"/>
  <c r="EY131" i="2"/>
  <c r="AU132" i="2"/>
  <c r="AX131" i="2"/>
  <c r="O131" i="2" l="1"/>
  <c r="P131" i="2" s="1"/>
  <c r="Q131" i="2" s="1"/>
  <c r="R131" i="2" s="1"/>
  <c r="N132" i="2"/>
  <c r="C133" i="2"/>
  <c r="D132" i="2"/>
  <c r="G132" i="2" s="1"/>
  <c r="AI132" i="2"/>
  <c r="AJ131" i="2"/>
  <c r="BF131" i="2"/>
  <c r="BG131" i="2"/>
  <c r="BH131" i="2" s="1"/>
  <c r="BD133" i="2"/>
  <c r="BE132" i="2"/>
  <c r="BF132" i="2" s="1"/>
  <c r="BG132" i="2" s="1"/>
  <c r="BH132" i="2" s="1"/>
  <c r="GW130" i="2"/>
  <c r="GX130" i="2" s="1"/>
  <c r="GY130" i="2" s="1"/>
  <c r="GV131" i="2"/>
  <c r="GW131" i="2" s="1"/>
  <c r="GX131" i="2" s="1"/>
  <c r="GY131" i="2" s="1"/>
  <c r="GU132" i="2"/>
  <c r="FZ132" i="2"/>
  <c r="GA131" i="2"/>
  <c r="FE133" i="2"/>
  <c r="FF132" i="2"/>
  <c r="FG132" i="2" s="1"/>
  <c r="FH132" i="2" s="1"/>
  <c r="FI132" i="2" s="1"/>
  <c r="FG131" i="2"/>
  <c r="FH131" i="2"/>
  <c r="FI131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DQ131" i="2"/>
  <c r="DR131" i="2" s="1"/>
  <c r="DS131" i="2" s="1"/>
  <c r="CU131" i="2"/>
  <c r="CT132" i="2"/>
  <c r="CA130" i="2"/>
  <c r="CB130" i="2" s="1"/>
  <c r="CC130" i="2" s="1"/>
  <c r="BY132" i="2"/>
  <c r="BZ131" i="2"/>
  <c r="CA131" i="2" s="1"/>
  <c r="CB131" i="2" s="1"/>
  <c r="CC131" i="2" s="1"/>
  <c r="Z137" i="2"/>
  <c r="AC136" i="2"/>
  <c r="EV133" i="2"/>
  <c r="EY132" i="2"/>
  <c r="EA133" i="2"/>
  <c r="ED132" i="2"/>
  <c r="FQ136" i="2"/>
  <c r="FT135" i="2"/>
  <c r="BP133" i="2"/>
  <c r="BS132" i="2"/>
  <c r="GO132" i="2"/>
  <c r="GL133" i="2"/>
  <c r="HG134" i="2"/>
  <c r="HJ133" i="2"/>
  <c r="CK135" i="2"/>
  <c r="CN134" i="2"/>
  <c r="DF134" i="2"/>
  <c r="DI133" i="2"/>
  <c r="AX132" i="2"/>
  <c r="AU133" i="2"/>
  <c r="O132" i="2" l="1"/>
  <c r="P132" i="2" s="1"/>
  <c r="Q132" i="2" s="1"/>
  <c r="R132" i="2" s="1"/>
  <c r="N133" i="2"/>
  <c r="H132" i="2"/>
  <c r="C134" i="2"/>
  <c r="D133" i="2"/>
  <c r="H133" i="2" s="1"/>
  <c r="G133" i="2"/>
  <c r="AK131" i="2"/>
  <c r="AL131" i="2" s="1"/>
  <c r="AM131" i="2" s="1"/>
  <c r="AI133" i="2"/>
  <c r="AJ132" i="2"/>
  <c r="AK132" i="2" s="1"/>
  <c r="AL132" i="2" s="1"/>
  <c r="AM132" i="2" s="1"/>
  <c r="BD134" i="2"/>
  <c r="BE133" i="2"/>
  <c r="GU133" i="2"/>
  <c r="GV132" i="2"/>
  <c r="GB131" i="2"/>
  <c r="GC131" i="2"/>
  <c r="GD131" i="2" s="1"/>
  <c r="GA132" i="2"/>
  <c r="GB132" i="2" s="1"/>
  <c r="GC132" i="2" s="1"/>
  <c r="GD132" i="2" s="1"/>
  <c r="FZ133" i="2"/>
  <c r="FF133" i="2"/>
  <c r="FG133" i="2" s="1"/>
  <c r="FH133" i="2" s="1"/>
  <c r="FI133" i="2" s="1"/>
  <c r="FE134" i="2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3" i="2"/>
  <c r="CU132" i="2"/>
  <c r="CV132" i="2" s="1"/>
  <c r="CW132" i="2" s="1"/>
  <c r="CX132" i="2" s="1"/>
  <c r="CV131" i="2"/>
  <c r="CW131" i="2" s="1"/>
  <c r="CX131" i="2" s="1"/>
  <c r="BY133" i="2"/>
  <c r="BZ132" i="2"/>
  <c r="AC137" i="2"/>
  <c r="Z138" i="2"/>
  <c r="BP134" i="2"/>
  <c r="BS133" i="2"/>
  <c r="DI134" i="2"/>
  <c r="DF135" i="2"/>
  <c r="FT136" i="2"/>
  <c r="FQ137" i="2"/>
  <c r="CK136" i="2"/>
  <c r="CN135" i="2"/>
  <c r="EA134" i="2"/>
  <c r="ED133" i="2"/>
  <c r="GL134" i="2"/>
  <c r="GO133" i="2"/>
  <c r="HG135" i="2"/>
  <c r="HJ134" i="2"/>
  <c r="EY133" i="2"/>
  <c r="EV134" i="2"/>
  <c r="AX133" i="2"/>
  <c r="AU134" i="2"/>
  <c r="N134" i="2" l="1"/>
  <c r="O133" i="2"/>
  <c r="P133" i="2" s="1"/>
  <c r="Q133" i="2" s="1"/>
  <c r="R133" i="2" s="1"/>
  <c r="C135" i="2"/>
  <c r="D134" i="2"/>
  <c r="H134" i="2" s="1"/>
  <c r="G134" i="2"/>
  <c r="AI134" i="2"/>
  <c r="AJ133" i="2"/>
  <c r="BF133" i="2"/>
  <c r="BG133" i="2" s="1"/>
  <c r="BH133" i="2" s="1"/>
  <c r="BD135" i="2"/>
  <c r="BE134" i="2"/>
  <c r="GW132" i="2"/>
  <c r="GX132" i="2" s="1"/>
  <c r="GY132" i="2" s="1"/>
  <c r="GU134" i="2"/>
  <c r="GV133" i="2"/>
  <c r="GW133" i="2" s="1"/>
  <c r="GX133" i="2" s="1"/>
  <c r="GY133" i="2" s="1"/>
  <c r="FZ134" i="2"/>
  <c r="GA133" i="2"/>
  <c r="GB133" i="2" s="1"/>
  <c r="GC133" i="2" s="1"/>
  <c r="GD133" i="2" s="1"/>
  <c r="FE135" i="2"/>
  <c r="FF134" i="2"/>
  <c r="FG134" i="2" s="1"/>
  <c r="FH134" i="2" s="1"/>
  <c r="FI134" i="2" s="1"/>
  <c r="EJ135" i="2"/>
  <c r="EK134" i="2"/>
  <c r="DO135" i="2"/>
  <c r="DP134" i="2"/>
  <c r="CT134" i="2"/>
  <c r="CU133" i="2"/>
  <c r="CA132" i="2"/>
  <c r="CB132" i="2" s="1"/>
  <c r="CC132" i="2" s="1"/>
  <c r="BY134" i="2"/>
  <c r="BZ133" i="2"/>
  <c r="CA133" i="2" s="1"/>
  <c r="CB133" i="2" s="1"/>
  <c r="CC133" i="2" s="1"/>
  <c r="AC138" i="2"/>
  <c r="Z139" i="2"/>
  <c r="CN136" i="2"/>
  <c r="CK137" i="2"/>
  <c r="FQ138" i="2"/>
  <c r="FT137" i="2"/>
  <c r="EY134" i="2"/>
  <c r="EV135" i="2"/>
  <c r="DF136" i="2"/>
  <c r="DI135" i="2"/>
  <c r="HJ135" i="2"/>
  <c r="HG136" i="2"/>
  <c r="GL135" i="2"/>
  <c r="GO134" i="2"/>
  <c r="EA135" i="2"/>
  <c r="ED134" i="2"/>
  <c r="BP135" i="2"/>
  <c r="BS134" i="2"/>
  <c r="AU135" i="2"/>
  <c r="AX134" i="2"/>
  <c r="N135" i="2" l="1"/>
  <c r="O134" i="2"/>
  <c r="P134" i="2" s="1"/>
  <c r="Q134" i="2" s="1"/>
  <c r="R134" i="2" s="1"/>
  <c r="D135" i="2"/>
  <c r="G135" i="2" s="1"/>
  <c r="C136" i="2"/>
  <c r="H135" i="2"/>
  <c r="AK133" i="2"/>
  <c r="AL133" i="2" s="1"/>
  <c r="AM133" i="2" s="1"/>
  <c r="AI135" i="2"/>
  <c r="AJ134" i="2"/>
  <c r="AK134" i="2" s="1"/>
  <c r="AL134" i="2" s="1"/>
  <c r="AM134" i="2" s="1"/>
  <c r="BF134" i="2"/>
  <c r="BG134" i="2" s="1"/>
  <c r="BH134" i="2" s="1"/>
  <c r="BD136" i="2"/>
  <c r="BE135" i="2"/>
  <c r="GU135" i="2"/>
  <c r="GV134" i="2"/>
  <c r="GW134" i="2" s="1"/>
  <c r="GX134" i="2" s="1"/>
  <c r="GY134" i="2" s="1"/>
  <c r="FZ135" i="2"/>
  <c r="GA134" i="2"/>
  <c r="FE136" i="2"/>
  <c r="FF135" i="2"/>
  <c r="EL134" i="2"/>
  <c r="EM134" i="2" s="1"/>
  <c r="EN134" i="2" s="1"/>
  <c r="EK135" i="2"/>
  <c r="EJ136" i="2"/>
  <c r="DQ134" i="2"/>
  <c r="DR134" i="2"/>
  <c r="DS134" i="2" s="1"/>
  <c r="DO136" i="2"/>
  <c r="DP135" i="2"/>
  <c r="DQ135" i="2" s="1"/>
  <c r="DR135" i="2" s="1"/>
  <c r="DS135" i="2" s="1"/>
  <c r="CV133" i="2"/>
  <c r="CW133" i="2" s="1"/>
  <c r="CX133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Z140" i="2"/>
  <c r="AC139" i="2"/>
  <c r="GO135" i="2"/>
  <c r="GL136" i="2"/>
  <c r="DI136" i="2"/>
  <c r="DF137" i="2"/>
  <c r="EV136" i="2"/>
  <c r="EY135" i="2"/>
  <c r="BP136" i="2"/>
  <c r="BS135" i="2"/>
  <c r="ED135" i="2"/>
  <c r="EA136" i="2"/>
  <c r="FQ139" i="2"/>
  <c r="FT138" i="2"/>
  <c r="CK138" i="2"/>
  <c r="CN137" i="2"/>
  <c r="HJ136" i="2"/>
  <c r="HG137" i="2"/>
  <c r="AU136" i="2"/>
  <c r="AX135" i="2"/>
  <c r="N136" i="2" l="1"/>
  <c r="O135" i="2"/>
  <c r="C137" i="2"/>
  <c r="D136" i="2"/>
  <c r="G136" i="2" s="1"/>
  <c r="AI136" i="2"/>
  <c r="AJ135" i="2"/>
  <c r="AK135" i="2" s="1"/>
  <c r="AL135" i="2" s="1"/>
  <c r="AM135" i="2" s="1"/>
  <c r="BF135" i="2"/>
  <c r="BG135" i="2" s="1"/>
  <c r="BH135" i="2" s="1"/>
  <c r="BD137" i="2"/>
  <c r="BE136" i="2"/>
  <c r="BF136" i="2" s="1"/>
  <c r="BG136" i="2" s="1"/>
  <c r="BH136" i="2" s="1"/>
  <c r="GU136" i="2"/>
  <c r="GV135" i="2"/>
  <c r="GB134" i="2"/>
  <c r="GC134" i="2" s="1"/>
  <c r="GD134" i="2" s="1"/>
  <c r="GA135" i="2"/>
  <c r="FZ136" i="2"/>
  <c r="FG135" i="2"/>
  <c r="FH135" i="2" s="1"/>
  <c r="FI135" i="2" s="1"/>
  <c r="FE137" i="2"/>
  <c r="FF136" i="2"/>
  <c r="FG136" i="2" s="1"/>
  <c r="FH136" i="2" s="1"/>
  <c r="FI136" i="2" s="1"/>
  <c r="EJ137" i="2"/>
  <c r="EK136" i="2"/>
  <c r="EL135" i="2"/>
  <c r="EM135" i="2"/>
  <c r="EN135" i="2" s="1"/>
  <c r="DP136" i="2"/>
  <c r="DO137" i="2"/>
  <c r="CT136" i="2"/>
  <c r="CU135" i="2"/>
  <c r="CV135" i="2" s="1"/>
  <c r="CW135" i="2" s="1"/>
  <c r="CX135" i="2" s="1"/>
  <c r="BY136" i="2"/>
  <c r="BZ135" i="2"/>
  <c r="CA135" i="2" s="1"/>
  <c r="CB135" i="2" s="1"/>
  <c r="CC135" i="2" s="1"/>
  <c r="Z141" i="2"/>
  <c r="AC140" i="2"/>
  <c r="HG138" i="2"/>
  <c r="HJ137" i="2"/>
  <c r="BP137" i="2"/>
  <c r="BS136" i="2"/>
  <c r="EV137" i="2"/>
  <c r="EY136" i="2"/>
  <c r="DF138" i="2"/>
  <c r="DI137" i="2"/>
  <c r="FT139" i="2"/>
  <c r="FQ140" i="2"/>
  <c r="CN138" i="2"/>
  <c r="CK139" i="2"/>
  <c r="GL137" i="2"/>
  <c r="GO136" i="2"/>
  <c r="EA137" i="2"/>
  <c r="ED136" i="2"/>
  <c r="AX136" i="2"/>
  <c r="AU137" i="2"/>
  <c r="P135" i="2" l="1"/>
  <c r="Q135" i="2"/>
  <c r="R135" i="2" s="1"/>
  <c r="N137" i="2"/>
  <c r="O136" i="2"/>
  <c r="P136" i="2" s="1"/>
  <c r="Q136" i="2" s="1"/>
  <c r="R136" i="2" s="1"/>
  <c r="C138" i="2"/>
  <c r="D137" i="2"/>
  <c r="H137" i="2" s="1"/>
  <c r="H136" i="2"/>
  <c r="AI137" i="2"/>
  <c r="AJ136" i="2"/>
  <c r="AK136" i="2" s="1"/>
  <c r="AL136" i="2" s="1"/>
  <c r="AM136" i="2" s="1"/>
  <c r="BD138" i="2"/>
  <c r="BE137" i="2"/>
  <c r="BF137" i="2" s="1"/>
  <c r="BG137" i="2" s="1"/>
  <c r="BH137" i="2" s="1"/>
  <c r="GW135" i="2"/>
  <c r="GX135" i="2" s="1"/>
  <c r="GY135" i="2" s="1"/>
  <c r="GU137" i="2"/>
  <c r="GV136" i="2"/>
  <c r="FZ137" i="2"/>
  <c r="GA136" i="2"/>
  <c r="GB136" i="2" s="1"/>
  <c r="GC136" i="2" s="1"/>
  <c r="GD136" i="2" s="1"/>
  <c r="GB135" i="2"/>
  <c r="GC135" i="2"/>
  <c r="GD135" i="2" s="1"/>
  <c r="FE138" i="2"/>
  <c r="FF137" i="2"/>
  <c r="EL136" i="2"/>
  <c r="EM136" i="2"/>
  <c r="EN136" i="2" s="1"/>
  <c r="EJ138" i="2"/>
  <c r="EK137" i="2"/>
  <c r="DO138" i="2"/>
  <c r="DP137" i="2"/>
  <c r="DQ137" i="2" s="1"/>
  <c r="DR137" i="2" s="1"/>
  <c r="DS137" i="2" s="1"/>
  <c r="DQ136" i="2"/>
  <c r="DR136" i="2" s="1"/>
  <c r="DS136" i="2" s="1"/>
  <c r="CT137" i="2"/>
  <c r="CU136" i="2"/>
  <c r="BY137" i="2"/>
  <c r="BZ136" i="2"/>
  <c r="AC141" i="2"/>
  <c r="Z142" i="2"/>
  <c r="DI138" i="2"/>
  <c r="DF139" i="2"/>
  <c r="EA138" i="2"/>
  <c r="ED137" i="2"/>
  <c r="EY137" i="2"/>
  <c r="EV138" i="2"/>
  <c r="CN139" i="2"/>
  <c r="CK140" i="2"/>
  <c r="BP138" i="2"/>
  <c r="BS137" i="2"/>
  <c r="FQ141" i="2"/>
  <c r="FT140" i="2"/>
  <c r="GO137" i="2"/>
  <c r="GL138" i="2"/>
  <c r="HG139" i="2"/>
  <c r="HJ138" i="2"/>
  <c r="AU138" i="2"/>
  <c r="AX137" i="2"/>
  <c r="N138" i="2" l="1"/>
  <c r="O137" i="2"/>
  <c r="G137" i="2"/>
  <c r="D138" i="2"/>
  <c r="G138" i="2" s="1"/>
  <c r="C139" i="2"/>
  <c r="AJ137" i="2"/>
  <c r="AK137" i="2" s="1"/>
  <c r="AL137" i="2" s="1"/>
  <c r="AM137" i="2" s="1"/>
  <c r="AI138" i="2"/>
  <c r="BD139" i="2"/>
  <c r="BE138" i="2"/>
  <c r="GW136" i="2"/>
  <c r="GX136" i="2"/>
  <c r="GY136" i="2" s="1"/>
  <c r="GU138" i="2"/>
  <c r="GV137" i="2"/>
  <c r="GA137" i="2"/>
  <c r="FZ138" i="2"/>
  <c r="FG137" i="2"/>
  <c r="FH137" i="2" s="1"/>
  <c r="FI137" i="2" s="1"/>
  <c r="FE139" i="2"/>
  <c r="FF138" i="2"/>
  <c r="FG138" i="2" s="1"/>
  <c r="FH138" i="2" s="1"/>
  <c r="FI138" i="2" s="1"/>
  <c r="EL137" i="2"/>
  <c r="EM137" i="2"/>
  <c r="EN137" i="2" s="1"/>
  <c r="EK138" i="2"/>
  <c r="EL138" i="2" s="1"/>
  <c r="EM138" i="2" s="1"/>
  <c r="EN138" i="2" s="1"/>
  <c r="EJ139" i="2"/>
  <c r="DO139" i="2"/>
  <c r="DP138" i="2"/>
  <c r="DQ138" i="2" s="1"/>
  <c r="DR138" i="2" s="1"/>
  <c r="DS138" i="2" s="1"/>
  <c r="CV136" i="2"/>
  <c r="CW136" i="2" s="1"/>
  <c r="CX136" i="2" s="1"/>
  <c r="CT138" i="2"/>
  <c r="CU137" i="2"/>
  <c r="CV137" i="2" s="1"/>
  <c r="CW137" i="2" s="1"/>
  <c r="CX137" i="2" s="1"/>
  <c r="CA136" i="2"/>
  <c r="CB136" i="2" s="1"/>
  <c r="CC136" i="2" s="1"/>
  <c r="BY138" i="2"/>
  <c r="BZ137" i="2"/>
  <c r="CA137" i="2" s="1"/>
  <c r="CB137" i="2" s="1"/>
  <c r="CC137" i="2" s="1"/>
  <c r="AC142" i="2"/>
  <c r="Z143" i="2"/>
  <c r="CN140" i="2"/>
  <c r="CK141" i="2"/>
  <c r="GO138" i="2"/>
  <c r="GL139" i="2"/>
  <c r="HJ139" i="2"/>
  <c r="HG140" i="2"/>
  <c r="EV139" i="2"/>
  <c r="EY138" i="2"/>
  <c r="ED138" i="2"/>
  <c r="EA139" i="2"/>
  <c r="DF140" i="2"/>
  <c r="DI139" i="2"/>
  <c r="FT141" i="2"/>
  <c r="FQ142" i="2"/>
  <c r="BP139" i="2"/>
  <c r="BS138" i="2"/>
  <c r="AX138" i="2"/>
  <c r="AU139" i="2"/>
  <c r="P137" i="2" l="1"/>
  <c r="Q137" i="2" s="1"/>
  <c r="R137" i="2" s="1"/>
  <c r="O138" i="2"/>
  <c r="N139" i="2"/>
  <c r="H138" i="2"/>
  <c r="D139" i="2"/>
  <c r="G139" i="2" s="1"/>
  <c r="C140" i="2"/>
  <c r="AI139" i="2"/>
  <c r="AJ138" i="2"/>
  <c r="AK138" i="2" s="1"/>
  <c r="AL138" i="2" s="1"/>
  <c r="AM138" i="2" s="1"/>
  <c r="BF138" i="2"/>
  <c r="BG138" i="2" s="1"/>
  <c r="BH138" i="2" s="1"/>
  <c r="BD140" i="2"/>
  <c r="BE139" i="2"/>
  <c r="GW137" i="2"/>
  <c r="GX137" i="2" s="1"/>
  <c r="GY137" i="2" s="1"/>
  <c r="GU139" i="2"/>
  <c r="GV138" i="2"/>
  <c r="GA138" i="2"/>
  <c r="GB138" i="2" s="1"/>
  <c r="GC138" i="2" s="1"/>
  <c r="GD138" i="2" s="1"/>
  <c r="FZ139" i="2"/>
  <c r="GB137" i="2"/>
  <c r="GC137" i="2" s="1"/>
  <c r="GD137" i="2" s="1"/>
  <c r="FE140" i="2"/>
  <c r="FF139" i="2"/>
  <c r="FG139" i="2" s="1"/>
  <c r="FH139" i="2" s="1"/>
  <c r="FI139" i="2" s="1"/>
  <c r="EJ140" i="2"/>
  <c r="EK139" i="2"/>
  <c r="DO140" i="2"/>
  <c r="DP139" i="2"/>
  <c r="CU138" i="2"/>
  <c r="CT139" i="2"/>
  <c r="BY139" i="2"/>
  <c r="BZ138" i="2"/>
  <c r="Z144" i="2"/>
  <c r="AC143" i="2"/>
  <c r="BP140" i="2"/>
  <c r="BS139" i="2"/>
  <c r="EV140" i="2"/>
  <c r="EY139" i="2"/>
  <c r="HJ140" i="2"/>
  <c r="HG141" i="2"/>
  <c r="FQ143" i="2"/>
  <c r="FT142" i="2"/>
  <c r="GL140" i="2"/>
  <c r="GO139" i="2"/>
  <c r="DI140" i="2"/>
  <c r="DF141" i="2"/>
  <c r="CK142" i="2"/>
  <c r="CN141" i="2"/>
  <c r="ED139" i="2"/>
  <c r="EA140" i="2"/>
  <c r="AU140" i="2"/>
  <c r="AX139" i="2"/>
  <c r="N140" i="2" l="1"/>
  <c r="O139" i="2"/>
  <c r="P139" i="2" s="1"/>
  <c r="Q139" i="2" s="1"/>
  <c r="R139" i="2" s="1"/>
  <c r="P138" i="2"/>
  <c r="Q138" i="2" s="1"/>
  <c r="R138" i="2" s="1"/>
  <c r="H139" i="2"/>
  <c r="C141" i="2"/>
  <c r="D140" i="2"/>
  <c r="G140" i="2" s="1"/>
  <c r="AI140" i="2"/>
  <c r="AJ139" i="2"/>
  <c r="AK139" i="2" s="1"/>
  <c r="AL139" i="2" s="1"/>
  <c r="AM139" i="2" s="1"/>
  <c r="BF139" i="2"/>
  <c r="BG139" i="2" s="1"/>
  <c r="BH139" i="2" s="1"/>
  <c r="BD141" i="2"/>
  <c r="BE140" i="2"/>
  <c r="BF140" i="2" s="1"/>
  <c r="BG140" i="2" s="1"/>
  <c r="BH140" i="2" s="1"/>
  <c r="GW138" i="2"/>
  <c r="GX138" i="2" s="1"/>
  <c r="GY138" i="2" s="1"/>
  <c r="GU140" i="2"/>
  <c r="GV139" i="2"/>
  <c r="GA139" i="2"/>
  <c r="FZ140" i="2"/>
  <c r="FE141" i="2"/>
  <c r="FF140" i="2"/>
  <c r="EL139" i="2"/>
  <c r="EM139" i="2" s="1"/>
  <c r="EN139" i="2" s="1"/>
  <c r="EJ141" i="2"/>
  <c r="EK140" i="2"/>
  <c r="DQ139" i="2"/>
  <c r="DR139" i="2" s="1"/>
  <c r="DS139" i="2" s="1"/>
  <c r="DO141" i="2"/>
  <c r="DP140" i="2"/>
  <c r="DQ140" i="2" s="1"/>
  <c r="DR140" i="2" s="1"/>
  <c r="DS140" i="2" s="1"/>
  <c r="CT140" i="2"/>
  <c r="CU139" i="2"/>
  <c r="CV139" i="2" s="1"/>
  <c r="CW139" i="2" s="1"/>
  <c r="CX139" i="2" s="1"/>
  <c r="CV138" i="2"/>
  <c r="CW138" i="2" s="1"/>
  <c r="CX138" i="2" s="1"/>
  <c r="CA138" i="2"/>
  <c r="CB138" i="2" s="1"/>
  <c r="CC138" i="2" s="1"/>
  <c r="BY140" i="2"/>
  <c r="BZ139" i="2"/>
  <c r="CA139" i="2" s="1"/>
  <c r="CB139" i="2" s="1"/>
  <c r="CC139" i="2" s="1"/>
  <c r="Z145" i="2"/>
  <c r="AC144" i="2"/>
  <c r="EA141" i="2"/>
  <c r="ED140" i="2"/>
  <c r="FQ144" i="2"/>
  <c r="FT143" i="2"/>
  <c r="CN142" i="2"/>
  <c r="CK143" i="2"/>
  <c r="HG142" i="2"/>
  <c r="HJ141" i="2"/>
  <c r="EV141" i="2"/>
  <c r="EY140" i="2"/>
  <c r="DI141" i="2"/>
  <c r="DF142" i="2"/>
  <c r="GO140" i="2"/>
  <c r="GL141" i="2"/>
  <c r="BP141" i="2"/>
  <c r="BS140" i="2"/>
  <c r="AX140" i="2"/>
  <c r="AU141" i="2"/>
  <c r="N141" i="2" l="1"/>
  <c r="O140" i="2"/>
  <c r="P140" i="2" s="1"/>
  <c r="Q140" i="2" s="1"/>
  <c r="R140" i="2" s="1"/>
  <c r="H140" i="2"/>
  <c r="C142" i="2"/>
  <c r="D141" i="2"/>
  <c r="H141" i="2" s="1"/>
  <c r="AJ140" i="2"/>
  <c r="AK140" i="2" s="1"/>
  <c r="AL140" i="2" s="1"/>
  <c r="AM140" i="2" s="1"/>
  <c r="AI141" i="2"/>
  <c r="BD142" i="2"/>
  <c r="BE141" i="2"/>
  <c r="GW139" i="2"/>
  <c r="GX139" i="2" s="1"/>
  <c r="GY139" i="2" s="1"/>
  <c r="GU141" i="2"/>
  <c r="GV140" i="2"/>
  <c r="GW140" i="2" s="1"/>
  <c r="GX140" i="2" s="1"/>
  <c r="GY140" i="2" s="1"/>
  <c r="GA140" i="2"/>
  <c r="FZ141" i="2"/>
  <c r="GB139" i="2"/>
  <c r="GC139" i="2" s="1"/>
  <c r="GD139" i="2" s="1"/>
  <c r="FG140" i="2"/>
  <c r="FH140" i="2" s="1"/>
  <c r="FI140" i="2" s="1"/>
  <c r="FE142" i="2"/>
  <c r="FF141" i="2"/>
  <c r="EL140" i="2"/>
  <c r="EM140" i="2" s="1"/>
  <c r="EN140" i="2" s="1"/>
  <c r="EJ142" i="2"/>
  <c r="EK141" i="2"/>
  <c r="EL141" i="2" s="1"/>
  <c r="EM141" i="2" s="1"/>
  <c r="EN141" i="2" s="1"/>
  <c r="DO142" i="2"/>
  <c r="DP141" i="2"/>
  <c r="CU140" i="2"/>
  <c r="CV140" i="2" s="1"/>
  <c r="CW140" i="2" s="1"/>
  <c r="CX140" i="2" s="1"/>
  <c r="CT141" i="2"/>
  <c r="BZ140" i="2"/>
  <c r="BY141" i="2"/>
  <c r="AC145" i="2"/>
  <c r="Z146" i="2"/>
  <c r="HG143" i="2"/>
  <c r="HJ142" i="2"/>
  <c r="CK144" i="2"/>
  <c r="CN143" i="2"/>
  <c r="BP142" i="2"/>
  <c r="BS141" i="2"/>
  <c r="DI142" i="2"/>
  <c r="DF143" i="2"/>
  <c r="FQ145" i="2"/>
  <c r="FT144" i="2"/>
  <c r="GL142" i="2"/>
  <c r="GO141" i="2"/>
  <c r="EY141" i="2"/>
  <c r="EV142" i="2"/>
  <c r="ED141" i="2"/>
  <c r="EA142" i="2"/>
  <c r="AU142" i="2"/>
  <c r="AX141" i="2"/>
  <c r="O141" i="2" l="1"/>
  <c r="N142" i="2"/>
  <c r="G141" i="2"/>
  <c r="C143" i="2"/>
  <c r="D142" i="2"/>
  <c r="G142" i="2" s="1"/>
  <c r="H142" i="2"/>
  <c r="AJ141" i="2"/>
  <c r="AI142" i="2"/>
  <c r="BF141" i="2"/>
  <c r="BG141" i="2" s="1"/>
  <c r="BH141" i="2" s="1"/>
  <c r="BD143" i="2"/>
  <c r="BE142" i="2"/>
  <c r="GU142" i="2"/>
  <c r="GV141" i="2"/>
  <c r="GA141" i="2"/>
  <c r="GB141" i="2" s="1"/>
  <c r="GC141" i="2" s="1"/>
  <c r="GD141" i="2" s="1"/>
  <c r="FZ142" i="2"/>
  <c r="GB140" i="2"/>
  <c r="GC140" i="2" s="1"/>
  <c r="GD140" i="2" s="1"/>
  <c r="FG141" i="2"/>
  <c r="FH141" i="2"/>
  <c r="FI141" i="2" s="1"/>
  <c r="FE143" i="2"/>
  <c r="FF142" i="2"/>
  <c r="EJ143" i="2"/>
  <c r="EK142" i="2"/>
  <c r="DQ141" i="2"/>
  <c r="DR141" i="2"/>
  <c r="DS141" i="2" s="1"/>
  <c r="DO143" i="2"/>
  <c r="DP142" i="2"/>
  <c r="DQ142" i="2" s="1"/>
  <c r="DR142" i="2" s="1"/>
  <c r="DS142" i="2" s="1"/>
  <c r="CT142" i="2"/>
  <c r="CU141" i="2"/>
  <c r="CV141" i="2" s="1"/>
  <c r="CW141" i="2" s="1"/>
  <c r="CX141" i="2" s="1"/>
  <c r="BZ141" i="2"/>
  <c r="BY142" i="2"/>
  <c r="CA140" i="2"/>
  <c r="CB140" i="2"/>
  <c r="CC140" i="2" s="1"/>
  <c r="AC146" i="2"/>
  <c r="Z147" i="2"/>
  <c r="DI143" i="2"/>
  <c r="DF144" i="2"/>
  <c r="ED142" i="2"/>
  <c r="EA143" i="2"/>
  <c r="EV143" i="2"/>
  <c r="EY142" i="2"/>
  <c r="BP143" i="2"/>
  <c r="BS142" i="2"/>
  <c r="CK145" i="2"/>
  <c r="CN144" i="2"/>
  <c r="GL143" i="2"/>
  <c r="GO142" i="2"/>
  <c r="FQ146" i="2"/>
  <c r="FT145" i="2"/>
  <c r="HG144" i="2"/>
  <c r="HJ143" i="2"/>
  <c r="AU143" i="2"/>
  <c r="AX142" i="2"/>
  <c r="N143" i="2" l="1"/>
  <c r="O142" i="2"/>
  <c r="P141" i="2"/>
  <c r="Q141" i="2" s="1"/>
  <c r="R141" i="2" s="1"/>
  <c r="C144" i="2"/>
  <c r="D143" i="2"/>
  <c r="G143" i="2" s="1"/>
  <c r="AI143" i="2"/>
  <c r="AJ142" i="2"/>
  <c r="AK142" i="2" s="1"/>
  <c r="AL142" i="2" s="1"/>
  <c r="AM142" i="2" s="1"/>
  <c r="AK141" i="2"/>
  <c r="AL141" i="2" s="1"/>
  <c r="AM141" i="2" s="1"/>
  <c r="BF142" i="2"/>
  <c r="BG142" i="2" s="1"/>
  <c r="BH142" i="2" s="1"/>
  <c r="BD144" i="2"/>
  <c r="BE143" i="2"/>
  <c r="GW141" i="2"/>
  <c r="GX141" i="2" s="1"/>
  <c r="GY141" i="2" s="1"/>
  <c r="GU143" i="2"/>
  <c r="GV142" i="2"/>
  <c r="FZ143" i="2"/>
  <c r="GA142" i="2"/>
  <c r="FG142" i="2"/>
  <c r="FH142" i="2" s="1"/>
  <c r="FI142" i="2" s="1"/>
  <c r="FE144" i="2"/>
  <c r="FF143" i="2"/>
  <c r="EL142" i="2"/>
  <c r="EM142" i="2"/>
  <c r="EN142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3" i="2"/>
  <c r="CU142" i="2"/>
  <c r="CV142" i="2" s="1"/>
  <c r="CW142" i="2" s="1"/>
  <c r="CX142" i="2" s="1"/>
  <c r="BY143" i="2"/>
  <c r="BZ142" i="2"/>
  <c r="CA141" i="2"/>
  <c r="CB141" i="2" s="1"/>
  <c r="CC141" i="2" s="1"/>
  <c r="Z148" i="2"/>
  <c r="AC147" i="2"/>
  <c r="BP144" i="2"/>
  <c r="BS143" i="2"/>
  <c r="HG145" i="2"/>
  <c r="HJ144" i="2"/>
  <c r="EY143" i="2"/>
  <c r="EV144" i="2"/>
  <c r="ED143" i="2"/>
  <c r="EA144" i="2"/>
  <c r="GL144" i="2"/>
  <c r="GO143" i="2"/>
  <c r="FT146" i="2"/>
  <c r="FQ147" i="2"/>
  <c r="DF145" i="2"/>
  <c r="DI144" i="2"/>
  <c r="CN145" i="2"/>
  <c r="CK146" i="2"/>
  <c r="AX143" i="2"/>
  <c r="AU144" i="2"/>
  <c r="P142" i="2" l="1"/>
  <c r="Q142" i="2"/>
  <c r="R142" i="2" s="1"/>
  <c r="N144" i="2"/>
  <c r="O143" i="2"/>
  <c r="P143" i="2" s="1"/>
  <c r="Q143" i="2" s="1"/>
  <c r="R143" i="2" s="1"/>
  <c r="H143" i="2"/>
  <c r="C145" i="2"/>
  <c r="D144" i="2"/>
  <c r="H144" i="2" s="1"/>
  <c r="AI144" i="2"/>
  <c r="AJ143" i="2"/>
  <c r="BF143" i="2"/>
  <c r="BG143" i="2" s="1"/>
  <c r="BH143" i="2" s="1"/>
  <c r="BD145" i="2"/>
  <c r="BE144" i="2"/>
  <c r="BF144" i="2" s="1"/>
  <c r="BG144" i="2" s="1"/>
  <c r="BH144" i="2" s="1"/>
  <c r="GW142" i="2"/>
  <c r="GX142" i="2"/>
  <c r="GY142" i="2" s="1"/>
  <c r="GU144" i="2"/>
  <c r="GV143" i="2"/>
  <c r="GW143" i="2" s="1"/>
  <c r="GX143" i="2" s="1"/>
  <c r="GY143" i="2" s="1"/>
  <c r="GB142" i="2"/>
  <c r="GC142" i="2"/>
  <c r="GD142" i="2" s="1"/>
  <c r="GA143" i="2"/>
  <c r="GB143" i="2" s="1"/>
  <c r="GC143" i="2" s="1"/>
  <c r="GD143" i="2" s="1"/>
  <c r="FZ144" i="2"/>
  <c r="FG143" i="2"/>
  <c r="FH143" i="2"/>
  <c r="FI143" i="2" s="1"/>
  <c r="FE145" i="2"/>
  <c r="FF144" i="2"/>
  <c r="FG144" i="2" s="1"/>
  <c r="FH144" i="2" s="1"/>
  <c r="FI144" i="2" s="1"/>
  <c r="EK144" i="2"/>
  <c r="EL144" i="2" s="1"/>
  <c r="EM144" i="2" s="1"/>
  <c r="EN144" i="2" s="1"/>
  <c r="EJ145" i="2"/>
  <c r="DO145" i="2"/>
  <c r="DP144" i="2"/>
  <c r="DQ144" i="2" s="1"/>
  <c r="DR144" i="2" s="1"/>
  <c r="DS144" i="2" s="1"/>
  <c r="CT144" i="2"/>
  <c r="CU143" i="2"/>
  <c r="CA142" i="2"/>
  <c r="CB142" i="2" s="1"/>
  <c r="CC142" i="2" s="1"/>
  <c r="BY144" i="2"/>
  <c r="BZ143" i="2"/>
  <c r="Z149" i="2"/>
  <c r="AC148" i="2"/>
  <c r="EA145" i="2"/>
  <c r="ED144" i="2"/>
  <c r="CN146" i="2"/>
  <c r="CK147" i="2"/>
  <c r="EV145" i="2"/>
  <c r="EY144" i="2"/>
  <c r="DF146" i="2"/>
  <c r="DI145" i="2"/>
  <c r="HG146" i="2"/>
  <c r="HJ145" i="2"/>
  <c r="FT147" i="2"/>
  <c r="FQ148" i="2"/>
  <c r="GL145" i="2"/>
  <c r="GO144" i="2"/>
  <c r="BP145" i="2"/>
  <c r="BS144" i="2"/>
  <c r="AX144" i="2"/>
  <c r="AU145" i="2"/>
  <c r="G144" i="2" l="1"/>
  <c r="N145" i="2"/>
  <c r="O144" i="2"/>
  <c r="P144" i="2" s="1"/>
  <c r="Q144" i="2" s="1"/>
  <c r="R144" i="2" s="1"/>
  <c r="C146" i="2"/>
  <c r="D145" i="2"/>
  <c r="G145" i="2" s="1"/>
  <c r="H145" i="2"/>
  <c r="AK143" i="2"/>
  <c r="AL143" i="2" s="1"/>
  <c r="AM143" i="2" s="1"/>
  <c r="AI145" i="2"/>
  <c r="AJ144" i="2"/>
  <c r="BD146" i="2"/>
  <c r="BE145" i="2"/>
  <c r="GU145" i="2"/>
  <c r="GV144" i="2"/>
  <c r="GW144" i="2" s="1"/>
  <c r="GX144" i="2" s="1"/>
  <c r="GY144" i="2" s="1"/>
  <c r="FZ145" i="2"/>
  <c r="GA144" i="2"/>
  <c r="FE146" i="2"/>
  <c r="FF145" i="2"/>
  <c r="FG145" i="2" s="1"/>
  <c r="FH145" i="2" s="1"/>
  <c r="FI145" i="2" s="1"/>
  <c r="EJ146" i="2"/>
  <c r="EK145" i="2"/>
  <c r="DO146" i="2"/>
  <c r="DP145" i="2"/>
  <c r="CV143" i="2"/>
  <c r="CW143" i="2" s="1"/>
  <c r="CX143" i="2" s="1"/>
  <c r="CT145" i="2"/>
  <c r="CU144" i="2"/>
  <c r="CA143" i="2"/>
  <c r="CB143" i="2"/>
  <c r="CC143" i="2" s="1"/>
  <c r="BY145" i="2"/>
  <c r="BZ144" i="2"/>
  <c r="Z150" i="2"/>
  <c r="AC149" i="2"/>
  <c r="DF147" i="2"/>
  <c r="DI146" i="2"/>
  <c r="BP146" i="2"/>
  <c r="BS145" i="2"/>
  <c r="EV146" i="2"/>
  <c r="EY145" i="2"/>
  <c r="CK148" i="2"/>
  <c r="CN147" i="2"/>
  <c r="GL146" i="2"/>
  <c r="GO145" i="2"/>
  <c r="FT148" i="2"/>
  <c r="FQ149" i="2"/>
  <c r="HJ146" i="2"/>
  <c r="HG147" i="2"/>
  <c r="EA146" i="2"/>
  <c r="ED145" i="2"/>
  <c r="AX145" i="2"/>
  <c r="AU146" i="2"/>
  <c r="N146" i="2" l="1"/>
  <c r="O145" i="2"/>
  <c r="P145" i="2" s="1"/>
  <c r="Q145" i="2" s="1"/>
  <c r="R145" i="2" s="1"/>
  <c r="C147" i="2"/>
  <c r="D146" i="2"/>
  <c r="G146" i="2" s="1"/>
  <c r="AK144" i="2"/>
  <c r="AL144" i="2" s="1"/>
  <c r="AM144" i="2" s="1"/>
  <c r="AI146" i="2"/>
  <c r="AJ145" i="2"/>
  <c r="AK145" i="2" s="1"/>
  <c r="AL145" i="2" s="1"/>
  <c r="AM145" i="2" s="1"/>
  <c r="BF145" i="2"/>
  <c r="BG145" i="2" s="1"/>
  <c r="BH145" i="2" s="1"/>
  <c r="BD147" i="2"/>
  <c r="BE146" i="2"/>
  <c r="BF146" i="2" s="1"/>
  <c r="BG146" i="2" s="1"/>
  <c r="BH146" i="2" s="1"/>
  <c r="GU146" i="2"/>
  <c r="GV145" i="2"/>
  <c r="GW145" i="2" s="1"/>
  <c r="GX145" i="2" s="1"/>
  <c r="GY145" i="2" s="1"/>
  <c r="GB144" i="2"/>
  <c r="GC144" i="2" s="1"/>
  <c r="GD144" i="2" s="1"/>
  <c r="FZ146" i="2"/>
  <c r="GA145" i="2"/>
  <c r="GB145" i="2" s="1"/>
  <c r="GC145" i="2" s="1"/>
  <c r="GD145" i="2" s="1"/>
  <c r="FE147" i="2"/>
  <c r="FF146" i="2"/>
  <c r="FG146" i="2" s="1"/>
  <c r="FH146" i="2" s="1"/>
  <c r="FI146" i="2" s="1"/>
  <c r="EL145" i="2"/>
  <c r="EM145" i="2"/>
  <c r="EN145" i="2" s="1"/>
  <c r="EJ147" i="2"/>
  <c r="EK146" i="2"/>
  <c r="EL146" i="2" s="1"/>
  <c r="EM146" i="2" s="1"/>
  <c r="EN146" i="2" s="1"/>
  <c r="DQ145" i="2"/>
  <c r="DR145" i="2" s="1"/>
  <c r="DS145" i="2" s="1"/>
  <c r="DO147" i="2"/>
  <c r="DP146" i="2"/>
  <c r="CV144" i="2"/>
  <c r="CW144" i="2" s="1"/>
  <c r="CX144" i="2" s="1"/>
  <c r="CT146" i="2"/>
  <c r="CU145" i="2"/>
  <c r="CA144" i="2"/>
  <c r="CB144" i="2" s="1"/>
  <c r="CC144" i="2" s="1"/>
  <c r="BY146" i="2"/>
  <c r="BZ145" i="2"/>
  <c r="CA145" i="2" s="1"/>
  <c r="CB145" i="2" s="1"/>
  <c r="CC145" i="2" s="1"/>
  <c r="Z151" i="2"/>
  <c r="AC150" i="2"/>
  <c r="CK149" i="2"/>
  <c r="CN148" i="2"/>
  <c r="EA147" i="2"/>
  <c r="ED146" i="2"/>
  <c r="HG148" i="2"/>
  <c r="HJ147" i="2"/>
  <c r="FT149" i="2"/>
  <c r="FQ150" i="2"/>
  <c r="BP147" i="2"/>
  <c r="BS146" i="2"/>
  <c r="EY146" i="2"/>
  <c r="EV147" i="2"/>
  <c r="GO146" i="2"/>
  <c r="GL147" i="2"/>
  <c r="DF148" i="2"/>
  <c r="DI147" i="2"/>
  <c r="AX146" i="2"/>
  <c r="AU147" i="2"/>
  <c r="H146" i="2" l="1"/>
  <c r="O146" i="2"/>
  <c r="P146" i="2" s="1"/>
  <c r="Q146" i="2" s="1"/>
  <c r="R146" i="2" s="1"/>
  <c r="N147" i="2"/>
  <c r="C148" i="2"/>
  <c r="D147" i="2"/>
  <c r="G147" i="2" s="1"/>
  <c r="AI147" i="2"/>
  <c r="AJ146" i="2"/>
  <c r="BD148" i="2"/>
  <c r="BE147" i="2"/>
  <c r="GU147" i="2"/>
  <c r="GV146" i="2"/>
  <c r="GA146" i="2"/>
  <c r="GB146" i="2" s="1"/>
  <c r="GC146" i="2" s="1"/>
  <c r="GD146" i="2" s="1"/>
  <c r="FZ147" i="2"/>
  <c r="FE148" i="2"/>
  <c r="FF147" i="2"/>
  <c r="EJ148" i="2"/>
  <c r="EK147" i="2"/>
  <c r="DQ146" i="2"/>
  <c r="DR146" i="2"/>
  <c r="DS146" i="2" s="1"/>
  <c r="DO148" i="2"/>
  <c r="DP147" i="2"/>
  <c r="CV145" i="2"/>
  <c r="CW145" i="2" s="1"/>
  <c r="CX145" i="2" s="1"/>
  <c r="CU146" i="2"/>
  <c r="CV146" i="2" s="1"/>
  <c r="CW146" i="2" s="1"/>
  <c r="CX146" i="2" s="1"/>
  <c r="CT147" i="2"/>
  <c r="BZ146" i="2"/>
  <c r="BY147" i="2"/>
  <c r="Z152" i="2"/>
  <c r="AC151" i="2"/>
  <c r="FT150" i="2"/>
  <c r="FQ151" i="2"/>
  <c r="DF149" i="2"/>
  <c r="DI148" i="2"/>
  <c r="GO147" i="2"/>
  <c r="GL148" i="2"/>
  <c r="HG149" i="2"/>
  <c r="HJ148" i="2"/>
  <c r="ED147" i="2"/>
  <c r="EA148" i="2"/>
  <c r="EV148" i="2"/>
  <c r="EY147" i="2"/>
  <c r="BP148" i="2"/>
  <c r="BS147" i="2"/>
  <c r="CN149" i="2"/>
  <c r="CK150" i="2"/>
  <c r="AU148" i="2"/>
  <c r="AX147" i="2"/>
  <c r="N148" i="2" l="1"/>
  <c r="O147" i="2"/>
  <c r="P147" i="2" s="1"/>
  <c r="Q147" i="2" s="1"/>
  <c r="R147" i="2" s="1"/>
  <c r="H147" i="2"/>
  <c r="C149" i="2"/>
  <c r="D148" i="2"/>
  <c r="H148" i="2" s="1"/>
  <c r="G148" i="2"/>
  <c r="AK146" i="2"/>
  <c r="AL146" i="2" s="1"/>
  <c r="AM146" i="2" s="1"/>
  <c r="AI148" i="2"/>
  <c r="AJ147" i="2"/>
  <c r="AK147" i="2" s="1"/>
  <c r="AL147" i="2" s="1"/>
  <c r="AM147" i="2" s="1"/>
  <c r="BF147" i="2"/>
  <c r="BG147" i="2" s="1"/>
  <c r="BH147" i="2" s="1"/>
  <c r="BD149" i="2"/>
  <c r="BE148" i="2"/>
  <c r="BF148" i="2" s="1"/>
  <c r="BG148" i="2" s="1"/>
  <c r="BH148" i="2" s="1"/>
  <c r="GW146" i="2"/>
  <c r="GX146" i="2"/>
  <c r="GY146" i="2" s="1"/>
  <c r="GV147" i="2"/>
  <c r="GW147" i="2" s="1"/>
  <c r="GX147" i="2" s="1"/>
  <c r="GY147" i="2" s="1"/>
  <c r="GU148" i="2"/>
  <c r="FZ148" i="2"/>
  <c r="GA147" i="2"/>
  <c r="GB147" i="2" s="1"/>
  <c r="GC147" i="2" s="1"/>
  <c r="GD147" i="2" s="1"/>
  <c r="FG147" i="2"/>
  <c r="FH147" i="2" s="1"/>
  <c r="FI147" i="2" s="1"/>
  <c r="FE149" i="2"/>
  <c r="FF148" i="2"/>
  <c r="EL147" i="2"/>
  <c r="EM147" i="2"/>
  <c r="EN147" i="2" s="1"/>
  <c r="EJ149" i="2"/>
  <c r="EK148" i="2"/>
  <c r="DQ147" i="2"/>
  <c r="DR147" i="2" s="1"/>
  <c r="DS147" i="2" s="1"/>
  <c r="DO149" i="2"/>
  <c r="DP148" i="2"/>
  <c r="CT148" i="2"/>
  <c r="CU147" i="2"/>
  <c r="BZ147" i="2"/>
  <c r="CA147" i="2" s="1"/>
  <c r="CB147" i="2" s="1"/>
  <c r="CC147" i="2" s="1"/>
  <c r="BY148" i="2"/>
  <c r="CA146" i="2"/>
  <c r="CB146" i="2" s="1"/>
  <c r="CC146" i="2" s="1"/>
  <c r="AC152" i="2"/>
  <c r="Z153" i="2"/>
  <c r="CN150" i="2"/>
  <c r="CK151" i="2"/>
  <c r="HG150" i="2"/>
  <c r="HJ149" i="2"/>
  <c r="GO148" i="2"/>
  <c r="GL149" i="2"/>
  <c r="BP149" i="2"/>
  <c r="BS148" i="2"/>
  <c r="DF150" i="2"/>
  <c r="DI149" i="2"/>
  <c r="EV149" i="2"/>
  <c r="EY148" i="2"/>
  <c r="FT151" i="2"/>
  <c r="FQ152" i="2"/>
  <c r="EA149" i="2"/>
  <c r="ED148" i="2"/>
  <c r="AX148" i="2"/>
  <c r="AU149" i="2"/>
  <c r="O148" i="2" l="1"/>
  <c r="P148" i="2" s="1"/>
  <c r="Q148" i="2" s="1"/>
  <c r="R148" i="2" s="1"/>
  <c r="N149" i="2"/>
  <c r="C150" i="2"/>
  <c r="D149" i="2"/>
  <c r="G149" i="2" s="1"/>
  <c r="H149" i="2"/>
  <c r="AI149" i="2"/>
  <c r="AJ148" i="2"/>
  <c r="BD150" i="2"/>
  <c r="BE149" i="2"/>
  <c r="GU149" i="2"/>
  <c r="GV148" i="2"/>
  <c r="GA148" i="2"/>
  <c r="FZ149" i="2"/>
  <c r="FG148" i="2"/>
  <c r="FH148" i="2"/>
  <c r="FI148" i="2" s="1"/>
  <c r="FE150" i="2"/>
  <c r="FF149" i="2"/>
  <c r="EL148" i="2"/>
  <c r="EM148" i="2" s="1"/>
  <c r="EN148" i="2" s="1"/>
  <c r="EJ150" i="2"/>
  <c r="EK149" i="2"/>
  <c r="DQ148" i="2"/>
  <c r="DR148" i="2" s="1"/>
  <c r="DS148" i="2" s="1"/>
  <c r="DO150" i="2"/>
  <c r="DP149" i="2"/>
  <c r="CV147" i="2"/>
  <c r="CW147" i="2"/>
  <c r="CX147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AC153" i="2"/>
  <c r="Z154" i="2"/>
  <c r="BP150" i="2"/>
  <c r="BS149" i="2"/>
  <c r="GL150" i="2"/>
  <c r="GO149" i="2"/>
  <c r="FT152" i="2"/>
  <c r="FQ153" i="2"/>
  <c r="ED149" i="2"/>
  <c r="EA150" i="2"/>
  <c r="HJ150" i="2"/>
  <c r="HG151" i="2"/>
  <c r="CN151" i="2"/>
  <c r="CK152" i="2"/>
  <c r="EY149" i="2"/>
  <c r="EV150" i="2"/>
  <c r="DI150" i="2"/>
  <c r="DF151" i="2"/>
  <c r="AU150" i="2"/>
  <c r="AX149" i="2"/>
  <c r="O149" i="2" l="1"/>
  <c r="P149" i="2" s="1"/>
  <c r="Q149" i="2" s="1"/>
  <c r="R149" i="2" s="1"/>
  <c r="N150" i="2"/>
  <c r="C151" i="2"/>
  <c r="D150" i="2"/>
  <c r="G150" i="2" s="1"/>
  <c r="AK148" i="2"/>
  <c r="AL148" i="2" s="1"/>
  <c r="AM148" i="2" s="1"/>
  <c r="AI150" i="2"/>
  <c r="AJ149" i="2"/>
  <c r="BF149" i="2"/>
  <c r="BG149" i="2" s="1"/>
  <c r="BH149" i="2" s="1"/>
  <c r="BD151" i="2"/>
  <c r="BE150" i="2"/>
  <c r="GW148" i="2"/>
  <c r="GX148" i="2"/>
  <c r="GY148" i="2" s="1"/>
  <c r="GU150" i="2"/>
  <c r="GV149" i="2"/>
  <c r="GA149" i="2"/>
  <c r="FZ150" i="2"/>
  <c r="GB148" i="2"/>
  <c r="GC148" i="2" s="1"/>
  <c r="GD148" i="2" s="1"/>
  <c r="FG149" i="2"/>
  <c r="FH149" i="2" s="1"/>
  <c r="FI149" i="2" s="1"/>
  <c r="FE151" i="2"/>
  <c r="FF150" i="2"/>
  <c r="EL149" i="2"/>
  <c r="EM149" i="2"/>
  <c r="EN149" i="2" s="1"/>
  <c r="EJ151" i="2"/>
  <c r="EK150" i="2"/>
  <c r="EL150" i="2" s="1"/>
  <c r="EM150" i="2" s="1"/>
  <c r="EN150" i="2" s="1"/>
  <c r="DQ149" i="2"/>
  <c r="DR149" i="2" s="1"/>
  <c r="DS149" i="2" s="1"/>
  <c r="DO151" i="2"/>
  <c r="DP150" i="2"/>
  <c r="DQ150" i="2" s="1"/>
  <c r="DR150" i="2" s="1"/>
  <c r="DS150" i="2" s="1"/>
  <c r="CT150" i="2"/>
  <c r="CU149" i="2"/>
  <c r="CV149" i="2" s="1"/>
  <c r="CW149" i="2" s="1"/>
  <c r="CX149" i="2" s="1"/>
  <c r="BY150" i="2"/>
  <c r="BZ149" i="2"/>
  <c r="AC154" i="2"/>
  <c r="Z155" i="2"/>
  <c r="ED150" i="2"/>
  <c r="EA151" i="2"/>
  <c r="DF152" i="2"/>
  <c r="DI151" i="2"/>
  <c r="FQ154" i="2"/>
  <c r="FT153" i="2"/>
  <c r="EV151" i="2"/>
  <c r="EY150" i="2"/>
  <c r="CK153" i="2"/>
  <c r="CN152" i="2"/>
  <c r="GO150" i="2"/>
  <c r="GL151" i="2"/>
  <c r="HJ151" i="2"/>
  <c r="HG152" i="2"/>
  <c r="BP151" i="2"/>
  <c r="BS150" i="2"/>
  <c r="AX150" i="2"/>
  <c r="AU151" i="2"/>
  <c r="H150" i="2" l="1"/>
  <c r="O150" i="2"/>
  <c r="P150" i="2" s="1"/>
  <c r="Q150" i="2" s="1"/>
  <c r="R150" i="2" s="1"/>
  <c r="N151" i="2"/>
  <c r="C152" i="2"/>
  <c r="D151" i="2"/>
  <c r="G151" i="2" s="1"/>
  <c r="AK149" i="2"/>
  <c r="AL149" i="2" s="1"/>
  <c r="AM149" i="2" s="1"/>
  <c r="AI151" i="2"/>
  <c r="AJ150" i="2"/>
  <c r="AK150" i="2" s="1"/>
  <c r="AL150" i="2" s="1"/>
  <c r="AM150" i="2" s="1"/>
  <c r="BF150" i="2"/>
  <c r="BG150" i="2" s="1"/>
  <c r="BH150" i="2" s="1"/>
  <c r="BD152" i="2"/>
  <c r="BE151" i="2"/>
  <c r="GW149" i="2"/>
  <c r="GX149" i="2"/>
  <c r="GY149" i="2" s="1"/>
  <c r="GU151" i="2"/>
  <c r="GV150" i="2"/>
  <c r="GA150" i="2"/>
  <c r="GB150" i="2" s="1"/>
  <c r="GC150" i="2" s="1"/>
  <c r="GD150" i="2" s="1"/>
  <c r="FZ151" i="2"/>
  <c r="GB149" i="2"/>
  <c r="GC149" i="2" s="1"/>
  <c r="GD149" i="2" s="1"/>
  <c r="FG150" i="2"/>
  <c r="FH150" i="2"/>
  <c r="FI150" i="2" s="1"/>
  <c r="FE152" i="2"/>
  <c r="FF151" i="2"/>
  <c r="FG151" i="2" s="1"/>
  <c r="FH151" i="2" s="1"/>
  <c r="FI151" i="2" s="1"/>
  <c r="EJ152" i="2"/>
  <c r="EK151" i="2"/>
  <c r="DO152" i="2"/>
  <c r="DP151" i="2"/>
  <c r="DQ151" i="2" s="1"/>
  <c r="DR151" i="2" s="1"/>
  <c r="DS151" i="2" s="1"/>
  <c r="CT151" i="2"/>
  <c r="CU150" i="2"/>
  <c r="CV150" i="2" s="1"/>
  <c r="CW150" i="2" s="1"/>
  <c r="CX150" i="2" s="1"/>
  <c r="CA149" i="2"/>
  <c r="CB149" i="2" s="1"/>
  <c r="CC149" i="2" s="1"/>
  <c r="BY151" i="2"/>
  <c r="BZ150" i="2"/>
  <c r="AC155" i="2"/>
  <c r="Z156" i="2"/>
  <c r="BP152" i="2"/>
  <c r="BS151" i="2"/>
  <c r="EV152" i="2"/>
  <c r="EY151" i="2"/>
  <c r="HG153" i="2"/>
  <c r="HJ152" i="2"/>
  <c r="FQ155" i="2"/>
  <c r="FT154" i="2"/>
  <c r="GO151" i="2"/>
  <c r="GL152" i="2"/>
  <c r="DF153" i="2"/>
  <c r="DI152" i="2"/>
  <c r="EA152" i="2"/>
  <c r="ED151" i="2"/>
  <c r="CK154" i="2"/>
  <c r="CN153" i="2"/>
  <c r="AU152" i="2"/>
  <c r="AX151" i="2"/>
  <c r="N152" i="2" l="1"/>
  <c r="O151" i="2"/>
  <c r="P151" i="2" s="1"/>
  <c r="Q151" i="2" s="1"/>
  <c r="R151" i="2" s="1"/>
  <c r="H151" i="2"/>
  <c r="C153" i="2"/>
  <c r="D152" i="2"/>
  <c r="H152" i="2" s="1"/>
  <c r="AI152" i="2"/>
  <c r="AJ151" i="2"/>
  <c r="AK151" i="2" s="1"/>
  <c r="AL151" i="2" s="1"/>
  <c r="AM151" i="2" s="1"/>
  <c r="BF151" i="2"/>
  <c r="BG151" i="2" s="1"/>
  <c r="BH151" i="2" s="1"/>
  <c r="BD153" i="2"/>
  <c r="BE152" i="2"/>
  <c r="GW150" i="2"/>
  <c r="GX150" i="2" s="1"/>
  <c r="GY150" i="2" s="1"/>
  <c r="GU152" i="2"/>
  <c r="GV151" i="2"/>
  <c r="GW151" i="2" s="1"/>
  <c r="GX151" i="2" s="1"/>
  <c r="GY151" i="2" s="1"/>
  <c r="FZ152" i="2"/>
  <c r="GA151" i="2"/>
  <c r="GB151" i="2" s="1"/>
  <c r="GC151" i="2" s="1"/>
  <c r="GD151" i="2" s="1"/>
  <c r="FE153" i="2"/>
  <c r="FF152" i="2"/>
  <c r="EL151" i="2"/>
  <c r="EM151" i="2"/>
  <c r="EN151" i="2" s="1"/>
  <c r="EJ153" i="2"/>
  <c r="EK152" i="2"/>
  <c r="EL152" i="2" s="1"/>
  <c r="EM152" i="2" s="1"/>
  <c r="EN152" i="2" s="1"/>
  <c r="DP152" i="2"/>
  <c r="DQ152" i="2" s="1"/>
  <c r="DR152" i="2" s="1"/>
  <c r="DS152" i="2" s="1"/>
  <c r="DO153" i="2"/>
  <c r="CT152" i="2"/>
  <c r="CU151" i="2"/>
  <c r="CA150" i="2"/>
  <c r="CB150" i="2" s="1"/>
  <c r="CC150" i="2" s="1"/>
  <c r="BY152" i="2"/>
  <c r="BZ151" i="2"/>
  <c r="Z157" i="2"/>
  <c r="AC156" i="2"/>
  <c r="FT155" i="2"/>
  <c r="FQ156" i="2"/>
  <c r="CK155" i="2"/>
  <c r="CN154" i="2"/>
  <c r="EA153" i="2"/>
  <c r="ED152" i="2"/>
  <c r="HJ153" i="2"/>
  <c r="HG154" i="2"/>
  <c r="EV153" i="2"/>
  <c r="EY152" i="2"/>
  <c r="GO152" i="2"/>
  <c r="GL153" i="2"/>
  <c r="DI153" i="2"/>
  <c r="DF154" i="2"/>
  <c r="BP153" i="2"/>
  <c r="BS152" i="2"/>
  <c r="AX152" i="2"/>
  <c r="AU153" i="2"/>
  <c r="G152" i="2" l="1"/>
  <c r="O152" i="2"/>
  <c r="P152" i="2" s="1"/>
  <c r="Q152" i="2" s="1"/>
  <c r="R152" i="2" s="1"/>
  <c r="N153" i="2"/>
  <c r="C154" i="2"/>
  <c r="D153" i="2"/>
  <c r="H153" i="2" s="1"/>
  <c r="G153" i="2"/>
  <c r="AI153" i="2"/>
  <c r="AJ152" i="2"/>
  <c r="BF152" i="2"/>
  <c r="BG152" i="2" s="1"/>
  <c r="BH152" i="2" s="1"/>
  <c r="BD154" i="2"/>
  <c r="BE153" i="2"/>
  <c r="BF153" i="2" s="1"/>
  <c r="BG153" i="2" s="1"/>
  <c r="BH153" i="2" s="1"/>
  <c r="GU153" i="2"/>
  <c r="GV152" i="2"/>
  <c r="GW152" i="2" s="1"/>
  <c r="GX152" i="2" s="1"/>
  <c r="GY152" i="2" s="1"/>
  <c r="FZ153" i="2"/>
  <c r="GA152" i="2"/>
  <c r="FG152" i="2"/>
  <c r="FH152" i="2" s="1"/>
  <c r="FI152" i="2" s="1"/>
  <c r="FE154" i="2"/>
  <c r="FF153" i="2"/>
  <c r="EJ154" i="2"/>
  <c r="EK153" i="2"/>
  <c r="EL153" i="2" s="1"/>
  <c r="EM153" i="2" s="1"/>
  <c r="EN153" i="2" s="1"/>
  <c r="DO154" i="2"/>
  <c r="DP153" i="2"/>
  <c r="CV151" i="2"/>
  <c r="CW151" i="2" s="1"/>
  <c r="CX151" i="2" s="1"/>
  <c r="CU152" i="2"/>
  <c r="CT153" i="2"/>
  <c r="CA151" i="2"/>
  <c r="CB151" i="2" s="1"/>
  <c r="CC151" i="2" s="1"/>
  <c r="BY153" i="2"/>
  <c r="BZ152" i="2"/>
  <c r="AC157" i="2"/>
  <c r="Z158" i="2"/>
  <c r="HJ154" i="2"/>
  <c r="HG155" i="2"/>
  <c r="BP154" i="2"/>
  <c r="BS153" i="2"/>
  <c r="DI154" i="2"/>
  <c r="DF155" i="2"/>
  <c r="EA154" i="2"/>
  <c r="ED153" i="2"/>
  <c r="GO153" i="2"/>
  <c r="GL154" i="2"/>
  <c r="CN155" i="2"/>
  <c r="CK156" i="2"/>
  <c r="FQ157" i="2"/>
  <c r="FT156" i="2"/>
  <c r="EV154" i="2"/>
  <c r="EY153" i="2"/>
  <c r="AU154" i="2"/>
  <c r="AX153" i="2"/>
  <c r="N154" i="2" l="1"/>
  <c r="O153" i="2"/>
  <c r="P153" i="2" s="1"/>
  <c r="Q153" i="2" s="1"/>
  <c r="R153" i="2" s="1"/>
  <c r="C155" i="2"/>
  <c r="D154" i="2"/>
  <c r="H154" i="2" s="1"/>
  <c r="AK152" i="2"/>
  <c r="AL152" i="2" s="1"/>
  <c r="AM152" i="2" s="1"/>
  <c r="AI154" i="2"/>
  <c r="AJ153" i="2"/>
  <c r="BD155" i="2"/>
  <c r="BE154" i="2"/>
  <c r="GU154" i="2"/>
  <c r="GV153" i="2"/>
  <c r="GB152" i="2"/>
  <c r="GC152" i="2" s="1"/>
  <c r="GD152" i="2" s="1"/>
  <c r="FZ154" i="2"/>
  <c r="GA153" i="2"/>
  <c r="GB153" i="2" s="1"/>
  <c r="GC153" i="2" s="1"/>
  <c r="GD153" i="2" s="1"/>
  <c r="FG153" i="2"/>
  <c r="FH153" i="2" s="1"/>
  <c r="FI153" i="2" s="1"/>
  <c r="FE155" i="2"/>
  <c r="FF154" i="2"/>
  <c r="FG154" i="2" s="1"/>
  <c r="FH154" i="2" s="1"/>
  <c r="FI154" i="2" s="1"/>
  <c r="EJ155" i="2"/>
  <c r="EK154" i="2"/>
  <c r="DQ153" i="2"/>
  <c r="DR153" i="2"/>
  <c r="DS153" i="2" s="1"/>
  <c r="DO155" i="2"/>
  <c r="DP154" i="2"/>
  <c r="DQ154" i="2" s="1"/>
  <c r="DR154" i="2" s="1"/>
  <c r="DS154" i="2" s="1"/>
  <c r="CT154" i="2"/>
  <c r="CU153" i="2"/>
  <c r="CV152" i="2"/>
  <c r="CW152" i="2"/>
  <c r="CX152" i="2" s="1"/>
  <c r="BY154" i="2"/>
  <c r="BZ153" i="2"/>
  <c r="CA152" i="2"/>
  <c r="CB152" i="2"/>
  <c r="CC152" i="2" s="1"/>
  <c r="Z159" i="2"/>
  <c r="AC158" i="2"/>
  <c r="EA155" i="2"/>
  <c r="ED154" i="2"/>
  <c r="DI155" i="2"/>
  <c r="DF156" i="2"/>
  <c r="FT157" i="2"/>
  <c r="FQ158" i="2"/>
  <c r="CN156" i="2"/>
  <c r="CK157" i="2"/>
  <c r="BP155" i="2"/>
  <c r="BS154" i="2"/>
  <c r="EY154" i="2"/>
  <c r="EV155" i="2"/>
  <c r="HJ155" i="2"/>
  <c r="HG156" i="2"/>
  <c r="GO154" i="2"/>
  <c r="GL155" i="2"/>
  <c r="AU155" i="2"/>
  <c r="AX154" i="2"/>
  <c r="O154" i="2" l="1"/>
  <c r="P154" i="2" s="1"/>
  <c r="Q154" i="2" s="1"/>
  <c r="R154" i="2" s="1"/>
  <c r="N155" i="2"/>
  <c r="G154" i="2"/>
  <c r="C156" i="2"/>
  <c r="D155" i="2"/>
  <c r="H155" i="2" s="1"/>
  <c r="G155" i="2"/>
  <c r="AK153" i="2"/>
  <c r="AL153" i="2" s="1"/>
  <c r="AM153" i="2" s="1"/>
  <c r="AI155" i="2"/>
  <c r="AJ154" i="2"/>
  <c r="BF154" i="2"/>
  <c r="BG154" i="2"/>
  <c r="BH154" i="2" s="1"/>
  <c r="BD156" i="2"/>
  <c r="BE155" i="2"/>
  <c r="BF155" i="2" s="1"/>
  <c r="BG155" i="2" s="1"/>
  <c r="BH155" i="2" s="1"/>
  <c r="GW153" i="2"/>
  <c r="GX153" i="2"/>
  <c r="GY153" i="2" s="1"/>
  <c r="GU155" i="2"/>
  <c r="GV154" i="2"/>
  <c r="GW154" i="2" s="1"/>
  <c r="GX154" i="2" s="1"/>
  <c r="GY154" i="2" s="1"/>
  <c r="FZ155" i="2"/>
  <c r="GA154" i="2"/>
  <c r="FE156" i="2"/>
  <c r="FF155" i="2"/>
  <c r="EL154" i="2"/>
  <c r="EM154" i="2" s="1"/>
  <c r="EN154" i="2" s="1"/>
  <c r="EJ156" i="2"/>
  <c r="EK155" i="2"/>
  <c r="DO156" i="2"/>
  <c r="DP155" i="2"/>
  <c r="CV153" i="2"/>
  <c r="CW153" i="2" s="1"/>
  <c r="CX153" i="2" s="1"/>
  <c r="CT155" i="2"/>
  <c r="CU154" i="2"/>
  <c r="CV154" i="2" s="1"/>
  <c r="CW154" i="2" s="1"/>
  <c r="CX154" i="2" s="1"/>
  <c r="CA153" i="2"/>
  <c r="CB153" i="2" s="1"/>
  <c r="CC153" i="2" s="1"/>
  <c r="BY155" i="2"/>
  <c r="BZ154" i="2"/>
  <c r="CA154" i="2" s="1"/>
  <c r="CB154" i="2" s="1"/>
  <c r="CC154" i="2" s="1"/>
  <c r="Z160" i="2"/>
  <c r="AC159" i="2"/>
  <c r="CK158" i="2"/>
  <c r="CN157" i="2"/>
  <c r="HJ156" i="2"/>
  <c r="HG157" i="2"/>
  <c r="GO155" i="2"/>
  <c r="GL156" i="2"/>
  <c r="DI156" i="2"/>
  <c r="DF157" i="2"/>
  <c r="FT158" i="2"/>
  <c r="FQ159" i="2"/>
  <c r="EV156" i="2"/>
  <c r="EY155" i="2"/>
  <c r="BP156" i="2"/>
  <c r="BS155" i="2"/>
  <c r="EA156" i="2"/>
  <c r="ED155" i="2"/>
  <c r="AX155" i="2"/>
  <c r="AU156" i="2"/>
  <c r="N156" i="2" l="1"/>
  <c r="O155" i="2"/>
  <c r="P155" i="2" s="1"/>
  <c r="Q155" i="2" s="1"/>
  <c r="R155" i="2" s="1"/>
  <c r="C157" i="2"/>
  <c r="D156" i="2"/>
  <c r="G156" i="2" s="1"/>
  <c r="H156" i="2"/>
  <c r="AK154" i="2"/>
  <c r="AL154" i="2" s="1"/>
  <c r="AM154" i="2" s="1"/>
  <c r="AI156" i="2"/>
  <c r="AJ155" i="2"/>
  <c r="BD157" i="2"/>
  <c r="BE156" i="2"/>
  <c r="GU156" i="2"/>
  <c r="GV155" i="2"/>
  <c r="GB154" i="2"/>
  <c r="GC154" i="2"/>
  <c r="GD154" i="2" s="1"/>
  <c r="FZ156" i="2"/>
  <c r="GA155" i="2"/>
  <c r="FG155" i="2"/>
  <c r="FH155" i="2"/>
  <c r="FI155" i="2" s="1"/>
  <c r="FE157" i="2"/>
  <c r="FF156" i="2"/>
  <c r="EL155" i="2"/>
  <c r="EM155" i="2"/>
  <c r="EN155" i="2" s="1"/>
  <c r="EJ157" i="2"/>
  <c r="EK156" i="2"/>
  <c r="DQ155" i="2"/>
  <c r="DR155" i="2"/>
  <c r="DS155" i="2" s="1"/>
  <c r="DP156" i="2"/>
  <c r="DQ156" i="2" s="1"/>
  <c r="DR156" i="2" s="1"/>
  <c r="DS156" i="2" s="1"/>
  <c r="DO157" i="2"/>
  <c r="CU155" i="2"/>
  <c r="CT156" i="2"/>
  <c r="BZ155" i="2"/>
  <c r="BY156" i="2"/>
  <c r="AC160" i="2"/>
  <c r="Z161" i="2"/>
  <c r="DF158" i="2"/>
  <c r="DI157" i="2"/>
  <c r="GO156" i="2"/>
  <c r="GL157" i="2"/>
  <c r="BP157" i="2"/>
  <c r="BS156" i="2"/>
  <c r="HJ157" i="2"/>
  <c r="HG158" i="2"/>
  <c r="EY156" i="2"/>
  <c r="EV157" i="2"/>
  <c r="FQ160" i="2"/>
  <c r="FT159" i="2"/>
  <c r="EA157" i="2"/>
  <c r="ED156" i="2"/>
  <c r="CK159" i="2"/>
  <c r="CN158" i="2"/>
  <c r="AX156" i="2"/>
  <c r="AU157" i="2"/>
  <c r="O156" i="2" l="1"/>
  <c r="P156" i="2" s="1"/>
  <c r="Q156" i="2" s="1"/>
  <c r="R156" i="2" s="1"/>
  <c r="N157" i="2"/>
  <c r="C158" i="2"/>
  <c r="D157" i="2"/>
  <c r="G157" i="2" s="1"/>
  <c r="AK155" i="2"/>
  <c r="AL155" i="2" s="1"/>
  <c r="AM155" i="2" s="1"/>
  <c r="AI157" i="2"/>
  <c r="AJ156" i="2"/>
  <c r="AK156" i="2" s="1"/>
  <c r="AL156" i="2" s="1"/>
  <c r="AM156" i="2" s="1"/>
  <c r="BF156" i="2"/>
  <c r="BG156" i="2"/>
  <c r="BH156" i="2" s="1"/>
  <c r="BD158" i="2"/>
  <c r="BE157" i="2"/>
  <c r="GW155" i="2"/>
  <c r="GX155" i="2" s="1"/>
  <c r="GY155" i="2" s="1"/>
  <c r="GV156" i="2"/>
  <c r="GW156" i="2" s="1"/>
  <c r="GX156" i="2" s="1"/>
  <c r="GY156" i="2" s="1"/>
  <c r="GU157" i="2"/>
  <c r="GB155" i="2"/>
  <c r="GC155" i="2"/>
  <c r="GD155" i="2" s="1"/>
  <c r="FZ157" i="2"/>
  <c r="GA156" i="2"/>
  <c r="FG156" i="2"/>
  <c r="FH156" i="2" s="1"/>
  <c r="FI156" i="2" s="1"/>
  <c r="FE158" i="2"/>
  <c r="FF157" i="2"/>
  <c r="EL156" i="2"/>
  <c r="EM156" i="2" s="1"/>
  <c r="EN156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7" i="2"/>
  <c r="CU156" i="2"/>
  <c r="CV156" i="2" s="1"/>
  <c r="CW156" i="2" s="1"/>
  <c r="CX156" i="2" s="1"/>
  <c r="CV155" i="2"/>
  <c r="CW155" i="2" s="1"/>
  <c r="CX155" i="2" s="1"/>
  <c r="BY157" i="2"/>
  <c r="BZ156" i="2"/>
  <c r="CA155" i="2"/>
  <c r="CB155" i="2" s="1"/>
  <c r="CC155" i="2" s="1"/>
  <c r="AC161" i="2"/>
  <c r="Z162" i="2"/>
  <c r="HG159" i="2"/>
  <c r="HJ158" i="2"/>
  <c r="CK160" i="2"/>
  <c r="CN159" i="2"/>
  <c r="BP158" i="2"/>
  <c r="BS157" i="2"/>
  <c r="GO157" i="2"/>
  <c r="GL158" i="2"/>
  <c r="FQ161" i="2"/>
  <c r="FT160" i="2"/>
  <c r="EY157" i="2"/>
  <c r="EV158" i="2"/>
  <c r="ED157" i="2"/>
  <c r="EA158" i="2"/>
  <c r="DF159" i="2"/>
  <c r="DI158" i="2"/>
  <c r="AX157" i="2"/>
  <c r="AU158" i="2"/>
  <c r="O157" i="2" l="1"/>
  <c r="N158" i="2"/>
  <c r="H157" i="2"/>
  <c r="C159" i="2"/>
  <c r="D158" i="2"/>
  <c r="H158" i="2" s="1"/>
  <c r="G158" i="2"/>
  <c r="AJ157" i="2"/>
  <c r="AK157" i="2" s="1"/>
  <c r="AL157" i="2" s="1"/>
  <c r="AM157" i="2" s="1"/>
  <c r="AI158" i="2"/>
  <c r="BF157" i="2"/>
  <c r="BG157" i="2"/>
  <c r="BH157" i="2" s="1"/>
  <c r="BD159" i="2"/>
  <c r="BE158" i="2"/>
  <c r="BF158" i="2" s="1"/>
  <c r="BG158" i="2" s="1"/>
  <c r="BH158" i="2" s="1"/>
  <c r="GU158" i="2"/>
  <c r="GV157" i="2"/>
  <c r="GW157" i="2" s="1"/>
  <c r="GX157" i="2" s="1"/>
  <c r="GY157" i="2" s="1"/>
  <c r="GB156" i="2"/>
  <c r="GC156" i="2" s="1"/>
  <c r="GD156" i="2" s="1"/>
  <c r="GA157" i="2"/>
  <c r="GB157" i="2" s="1"/>
  <c r="GC157" i="2" s="1"/>
  <c r="GD157" i="2" s="1"/>
  <c r="FZ158" i="2"/>
  <c r="FG157" i="2"/>
  <c r="FH157" i="2" s="1"/>
  <c r="FI157" i="2" s="1"/>
  <c r="FE159" i="2"/>
  <c r="FF158" i="2"/>
  <c r="EJ159" i="2"/>
  <c r="EK158" i="2"/>
  <c r="DP158" i="2"/>
  <c r="DQ158" i="2" s="1"/>
  <c r="DR158" i="2" s="1"/>
  <c r="DS158" i="2" s="1"/>
  <c r="DO159" i="2"/>
  <c r="CT158" i="2"/>
  <c r="CU157" i="2"/>
  <c r="CA156" i="2"/>
  <c r="CB156" i="2" s="1"/>
  <c r="CC156" i="2" s="1"/>
  <c r="BY158" i="2"/>
  <c r="BZ157" i="2"/>
  <c r="CA157" i="2" s="1"/>
  <c r="CB157" i="2" s="1"/>
  <c r="CC157" i="2" s="1"/>
  <c r="Z163" i="2"/>
  <c r="AC162" i="2"/>
  <c r="GL159" i="2"/>
  <c r="GO158" i="2"/>
  <c r="DI159" i="2"/>
  <c r="DF160" i="2"/>
  <c r="ED158" i="2"/>
  <c r="EA159" i="2"/>
  <c r="EY158" i="2"/>
  <c r="EV159" i="2"/>
  <c r="CN160" i="2"/>
  <c r="CK161" i="2"/>
  <c r="BP159" i="2"/>
  <c r="BS158" i="2"/>
  <c r="FT161" i="2"/>
  <c r="FQ162" i="2"/>
  <c r="HJ159" i="2"/>
  <c r="HG160" i="2"/>
  <c r="AX158" i="2"/>
  <c r="AU159" i="2"/>
  <c r="N159" i="2" l="1"/>
  <c r="O158" i="2"/>
  <c r="P158" i="2" s="1"/>
  <c r="Q158" i="2" s="1"/>
  <c r="R158" i="2" s="1"/>
  <c r="P157" i="2"/>
  <c r="Q157" i="2" s="1"/>
  <c r="R157" i="2" s="1"/>
  <c r="C160" i="2"/>
  <c r="D159" i="2"/>
  <c r="H159" i="2" s="1"/>
  <c r="AI159" i="2"/>
  <c r="AJ158" i="2"/>
  <c r="BE159" i="2"/>
  <c r="BD160" i="2"/>
  <c r="GV158" i="2"/>
  <c r="GW158" i="2" s="1"/>
  <c r="GX158" i="2" s="1"/>
  <c r="GY158" i="2" s="1"/>
  <c r="GU159" i="2"/>
  <c r="GA158" i="2"/>
  <c r="GB158" i="2" s="1"/>
  <c r="GC158" i="2" s="1"/>
  <c r="GD158" i="2" s="1"/>
  <c r="FZ159" i="2"/>
  <c r="FG158" i="2"/>
  <c r="FH158" i="2"/>
  <c r="FI158" i="2" s="1"/>
  <c r="FE160" i="2"/>
  <c r="FF159" i="2"/>
  <c r="EL158" i="2"/>
  <c r="EM158" i="2" s="1"/>
  <c r="EN158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V157" i="2"/>
  <c r="CW157" i="2"/>
  <c r="CX157" i="2" s="1"/>
  <c r="CT159" i="2"/>
  <c r="CU158" i="2"/>
  <c r="CV158" i="2" s="1"/>
  <c r="CW158" i="2" s="1"/>
  <c r="CX158" i="2" s="1"/>
  <c r="BY159" i="2"/>
  <c r="BZ158" i="2"/>
  <c r="Z164" i="2"/>
  <c r="AC163" i="2"/>
  <c r="EV160" i="2"/>
  <c r="EY159" i="2"/>
  <c r="HG161" i="2"/>
  <c r="HJ160" i="2"/>
  <c r="FQ163" i="2"/>
  <c r="FT162" i="2"/>
  <c r="ED159" i="2"/>
  <c r="EA160" i="2"/>
  <c r="DI160" i="2"/>
  <c r="DF161" i="2"/>
  <c r="BP160" i="2"/>
  <c r="BS159" i="2"/>
  <c r="CK162" i="2"/>
  <c r="CN161" i="2"/>
  <c r="GL160" i="2"/>
  <c r="GO159" i="2"/>
  <c r="AU160" i="2"/>
  <c r="AX159" i="2"/>
  <c r="O159" i="2" l="1"/>
  <c r="N160" i="2"/>
  <c r="G159" i="2"/>
  <c r="C161" i="2"/>
  <c r="D160" i="2"/>
  <c r="G160" i="2" s="1"/>
  <c r="H160" i="2"/>
  <c r="AK158" i="2"/>
  <c r="AL158" i="2" s="1"/>
  <c r="AM158" i="2" s="1"/>
  <c r="AI160" i="2"/>
  <c r="AJ159" i="2"/>
  <c r="AK159" i="2" s="1"/>
  <c r="AL159" i="2" s="1"/>
  <c r="AM159" i="2" s="1"/>
  <c r="BD161" i="2"/>
  <c r="BE160" i="2"/>
  <c r="BF159" i="2"/>
  <c r="BG159" i="2"/>
  <c r="BH159" i="2" s="1"/>
  <c r="GU160" i="2"/>
  <c r="GV159" i="2"/>
  <c r="GW159" i="2" s="1"/>
  <c r="GX159" i="2" s="1"/>
  <c r="GY159" i="2" s="1"/>
  <c r="GA159" i="2"/>
  <c r="GB159" i="2" s="1"/>
  <c r="GC159" i="2" s="1"/>
  <c r="GD159" i="2" s="1"/>
  <c r="FZ160" i="2"/>
  <c r="FG159" i="2"/>
  <c r="FH159" i="2"/>
  <c r="FI159" i="2" s="1"/>
  <c r="FE161" i="2"/>
  <c r="FF160" i="2"/>
  <c r="FG160" i="2" s="1"/>
  <c r="FH160" i="2" s="1"/>
  <c r="FI160" i="2" s="1"/>
  <c r="EK160" i="2"/>
  <c r="EL160" i="2" s="1"/>
  <c r="EM160" i="2" s="1"/>
  <c r="EN160" i="2" s="1"/>
  <c r="EJ161" i="2"/>
  <c r="DO161" i="2"/>
  <c r="DP160" i="2"/>
  <c r="CT160" i="2"/>
  <c r="CU159" i="2"/>
  <c r="CA158" i="2"/>
  <c r="CB158" i="2"/>
  <c r="CC158" i="2" s="1"/>
  <c r="BZ159" i="2"/>
  <c r="BY160" i="2"/>
  <c r="AC164" i="2"/>
  <c r="Z165" i="2"/>
  <c r="ED160" i="2"/>
  <c r="EA161" i="2"/>
  <c r="GL161" i="2"/>
  <c r="GO160" i="2"/>
  <c r="FT163" i="2"/>
  <c r="FQ164" i="2"/>
  <c r="CK163" i="2"/>
  <c r="CN162" i="2"/>
  <c r="HG162" i="2"/>
  <c r="HJ161" i="2"/>
  <c r="DF162" i="2"/>
  <c r="DI161" i="2"/>
  <c r="BP161" i="2"/>
  <c r="BS160" i="2"/>
  <c r="EY160" i="2"/>
  <c r="EV161" i="2"/>
  <c r="AU161" i="2"/>
  <c r="AX160" i="2"/>
  <c r="N161" i="2" l="1"/>
  <c r="O160" i="2"/>
  <c r="P160" i="2" s="1"/>
  <c r="Q160" i="2" s="1"/>
  <c r="R160" i="2" s="1"/>
  <c r="P159" i="2"/>
  <c r="Q159" i="2" s="1"/>
  <c r="R159" i="2" s="1"/>
  <c r="C162" i="2"/>
  <c r="D161" i="2"/>
  <c r="G161" i="2" s="1"/>
  <c r="AI161" i="2"/>
  <c r="AJ160" i="2"/>
  <c r="BF160" i="2"/>
  <c r="BG160" i="2" s="1"/>
  <c r="BH160" i="2" s="1"/>
  <c r="BD162" i="2"/>
  <c r="BE161" i="2"/>
  <c r="GU161" i="2"/>
  <c r="GV160" i="2"/>
  <c r="FZ161" i="2"/>
  <c r="GA160" i="2"/>
  <c r="GB160" i="2" s="1"/>
  <c r="GC160" i="2" s="1"/>
  <c r="GD160" i="2" s="1"/>
  <c r="FE162" i="2"/>
  <c r="FF161" i="2"/>
  <c r="EJ162" i="2"/>
  <c r="EK161" i="2"/>
  <c r="EL161" i="2" s="1"/>
  <c r="EM161" i="2" s="1"/>
  <c r="EN161" i="2" s="1"/>
  <c r="DQ160" i="2"/>
  <c r="DR160" i="2"/>
  <c r="DS160" i="2" s="1"/>
  <c r="DP161" i="2"/>
  <c r="DQ161" i="2" s="1"/>
  <c r="DR161" i="2" s="1"/>
  <c r="DS161" i="2" s="1"/>
  <c r="DO162" i="2"/>
  <c r="CV159" i="2"/>
  <c r="CW159" i="2"/>
  <c r="CX159" i="2" s="1"/>
  <c r="CT161" i="2"/>
  <c r="CU160" i="2"/>
  <c r="BY161" i="2"/>
  <c r="BZ160" i="2"/>
  <c r="CA159" i="2"/>
  <c r="CB159" i="2"/>
  <c r="CC159" i="2" s="1"/>
  <c r="AC165" i="2"/>
  <c r="Z166" i="2"/>
  <c r="EY161" i="2"/>
  <c r="EV162" i="2"/>
  <c r="CN163" i="2"/>
  <c r="CK164" i="2"/>
  <c r="BP162" i="2"/>
  <c r="BS161" i="2"/>
  <c r="FQ165" i="2"/>
  <c r="FT164" i="2"/>
  <c r="GO161" i="2"/>
  <c r="GL162" i="2"/>
  <c r="ED161" i="2"/>
  <c r="EA162" i="2"/>
  <c r="DF163" i="2"/>
  <c r="DI162" i="2"/>
  <c r="HG163" i="2"/>
  <c r="HJ162" i="2"/>
  <c r="AX161" i="2"/>
  <c r="AU162" i="2"/>
  <c r="N162" i="2" l="1"/>
  <c r="O161" i="2"/>
  <c r="P161" i="2" s="1"/>
  <c r="Q161" i="2" s="1"/>
  <c r="R161" i="2" s="1"/>
  <c r="H161" i="2"/>
  <c r="C163" i="2"/>
  <c r="D162" i="2"/>
  <c r="H162" i="2" s="1"/>
  <c r="AK160" i="2"/>
  <c r="AL160" i="2" s="1"/>
  <c r="AM160" i="2" s="1"/>
  <c r="AJ161" i="2"/>
  <c r="AI162" i="2"/>
  <c r="BF161" i="2"/>
  <c r="BG161" i="2" s="1"/>
  <c r="BH161" i="2" s="1"/>
  <c r="BD163" i="2"/>
  <c r="BE162" i="2"/>
  <c r="BF162" i="2" s="1"/>
  <c r="BG162" i="2" s="1"/>
  <c r="BH162" i="2" s="1"/>
  <c r="GW160" i="2"/>
  <c r="GX160" i="2"/>
  <c r="GY160" i="2" s="1"/>
  <c r="GU162" i="2"/>
  <c r="GV161" i="2"/>
  <c r="GW161" i="2" s="1"/>
  <c r="GX161" i="2" s="1"/>
  <c r="GY161" i="2" s="1"/>
  <c r="FZ162" i="2"/>
  <c r="GA161" i="2"/>
  <c r="GB161" i="2" s="1"/>
  <c r="GC161" i="2" s="1"/>
  <c r="GD161" i="2" s="1"/>
  <c r="FG161" i="2"/>
  <c r="FH161" i="2"/>
  <c r="FI161" i="2" s="1"/>
  <c r="FF162" i="2"/>
  <c r="FG162" i="2" s="1"/>
  <c r="FH162" i="2" s="1"/>
  <c r="FI162" i="2" s="1"/>
  <c r="FE163" i="2"/>
  <c r="EJ163" i="2"/>
  <c r="EK162" i="2"/>
  <c r="EL162" i="2" s="1"/>
  <c r="EM162" i="2" s="1"/>
  <c r="EN162" i="2" s="1"/>
  <c r="DO163" i="2"/>
  <c r="DP162" i="2"/>
  <c r="CV160" i="2"/>
  <c r="CW160" i="2"/>
  <c r="CX160" i="2" s="1"/>
  <c r="CT162" i="2"/>
  <c r="CU161" i="2"/>
  <c r="CA160" i="2"/>
  <c r="CB160" i="2" s="1"/>
  <c r="CC160" i="2" s="1"/>
  <c r="BZ161" i="2"/>
  <c r="CA161" i="2" s="1"/>
  <c r="CB161" i="2" s="1"/>
  <c r="CC161" i="2" s="1"/>
  <c r="BY162" i="2"/>
  <c r="AC166" i="2"/>
  <c r="Z167" i="2"/>
  <c r="HJ163" i="2"/>
  <c r="HG164" i="2"/>
  <c r="FQ166" i="2"/>
  <c r="FT165" i="2"/>
  <c r="BP163" i="2"/>
  <c r="BS162" i="2"/>
  <c r="CK165" i="2"/>
  <c r="CN164" i="2"/>
  <c r="EA163" i="2"/>
  <c r="ED162" i="2"/>
  <c r="DI163" i="2"/>
  <c r="DF164" i="2"/>
  <c r="EV163" i="2"/>
  <c r="EY162" i="2"/>
  <c r="GO162" i="2"/>
  <c r="GL163" i="2"/>
  <c r="AU163" i="2"/>
  <c r="AX162" i="2"/>
  <c r="O162" i="2" l="1"/>
  <c r="P162" i="2" s="1"/>
  <c r="Q162" i="2" s="1"/>
  <c r="R162" i="2" s="1"/>
  <c r="N163" i="2"/>
  <c r="G162" i="2"/>
  <c r="C164" i="2"/>
  <c r="D163" i="2"/>
  <c r="H163" i="2" s="1"/>
  <c r="G163" i="2"/>
  <c r="AI163" i="2"/>
  <c r="AJ162" i="2"/>
  <c r="AK162" i="2" s="1"/>
  <c r="AL162" i="2" s="1"/>
  <c r="AM162" i="2" s="1"/>
  <c r="AK161" i="2"/>
  <c r="AL161" i="2" s="1"/>
  <c r="AM161" i="2" s="1"/>
  <c r="BD164" i="2"/>
  <c r="BE163" i="2"/>
  <c r="GU163" i="2"/>
  <c r="GV162" i="2"/>
  <c r="FZ163" i="2"/>
  <c r="GA162" i="2"/>
  <c r="GB162" i="2" s="1"/>
  <c r="GC162" i="2" s="1"/>
  <c r="GD162" i="2" s="1"/>
  <c r="FE164" i="2"/>
  <c r="FF163" i="2"/>
  <c r="FG163" i="2" s="1"/>
  <c r="FH163" i="2" s="1"/>
  <c r="FI163" i="2" s="1"/>
  <c r="EJ164" i="2"/>
  <c r="EK163" i="2"/>
  <c r="DQ162" i="2"/>
  <c r="DR162" i="2"/>
  <c r="DS162" i="2" s="1"/>
  <c r="DO164" i="2"/>
  <c r="DP163" i="2"/>
  <c r="CV161" i="2"/>
  <c r="CW161" i="2" s="1"/>
  <c r="CX161" i="2" s="1"/>
  <c r="CT163" i="2"/>
  <c r="CU162" i="2"/>
  <c r="BY163" i="2"/>
  <c r="BZ162" i="2"/>
  <c r="CA162" i="2" s="1"/>
  <c r="CB162" i="2" s="1"/>
  <c r="CC162" i="2" s="1"/>
  <c r="AC167" i="2"/>
  <c r="Z168" i="2"/>
  <c r="GO163" i="2"/>
  <c r="GL164" i="2"/>
  <c r="CN165" i="2"/>
  <c r="CK166" i="2"/>
  <c r="BP164" i="2"/>
  <c r="BS163" i="2"/>
  <c r="DF165" i="2"/>
  <c r="DI164" i="2"/>
  <c r="FT166" i="2"/>
  <c r="FQ167" i="2"/>
  <c r="HJ164" i="2"/>
  <c r="HG165" i="2"/>
  <c r="EV164" i="2"/>
  <c r="EY163" i="2"/>
  <c r="EA164" i="2"/>
  <c r="ED163" i="2"/>
  <c r="AU164" i="2"/>
  <c r="AX163" i="2"/>
  <c r="N164" i="2" l="1"/>
  <c r="O163" i="2"/>
  <c r="P163" i="2" s="1"/>
  <c r="Q163" i="2" s="1"/>
  <c r="R163" i="2" s="1"/>
  <c r="C165" i="2"/>
  <c r="D164" i="2"/>
  <c r="G164" i="2" s="1"/>
  <c r="H164" i="2"/>
  <c r="AI164" i="2"/>
  <c r="AJ163" i="2"/>
  <c r="AK163" i="2" s="1"/>
  <c r="AL163" i="2" s="1"/>
  <c r="AM163" i="2" s="1"/>
  <c r="BF163" i="2"/>
  <c r="BG163" i="2" s="1"/>
  <c r="BH163" i="2" s="1"/>
  <c r="BD165" i="2"/>
  <c r="BE164" i="2"/>
  <c r="GW162" i="2"/>
  <c r="GX162" i="2"/>
  <c r="GY162" i="2" s="1"/>
  <c r="GU164" i="2"/>
  <c r="GV163" i="2"/>
  <c r="GW163" i="2" s="1"/>
  <c r="GX163" i="2" s="1"/>
  <c r="GY163" i="2" s="1"/>
  <c r="GA163" i="2"/>
  <c r="FZ164" i="2"/>
  <c r="FE165" i="2"/>
  <c r="FF164" i="2"/>
  <c r="EL163" i="2"/>
  <c r="EM163" i="2" s="1"/>
  <c r="EN163" i="2" s="1"/>
  <c r="EJ165" i="2"/>
  <c r="EK164" i="2"/>
  <c r="DQ163" i="2"/>
  <c r="DR163" i="2"/>
  <c r="DS163" i="2" s="1"/>
  <c r="DP164" i="2"/>
  <c r="DQ164" i="2" s="1"/>
  <c r="DR164" i="2" s="1"/>
  <c r="DS164" i="2" s="1"/>
  <c r="DO165" i="2"/>
  <c r="CV162" i="2"/>
  <c r="CW162" i="2" s="1"/>
  <c r="CX162" i="2" s="1"/>
  <c r="CT164" i="2"/>
  <c r="CU163" i="2"/>
  <c r="BZ163" i="2"/>
  <c r="CA163" i="2" s="1"/>
  <c r="CB163" i="2" s="1"/>
  <c r="CC163" i="2" s="1"/>
  <c r="BY164" i="2"/>
  <c r="AC168" i="2"/>
  <c r="Z169" i="2"/>
  <c r="EY164" i="2"/>
  <c r="EV165" i="2"/>
  <c r="DI165" i="2"/>
  <c r="DF166" i="2"/>
  <c r="ED164" i="2"/>
  <c r="EA165" i="2"/>
  <c r="BP165" i="2"/>
  <c r="BS164" i="2"/>
  <c r="CK167" i="2"/>
  <c r="CN166" i="2"/>
  <c r="HJ165" i="2"/>
  <c r="HG166" i="2"/>
  <c r="GL165" i="2"/>
  <c r="GO164" i="2"/>
  <c r="FT167" i="2"/>
  <c r="FQ168" i="2"/>
  <c r="AX164" i="2"/>
  <c r="AU165" i="2"/>
  <c r="O164" i="2" l="1"/>
  <c r="P164" i="2" s="1"/>
  <c r="Q164" i="2" s="1"/>
  <c r="R164" i="2" s="1"/>
  <c r="N165" i="2"/>
  <c r="C166" i="2"/>
  <c r="D165" i="2"/>
  <c r="G165" i="2" s="1"/>
  <c r="AJ164" i="2"/>
  <c r="AK164" i="2" s="1"/>
  <c r="AL164" i="2" s="1"/>
  <c r="AM164" i="2" s="1"/>
  <c r="AI165" i="2"/>
  <c r="BF164" i="2"/>
  <c r="BG164" i="2"/>
  <c r="BH164" i="2" s="1"/>
  <c r="BD166" i="2"/>
  <c r="BE165" i="2"/>
  <c r="GU165" i="2"/>
  <c r="GV164" i="2"/>
  <c r="GA164" i="2"/>
  <c r="FZ165" i="2"/>
  <c r="GB163" i="2"/>
  <c r="GC163" i="2" s="1"/>
  <c r="GD163" i="2" s="1"/>
  <c r="FG164" i="2"/>
  <c r="FH164" i="2"/>
  <c r="FI164" i="2" s="1"/>
  <c r="FF165" i="2"/>
  <c r="FE166" i="2"/>
  <c r="EL164" i="2"/>
  <c r="EM164" i="2" s="1"/>
  <c r="EN164" i="2" s="1"/>
  <c r="EJ166" i="2"/>
  <c r="EK165" i="2"/>
  <c r="DO166" i="2"/>
  <c r="DP165" i="2"/>
  <c r="DQ165" i="2" s="1"/>
  <c r="DR165" i="2" s="1"/>
  <c r="DS165" i="2" s="1"/>
  <c r="CV163" i="2"/>
  <c r="CW163" i="2" s="1"/>
  <c r="CX163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Z170" i="2"/>
  <c r="AC169" i="2"/>
  <c r="FT168" i="2"/>
  <c r="FQ169" i="2"/>
  <c r="BP166" i="2"/>
  <c r="BS165" i="2"/>
  <c r="ED165" i="2"/>
  <c r="EA166" i="2"/>
  <c r="GO165" i="2"/>
  <c r="GL166" i="2"/>
  <c r="DI166" i="2"/>
  <c r="DF167" i="2"/>
  <c r="HG167" i="2"/>
  <c r="HJ166" i="2"/>
  <c r="EY165" i="2"/>
  <c r="EV166" i="2"/>
  <c r="CK168" i="2"/>
  <c r="CN167" i="2"/>
  <c r="AU166" i="2"/>
  <c r="AX165" i="2"/>
  <c r="N166" i="2" l="1"/>
  <c r="O165" i="2"/>
  <c r="P165" i="2" s="1"/>
  <c r="Q165" i="2" s="1"/>
  <c r="R165" i="2" s="1"/>
  <c r="H165" i="2"/>
  <c r="C167" i="2"/>
  <c r="D166" i="2"/>
  <c r="H166" i="2" s="1"/>
  <c r="AI166" i="2"/>
  <c r="AJ165" i="2"/>
  <c r="BF165" i="2"/>
  <c r="BG165" i="2"/>
  <c r="BH165" i="2" s="1"/>
  <c r="BD167" i="2"/>
  <c r="BE166" i="2"/>
  <c r="GW164" i="2"/>
  <c r="GX164" i="2" s="1"/>
  <c r="GY164" i="2" s="1"/>
  <c r="GV165" i="2"/>
  <c r="GW165" i="2" s="1"/>
  <c r="GX165" i="2" s="1"/>
  <c r="GY165" i="2" s="1"/>
  <c r="GU166" i="2"/>
  <c r="GA165" i="2"/>
  <c r="FZ166" i="2"/>
  <c r="GB164" i="2"/>
  <c r="GC164" i="2" s="1"/>
  <c r="GD164" i="2" s="1"/>
  <c r="FE167" i="2"/>
  <c r="FF166" i="2"/>
  <c r="FG165" i="2"/>
  <c r="FH165" i="2" s="1"/>
  <c r="FI165" i="2" s="1"/>
  <c r="EL165" i="2"/>
  <c r="EM165" i="2"/>
  <c r="EN165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6" i="2"/>
  <c r="CU165" i="2"/>
  <c r="BZ165" i="2"/>
  <c r="BY166" i="2"/>
  <c r="AC170" i="2"/>
  <c r="Z171" i="2"/>
  <c r="GL167" i="2"/>
  <c r="GO166" i="2"/>
  <c r="HG168" i="2"/>
  <c r="HJ167" i="2"/>
  <c r="EY166" i="2"/>
  <c r="EV167" i="2"/>
  <c r="CN168" i="2"/>
  <c r="CK169" i="2"/>
  <c r="ED166" i="2"/>
  <c r="EA167" i="2"/>
  <c r="BP167" i="2"/>
  <c r="BS166" i="2"/>
  <c r="FT169" i="2"/>
  <c r="FQ170" i="2"/>
  <c r="DF168" i="2"/>
  <c r="DI167" i="2"/>
  <c r="AU167" i="2"/>
  <c r="AX166" i="2"/>
  <c r="G166" i="2" l="1"/>
  <c r="N167" i="2"/>
  <c r="O166" i="2"/>
  <c r="P166" i="2" s="1"/>
  <c r="Q166" i="2" s="1"/>
  <c r="R166" i="2" s="1"/>
  <c r="C168" i="2"/>
  <c r="D167" i="2"/>
  <c r="H167" i="2" s="1"/>
  <c r="AK165" i="2"/>
  <c r="AL165" i="2" s="1"/>
  <c r="AM165" i="2" s="1"/>
  <c r="AI167" i="2"/>
  <c r="AJ166" i="2"/>
  <c r="BF166" i="2"/>
  <c r="BG166" i="2"/>
  <c r="BH166" i="2" s="1"/>
  <c r="BD168" i="2"/>
  <c r="BE167" i="2"/>
  <c r="GV166" i="2"/>
  <c r="GU167" i="2"/>
  <c r="GA166" i="2"/>
  <c r="GB166" i="2" s="1"/>
  <c r="GC166" i="2" s="1"/>
  <c r="GD166" i="2" s="1"/>
  <c r="FZ167" i="2"/>
  <c r="GB165" i="2"/>
  <c r="GC165" i="2" s="1"/>
  <c r="GD165" i="2" s="1"/>
  <c r="FG166" i="2"/>
  <c r="FH166" i="2" s="1"/>
  <c r="FI166" i="2" s="1"/>
  <c r="FE168" i="2"/>
  <c r="FF167" i="2"/>
  <c r="EJ168" i="2"/>
  <c r="EK167" i="2"/>
  <c r="DP167" i="2"/>
  <c r="DO168" i="2"/>
  <c r="CV165" i="2"/>
  <c r="CW165" i="2"/>
  <c r="CX165" i="2" s="1"/>
  <c r="CT167" i="2"/>
  <c r="CU166" i="2"/>
  <c r="BY167" i="2"/>
  <c r="BZ166" i="2"/>
  <c r="CA166" i="2" s="1"/>
  <c r="CB166" i="2" s="1"/>
  <c r="CC166" i="2" s="1"/>
  <c r="CA165" i="2"/>
  <c r="CB165" i="2"/>
  <c r="CC165" i="2" s="1"/>
  <c r="AC171" i="2"/>
  <c r="Z172" i="2"/>
  <c r="CK170" i="2"/>
  <c r="CN169" i="2"/>
  <c r="DF169" i="2"/>
  <c r="DI168" i="2"/>
  <c r="FQ171" i="2"/>
  <c r="FT170" i="2"/>
  <c r="EV168" i="2"/>
  <c r="EY167" i="2"/>
  <c r="HJ168" i="2"/>
  <c r="HG169" i="2"/>
  <c r="EA168" i="2"/>
  <c r="ED167" i="2"/>
  <c r="BP168" i="2"/>
  <c r="BS167" i="2"/>
  <c r="GO167" i="2"/>
  <c r="GL168" i="2"/>
  <c r="AX167" i="2"/>
  <c r="AU168" i="2"/>
  <c r="N168" i="2" l="1"/>
  <c r="O167" i="2"/>
  <c r="P167" i="2" s="1"/>
  <c r="Q167" i="2" s="1"/>
  <c r="R167" i="2" s="1"/>
  <c r="G167" i="2"/>
  <c r="C169" i="2"/>
  <c r="D168" i="2"/>
  <c r="G168" i="2" s="1"/>
  <c r="H168" i="2"/>
  <c r="AK166" i="2"/>
  <c r="AL166" i="2" s="1"/>
  <c r="AM166" i="2" s="1"/>
  <c r="AI168" i="2"/>
  <c r="AJ167" i="2"/>
  <c r="AK167" i="2" s="1"/>
  <c r="AL167" i="2" s="1"/>
  <c r="AM167" i="2" s="1"/>
  <c r="BF167" i="2"/>
  <c r="BG167" i="2" s="1"/>
  <c r="BH167" i="2" s="1"/>
  <c r="BD169" i="2"/>
  <c r="BE168" i="2"/>
  <c r="GU168" i="2"/>
  <c r="GV167" i="2"/>
  <c r="GW167" i="2" s="1"/>
  <c r="GX167" i="2" s="1"/>
  <c r="GY167" i="2" s="1"/>
  <c r="GW166" i="2"/>
  <c r="GX166" i="2" s="1"/>
  <c r="GY166" i="2" s="1"/>
  <c r="FZ168" i="2"/>
  <c r="GA167" i="2"/>
  <c r="GB167" i="2" s="1"/>
  <c r="GC167" i="2" s="1"/>
  <c r="GD167" i="2" s="1"/>
  <c r="FG167" i="2"/>
  <c r="FH167" i="2"/>
  <c r="FI167" i="2" s="1"/>
  <c r="FE169" i="2"/>
  <c r="FF168" i="2"/>
  <c r="FG168" i="2" s="1"/>
  <c r="FH168" i="2" s="1"/>
  <c r="FI168" i="2" s="1"/>
  <c r="EL167" i="2"/>
  <c r="EM167" i="2" s="1"/>
  <c r="EN167" i="2" s="1"/>
  <c r="EJ169" i="2"/>
  <c r="EK168" i="2"/>
  <c r="DP168" i="2"/>
  <c r="DO169" i="2"/>
  <c r="DQ167" i="2"/>
  <c r="DR167" i="2" s="1"/>
  <c r="DS167" i="2" s="1"/>
  <c r="CV166" i="2"/>
  <c r="CW166" i="2"/>
  <c r="CX166" i="2" s="1"/>
  <c r="CT168" i="2"/>
  <c r="CU167" i="2"/>
  <c r="CV167" i="2" s="1"/>
  <c r="CW167" i="2" s="1"/>
  <c r="CX167" i="2" s="1"/>
  <c r="BY168" i="2"/>
  <c r="BZ167" i="2"/>
  <c r="Z173" i="2"/>
  <c r="AC172" i="2"/>
  <c r="GL169" i="2"/>
  <c r="GO168" i="2"/>
  <c r="EY168" i="2"/>
  <c r="EV169" i="2"/>
  <c r="EA169" i="2"/>
  <c r="ED168" i="2"/>
  <c r="FT171" i="2"/>
  <c r="FQ172" i="2"/>
  <c r="BP169" i="2"/>
  <c r="BS168" i="2"/>
  <c r="DI169" i="2"/>
  <c r="DF170" i="2"/>
  <c r="HG170" i="2"/>
  <c r="HJ169" i="2"/>
  <c r="CN170" i="2"/>
  <c r="CK171" i="2"/>
  <c r="AU169" i="2"/>
  <c r="AX168" i="2"/>
  <c r="N169" i="2" l="1"/>
  <c r="O168" i="2"/>
  <c r="P168" i="2" s="1"/>
  <c r="Q168" i="2" s="1"/>
  <c r="R168" i="2" s="1"/>
  <c r="C170" i="2"/>
  <c r="D169" i="2"/>
  <c r="G169" i="2" s="1"/>
  <c r="AI169" i="2"/>
  <c r="AJ168" i="2"/>
  <c r="BF168" i="2"/>
  <c r="BG168" i="2" s="1"/>
  <c r="BH168" i="2" s="1"/>
  <c r="BD170" i="2"/>
  <c r="BE169" i="2"/>
  <c r="GU169" i="2"/>
  <c r="GV168" i="2"/>
  <c r="FZ169" i="2"/>
  <c r="GA168" i="2"/>
  <c r="FE170" i="2"/>
  <c r="FF169" i="2"/>
  <c r="EL168" i="2"/>
  <c r="EM168" i="2"/>
  <c r="EN168" i="2" s="1"/>
  <c r="EJ170" i="2"/>
  <c r="EK169" i="2"/>
  <c r="EL169" i="2" s="1"/>
  <c r="EM169" i="2" s="1"/>
  <c r="EN169" i="2" s="1"/>
  <c r="DP169" i="2"/>
  <c r="DO170" i="2"/>
  <c r="DQ168" i="2"/>
  <c r="DR168" i="2" s="1"/>
  <c r="DS168" i="2" s="1"/>
  <c r="CT169" i="2"/>
  <c r="CU168" i="2"/>
  <c r="CA167" i="2"/>
  <c r="CB167" i="2" s="1"/>
  <c r="CC167" i="2" s="1"/>
  <c r="BY169" i="2"/>
  <c r="BZ168" i="2"/>
  <c r="AC173" i="2"/>
  <c r="Z174" i="2"/>
  <c r="FQ173" i="2"/>
  <c r="FT172" i="2"/>
  <c r="CN171" i="2"/>
  <c r="CK172" i="2"/>
  <c r="HG171" i="2"/>
  <c r="HJ170" i="2"/>
  <c r="EY169" i="2"/>
  <c r="EV170" i="2"/>
  <c r="EA170" i="2"/>
  <c r="ED169" i="2"/>
  <c r="DI170" i="2"/>
  <c r="DF171" i="2"/>
  <c r="BP170" i="2"/>
  <c r="BS169" i="2"/>
  <c r="GL170" i="2"/>
  <c r="GO169" i="2"/>
  <c r="AU170" i="2"/>
  <c r="AX169" i="2"/>
  <c r="N170" i="2" l="1"/>
  <c r="O169" i="2"/>
  <c r="P169" i="2" s="1"/>
  <c r="Q169" i="2" s="1"/>
  <c r="R169" i="2" s="1"/>
  <c r="H169" i="2"/>
  <c r="C171" i="2"/>
  <c r="D170" i="2"/>
  <c r="H170" i="2" s="1"/>
  <c r="AK168" i="2"/>
  <c r="AL168" i="2" s="1"/>
  <c r="AM168" i="2" s="1"/>
  <c r="AI170" i="2"/>
  <c r="AJ169" i="2"/>
  <c r="BF169" i="2"/>
  <c r="BG169" i="2" s="1"/>
  <c r="BH169" i="2" s="1"/>
  <c r="BD171" i="2"/>
  <c r="BE170" i="2"/>
  <c r="GW168" i="2"/>
  <c r="GX168" i="2"/>
  <c r="GY168" i="2" s="1"/>
  <c r="GU170" i="2"/>
  <c r="GV169" i="2"/>
  <c r="GB168" i="2"/>
  <c r="GC168" i="2" s="1"/>
  <c r="GD168" i="2" s="1"/>
  <c r="GA169" i="2"/>
  <c r="GB169" i="2" s="1"/>
  <c r="GC169" i="2" s="1"/>
  <c r="GD169" i="2" s="1"/>
  <c r="FZ170" i="2"/>
  <c r="FG169" i="2"/>
  <c r="FH169" i="2" s="1"/>
  <c r="FI169" i="2" s="1"/>
  <c r="FE171" i="2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69" i="2"/>
  <c r="DR169" i="2"/>
  <c r="DS169" i="2" s="1"/>
  <c r="CV168" i="2"/>
  <c r="CW168" i="2"/>
  <c r="CX168" i="2" s="1"/>
  <c r="CT170" i="2"/>
  <c r="CU169" i="2"/>
  <c r="CV169" i="2" s="1"/>
  <c r="CW169" i="2" s="1"/>
  <c r="CX169" i="2" s="1"/>
  <c r="CA168" i="2"/>
  <c r="CB168" i="2" s="1"/>
  <c r="CC168" i="2" s="1"/>
  <c r="BY170" i="2"/>
  <c r="BZ169" i="2"/>
  <c r="Z175" i="2"/>
  <c r="AC174" i="2"/>
  <c r="EV171" i="2"/>
  <c r="EY170" i="2"/>
  <c r="GL171" i="2"/>
  <c r="GO170" i="2"/>
  <c r="BP171" i="2"/>
  <c r="BS170" i="2"/>
  <c r="CK173" i="2"/>
  <c r="CN172" i="2"/>
  <c r="HJ171" i="2"/>
  <c r="HG172" i="2"/>
  <c r="DF172" i="2"/>
  <c r="DI171" i="2"/>
  <c r="EA171" i="2"/>
  <c r="ED170" i="2"/>
  <c r="FT173" i="2"/>
  <c r="FQ174" i="2"/>
  <c r="AX170" i="2"/>
  <c r="AU171" i="2"/>
  <c r="O170" i="2" l="1"/>
  <c r="P170" i="2" s="1"/>
  <c r="Q170" i="2" s="1"/>
  <c r="R170" i="2" s="1"/>
  <c r="N171" i="2"/>
  <c r="G170" i="2"/>
  <c r="D171" i="2"/>
  <c r="H171" i="2" s="1"/>
  <c r="C172" i="2"/>
  <c r="G171" i="2"/>
  <c r="AK169" i="2"/>
  <c r="AL169" i="2" s="1"/>
  <c r="AM169" i="2" s="1"/>
  <c r="AI171" i="2"/>
  <c r="AJ170" i="2"/>
  <c r="BF170" i="2"/>
  <c r="BG170" i="2" s="1"/>
  <c r="BH170" i="2" s="1"/>
  <c r="BD172" i="2"/>
  <c r="BE171" i="2"/>
  <c r="GW169" i="2"/>
  <c r="GX169" i="2"/>
  <c r="GY169" i="2" s="1"/>
  <c r="GU171" i="2"/>
  <c r="GV170" i="2"/>
  <c r="FZ171" i="2"/>
  <c r="GA170" i="2"/>
  <c r="FE172" i="2"/>
  <c r="FF171" i="2"/>
  <c r="FG171" i="2" s="1"/>
  <c r="FH171" i="2" s="1"/>
  <c r="FI171" i="2" s="1"/>
  <c r="EJ172" i="2"/>
  <c r="EK171" i="2"/>
  <c r="DQ170" i="2"/>
  <c r="DR170" i="2"/>
  <c r="DS170" i="2" s="1"/>
  <c r="DP171" i="2"/>
  <c r="DO172" i="2"/>
  <c r="CT171" i="2"/>
  <c r="CU170" i="2"/>
  <c r="CV170" i="2" s="1"/>
  <c r="CW170" i="2" s="1"/>
  <c r="CX170" i="2" s="1"/>
  <c r="CA169" i="2"/>
  <c r="CB169" i="2" s="1"/>
  <c r="CC169" i="2" s="1"/>
  <c r="BZ170" i="2"/>
  <c r="BY171" i="2"/>
  <c r="Z176" i="2"/>
  <c r="AC175" i="2"/>
  <c r="FQ175" i="2"/>
  <c r="FT174" i="2"/>
  <c r="CK174" i="2"/>
  <c r="CN173" i="2"/>
  <c r="ED171" i="2"/>
  <c r="EA172" i="2"/>
  <c r="BP172" i="2"/>
  <c r="BS171" i="2"/>
  <c r="GL172" i="2"/>
  <c r="GO171" i="2"/>
  <c r="HJ172" i="2"/>
  <c r="HG173" i="2"/>
  <c r="DF173" i="2"/>
  <c r="DI172" i="2"/>
  <c r="EV172" i="2"/>
  <c r="EY171" i="2"/>
  <c r="AU172" i="2"/>
  <c r="AX171" i="2"/>
  <c r="N172" i="2" l="1"/>
  <c r="O171" i="2"/>
  <c r="P171" i="2" s="1"/>
  <c r="Q171" i="2" s="1"/>
  <c r="R171" i="2" s="1"/>
  <c r="C173" i="2"/>
  <c r="D172" i="2"/>
  <c r="G172" i="2" s="1"/>
  <c r="AK170" i="2"/>
  <c r="AL170" i="2" s="1"/>
  <c r="AM170" i="2" s="1"/>
  <c r="AI172" i="2"/>
  <c r="AJ171" i="2"/>
  <c r="AK171" i="2" s="1"/>
  <c r="AL171" i="2" s="1"/>
  <c r="AM171" i="2" s="1"/>
  <c r="BF171" i="2"/>
  <c r="BG171" i="2"/>
  <c r="BH171" i="2" s="1"/>
  <c r="BD173" i="2"/>
  <c r="BE172" i="2"/>
  <c r="BF172" i="2" s="1"/>
  <c r="BG172" i="2" s="1"/>
  <c r="BH172" i="2" s="1"/>
  <c r="GW170" i="2"/>
  <c r="GX170" i="2" s="1"/>
  <c r="GY170" i="2" s="1"/>
  <c r="GU172" i="2"/>
  <c r="GV171" i="2"/>
  <c r="GB170" i="2"/>
  <c r="GC170" i="2" s="1"/>
  <c r="GD170" i="2" s="1"/>
  <c r="FZ172" i="2"/>
  <c r="GA171" i="2"/>
  <c r="GB171" i="2" s="1"/>
  <c r="GC171" i="2" s="1"/>
  <c r="GD171" i="2" s="1"/>
  <c r="FE173" i="2"/>
  <c r="FF172" i="2"/>
  <c r="EL171" i="2"/>
  <c r="EM171" i="2" s="1"/>
  <c r="EN171" i="2" s="1"/>
  <c r="EJ173" i="2"/>
  <c r="EK172" i="2"/>
  <c r="DO173" i="2"/>
  <c r="DP172" i="2"/>
  <c r="DQ172" i="2" s="1"/>
  <c r="DR172" i="2" s="1"/>
  <c r="DS172" i="2" s="1"/>
  <c r="DQ171" i="2"/>
  <c r="DR171" i="2" s="1"/>
  <c r="DS171" i="2" s="1"/>
  <c r="CT172" i="2"/>
  <c r="CU171" i="2"/>
  <c r="BZ171" i="2"/>
  <c r="BY172" i="2"/>
  <c r="CA170" i="2"/>
  <c r="CB170" i="2" s="1"/>
  <c r="CC170" i="2" s="1"/>
  <c r="Z177" i="2"/>
  <c r="AC176" i="2"/>
  <c r="BP173" i="2"/>
  <c r="BS172" i="2"/>
  <c r="EA173" i="2"/>
  <c r="ED172" i="2"/>
  <c r="EY172" i="2"/>
  <c r="EV173" i="2"/>
  <c r="HG174" i="2"/>
  <c r="HJ173" i="2"/>
  <c r="CN174" i="2"/>
  <c r="CK175" i="2"/>
  <c r="DI173" i="2"/>
  <c r="DF174" i="2"/>
  <c r="GO172" i="2"/>
  <c r="GL173" i="2"/>
  <c r="FQ176" i="2"/>
  <c r="FT175" i="2"/>
  <c r="AU173" i="2"/>
  <c r="AX172" i="2"/>
  <c r="O172" i="2" l="1"/>
  <c r="P172" i="2" s="1"/>
  <c r="Q172" i="2" s="1"/>
  <c r="R172" i="2" s="1"/>
  <c r="N173" i="2"/>
  <c r="H172" i="2"/>
  <c r="C174" i="2"/>
  <c r="D173" i="2"/>
  <c r="G173" i="2" s="1"/>
  <c r="AI173" i="2"/>
  <c r="AJ172" i="2"/>
  <c r="AK172" i="2" s="1"/>
  <c r="AL172" i="2" s="1"/>
  <c r="AM172" i="2" s="1"/>
  <c r="BD174" i="2"/>
  <c r="BE173" i="2"/>
  <c r="GW171" i="2"/>
  <c r="GX171" i="2"/>
  <c r="GY171" i="2" s="1"/>
  <c r="GU173" i="2"/>
  <c r="GV172" i="2"/>
  <c r="GW172" i="2" s="1"/>
  <c r="GX172" i="2" s="1"/>
  <c r="GY172" i="2" s="1"/>
  <c r="GA172" i="2"/>
  <c r="FZ173" i="2"/>
  <c r="FG172" i="2"/>
  <c r="FH172" i="2" s="1"/>
  <c r="FI172" i="2" s="1"/>
  <c r="FE174" i="2"/>
  <c r="FF173" i="2"/>
  <c r="EL172" i="2"/>
  <c r="EM172" i="2"/>
  <c r="EN172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V171" i="2"/>
  <c r="CW171" i="2"/>
  <c r="CX171" i="2" s="1"/>
  <c r="CT173" i="2"/>
  <c r="CU172" i="2"/>
  <c r="CV172" i="2" s="1"/>
  <c r="CW172" i="2" s="1"/>
  <c r="CX172" i="2" s="1"/>
  <c r="BY173" i="2"/>
  <c r="BZ172" i="2"/>
  <c r="CA171" i="2"/>
  <c r="CB171" i="2" s="1"/>
  <c r="CC171" i="2" s="1"/>
  <c r="Z178" i="2"/>
  <c r="AC177" i="2"/>
  <c r="HJ174" i="2"/>
  <c r="HG175" i="2"/>
  <c r="EV174" i="2"/>
  <c r="EY173" i="2"/>
  <c r="GL174" i="2"/>
  <c r="GO173" i="2"/>
  <c r="DF175" i="2"/>
  <c r="DI174" i="2"/>
  <c r="EA174" i="2"/>
  <c r="ED173" i="2"/>
  <c r="CN175" i="2"/>
  <c r="CK176" i="2"/>
  <c r="FT176" i="2"/>
  <c r="FQ177" i="2"/>
  <c r="BP174" i="2"/>
  <c r="BS173" i="2"/>
  <c r="AU174" i="2"/>
  <c r="AX173" i="2"/>
  <c r="N174" i="2" l="1"/>
  <c r="O173" i="2"/>
  <c r="P173" i="2" s="1"/>
  <c r="Q173" i="2" s="1"/>
  <c r="R173" i="2" s="1"/>
  <c r="H173" i="2"/>
  <c r="C175" i="2"/>
  <c r="D174" i="2"/>
  <c r="H174" i="2" s="1"/>
  <c r="G174" i="2"/>
  <c r="AJ173" i="2"/>
  <c r="AK173" i="2" s="1"/>
  <c r="AL173" i="2" s="1"/>
  <c r="AM173" i="2" s="1"/>
  <c r="AI174" i="2"/>
  <c r="BF173" i="2"/>
  <c r="BG173" i="2" s="1"/>
  <c r="BH173" i="2" s="1"/>
  <c r="BD175" i="2"/>
  <c r="BE174" i="2"/>
  <c r="GU174" i="2"/>
  <c r="GV173" i="2"/>
  <c r="GW173" i="2" s="1"/>
  <c r="GX173" i="2" s="1"/>
  <c r="GY173" i="2" s="1"/>
  <c r="FZ174" i="2"/>
  <c r="GA173" i="2"/>
  <c r="GB173" i="2" s="1"/>
  <c r="GC173" i="2" s="1"/>
  <c r="GD173" i="2" s="1"/>
  <c r="GB172" i="2"/>
  <c r="GC172" i="2" s="1"/>
  <c r="GD172" i="2" s="1"/>
  <c r="FG173" i="2"/>
  <c r="FH173" i="2"/>
  <c r="FI173" i="2" s="1"/>
  <c r="FE175" i="2"/>
  <c r="FF174" i="2"/>
  <c r="EJ175" i="2"/>
  <c r="EK174" i="2"/>
  <c r="DP174" i="2"/>
  <c r="DO175" i="2"/>
  <c r="CU173" i="2"/>
  <c r="CV173" i="2" s="1"/>
  <c r="CW173" i="2" s="1"/>
  <c r="CX173" i="2" s="1"/>
  <c r="CT174" i="2"/>
  <c r="CA172" i="2"/>
  <c r="CB172" i="2" s="1"/>
  <c r="CC172" i="2" s="1"/>
  <c r="BY174" i="2"/>
  <c r="BZ173" i="2"/>
  <c r="Z179" i="2"/>
  <c r="AC178" i="2"/>
  <c r="DI175" i="2"/>
  <c r="DF176" i="2"/>
  <c r="FT177" i="2"/>
  <c r="FQ178" i="2"/>
  <c r="GL175" i="2"/>
  <c r="GO174" i="2"/>
  <c r="CK177" i="2"/>
  <c r="CN176" i="2"/>
  <c r="EV175" i="2"/>
  <c r="EY174" i="2"/>
  <c r="BP175" i="2"/>
  <c r="BS174" i="2"/>
  <c r="HJ175" i="2"/>
  <c r="HG176" i="2"/>
  <c r="ED174" i="2"/>
  <c r="EA175" i="2"/>
  <c r="AX174" i="2"/>
  <c r="AU175" i="2"/>
  <c r="N175" i="2" l="1"/>
  <c r="O174" i="2"/>
  <c r="P174" i="2" s="1"/>
  <c r="Q174" i="2" s="1"/>
  <c r="R174" i="2" s="1"/>
  <c r="C176" i="2"/>
  <c r="D175" i="2"/>
  <c r="H175" i="2" s="1"/>
  <c r="G175" i="2"/>
  <c r="AI175" i="2"/>
  <c r="AJ174" i="2"/>
  <c r="BF174" i="2"/>
  <c r="BG174" i="2" s="1"/>
  <c r="BH174" i="2" s="1"/>
  <c r="BD176" i="2"/>
  <c r="BE175" i="2"/>
  <c r="GU175" i="2"/>
  <c r="GV174" i="2"/>
  <c r="FZ175" i="2"/>
  <c r="GA174" i="2"/>
  <c r="GB174" i="2" s="1"/>
  <c r="GC174" i="2" s="1"/>
  <c r="GD174" i="2" s="1"/>
  <c r="FG174" i="2"/>
  <c r="FH174" i="2"/>
  <c r="FI174" i="2" s="1"/>
  <c r="FE176" i="2"/>
  <c r="FF175" i="2"/>
  <c r="EL174" i="2"/>
  <c r="EM174" i="2" s="1"/>
  <c r="EN174" i="2" s="1"/>
  <c r="EJ176" i="2"/>
  <c r="EK175" i="2"/>
  <c r="DO176" i="2"/>
  <c r="DP175" i="2"/>
  <c r="DQ175" i="2" s="1"/>
  <c r="DR175" i="2" s="1"/>
  <c r="DS175" i="2" s="1"/>
  <c r="DQ174" i="2"/>
  <c r="DR174" i="2" s="1"/>
  <c r="DS174" i="2" s="1"/>
  <c r="CU174" i="2"/>
  <c r="CT175" i="2"/>
  <c r="CA173" i="2"/>
  <c r="CB173" i="2"/>
  <c r="CC173" i="2" s="1"/>
  <c r="BY175" i="2"/>
  <c r="BZ174" i="2"/>
  <c r="AC179" i="2"/>
  <c r="Z180" i="2"/>
  <c r="EA176" i="2"/>
  <c r="ED175" i="2"/>
  <c r="CK178" i="2"/>
  <c r="CN177" i="2"/>
  <c r="HG177" i="2"/>
  <c r="HJ176" i="2"/>
  <c r="GO175" i="2"/>
  <c r="GL176" i="2"/>
  <c r="FQ179" i="2"/>
  <c r="FT178" i="2"/>
  <c r="BP176" i="2"/>
  <c r="BS175" i="2"/>
  <c r="DI176" i="2"/>
  <c r="DF177" i="2"/>
  <c r="EV176" i="2"/>
  <c r="EY175" i="2"/>
  <c r="AX175" i="2"/>
  <c r="AU176" i="2"/>
  <c r="O175" i="2" l="1"/>
  <c r="N176" i="2"/>
  <c r="C177" i="2"/>
  <c r="D176" i="2"/>
  <c r="G176" i="2"/>
  <c r="H176" i="2"/>
  <c r="AK174" i="2"/>
  <c r="AL174" i="2" s="1"/>
  <c r="AM174" i="2" s="1"/>
  <c r="AI176" i="2"/>
  <c r="AJ175" i="2"/>
  <c r="AK175" i="2" s="1"/>
  <c r="AL175" i="2" s="1"/>
  <c r="AM175" i="2" s="1"/>
  <c r="BF175" i="2"/>
  <c r="BG175" i="2" s="1"/>
  <c r="BH175" i="2" s="1"/>
  <c r="BD177" i="2"/>
  <c r="BE176" i="2"/>
  <c r="GW174" i="2"/>
  <c r="GX174" i="2" s="1"/>
  <c r="GY174" i="2" s="1"/>
  <c r="GU176" i="2"/>
  <c r="GV175" i="2"/>
  <c r="GA175" i="2"/>
  <c r="FZ176" i="2"/>
  <c r="FG175" i="2"/>
  <c r="FH175" i="2"/>
  <c r="FI175" i="2" s="1"/>
  <c r="FE177" i="2"/>
  <c r="FF176" i="2"/>
  <c r="EL175" i="2"/>
  <c r="EM175" i="2"/>
  <c r="EN175" i="2" s="1"/>
  <c r="EJ177" i="2"/>
  <c r="EK176" i="2"/>
  <c r="EL176" i="2" s="1"/>
  <c r="EM176" i="2" s="1"/>
  <c r="EN176" i="2" s="1"/>
  <c r="DO177" i="2"/>
  <c r="DP176" i="2"/>
  <c r="CU175" i="2"/>
  <c r="CV175" i="2" s="1"/>
  <c r="CW175" i="2" s="1"/>
  <c r="CX175" i="2" s="1"/>
  <c r="CT176" i="2"/>
  <c r="CV174" i="2"/>
  <c r="CW174" i="2" s="1"/>
  <c r="CX174" i="2" s="1"/>
  <c r="CA174" i="2"/>
  <c r="CB174" i="2" s="1"/>
  <c r="CC174" i="2" s="1"/>
  <c r="BY176" i="2"/>
  <c r="BZ175" i="2"/>
  <c r="Z181" i="2"/>
  <c r="AC180" i="2"/>
  <c r="GL177" i="2"/>
  <c r="GO176" i="2"/>
  <c r="EV177" i="2"/>
  <c r="EY176" i="2"/>
  <c r="DI177" i="2"/>
  <c r="DF178" i="2"/>
  <c r="HJ177" i="2"/>
  <c r="HG178" i="2"/>
  <c r="CN178" i="2"/>
  <c r="CK179" i="2"/>
  <c r="BP177" i="2"/>
  <c r="BS176" i="2"/>
  <c r="FQ180" i="2"/>
  <c r="FT179" i="2"/>
  <c r="EA177" i="2"/>
  <c r="ED176" i="2"/>
  <c r="AX176" i="2"/>
  <c r="AU177" i="2"/>
  <c r="O176" i="2" l="1"/>
  <c r="P176" i="2" s="1"/>
  <c r="Q176" i="2" s="1"/>
  <c r="R176" i="2" s="1"/>
  <c r="N177" i="2"/>
  <c r="P175" i="2"/>
  <c r="Q175" i="2" s="1"/>
  <c r="R175" i="2" s="1"/>
  <c r="C178" i="2"/>
  <c r="D177" i="2"/>
  <c r="G177" i="2" s="1"/>
  <c r="AI177" i="2"/>
  <c r="AJ176" i="2"/>
  <c r="BF176" i="2"/>
  <c r="BG176" i="2" s="1"/>
  <c r="BH176" i="2" s="1"/>
  <c r="BD178" i="2"/>
  <c r="BE177" i="2"/>
  <c r="BF177" i="2" s="1"/>
  <c r="BG177" i="2" s="1"/>
  <c r="BH177" i="2" s="1"/>
  <c r="GW175" i="2"/>
  <c r="GX175" i="2" s="1"/>
  <c r="GY175" i="2" s="1"/>
  <c r="GU177" i="2"/>
  <c r="GV176" i="2"/>
  <c r="FZ177" i="2"/>
  <c r="GA176" i="2"/>
  <c r="GB176" i="2" s="1"/>
  <c r="GC176" i="2" s="1"/>
  <c r="GD176" i="2" s="1"/>
  <c r="GB175" i="2"/>
  <c r="GC175" i="2" s="1"/>
  <c r="GD175" i="2" s="1"/>
  <c r="FG176" i="2"/>
  <c r="FH176" i="2" s="1"/>
  <c r="FI176" i="2" s="1"/>
  <c r="FE178" i="2"/>
  <c r="FF177" i="2"/>
  <c r="EJ178" i="2"/>
  <c r="EK177" i="2"/>
  <c r="DQ176" i="2"/>
  <c r="DR176" i="2"/>
  <c r="DS176" i="2" s="1"/>
  <c r="DP177" i="2"/>
  <c r="DQ177" i="2" s="1"/>
  <c r="DR177" i="2" s="1"/>
  <c r="DS177" i="2" s="1"/>
  <c r="DO178" i="2"/>
  <c r="CT177" i="2"/>
  <c r="CU176" i="2"/>
  <c r="CV176" i="2" s="1"/>
  <c r="CW176" i="2" s="1"/>
  <c r="CX176" i="2" s="1"/>
  <c r="CA175" i="2"/>
  <c r="CB175" i="2" s="1"/>
  <c r="CC175" i="2" s="1"/>
  <c r="BY177" i="2"/>
  <c r="BZ176" i="2"/>
  <c r="Z182" i="2"/>
  <c r="AC181" i="2"/>
  <c r="HG179" i="2"/>
  <c r="HJ178" i="2"/>
  <c r="DF179" i="2"/>
  <c r="DI178" i="2"/>
  <c r="FT180" i="2"/>
  <c r="FQ181" i="2"/>
  <c r="ED177" i="2"/>
  <c r="EA178" i="2"/>
  <c r="EV178" i="2"/>
  <c r="EY177" i="2"/>
  <c r="CK180" i="2"/>
  <c r="CN179" i="2"/>
  <c r="BP178" i="2"/>
  <c r="BS177" i="2"/>
  <c r="GO177" i="2"/>
  <c r="GL178" i="2"/>
  <c r="AU178" i="2"/>
  <c r="AX177" i="2"/>
  <c r="O177" i="2" l="1"/>
  <c r="P177" i="2" s="1"/>
  <c r="Q177" i="2" s="1"/>
  <c r="R177" i="2" s="1"/>
  <c r="N178" i="2"/>
  <c r="H177" i="2"/>
  <c r="C179" i="2"/>
  <c r="D178" i="2"/>
  <c r="H178" i="2" s="1"/>
  <c r="G178" i="2"/>
  <c r="AK176" i="2"/>
  <c r="AL176" i="2" s="1"/>
  <c r="AM176" i="2" s="1"/>
  <c r="AI178" i="2"/>
  <c r="AJ177" i="2"/>
  <c r="BD179" i="2"/>
  <c r="BE178" i="2"/>
  <c r="GW176" i="2"/>
  <c r="GX176" i="2" s="1"/>
  <c r="GY176" i="2" s="1"/>
  <c r="GU178" i="2"/>
  <c r="GV177" i="2"/>
  <c r="GW177" i="2" s="1"/>
  <c r="GX177" i="2" s="1"/>
  <c r="GY177" i="2" s="1"/>
  <c r="GA177" i="2"/>
  <c r="FZ178" i="2"/>
  <c r="FG177" i="2"/>
  <c r="FH177" i="2"/>
  <c r="FI177" i="2" s="1"/>
  <c r="FE179" i="2"/>
  <c r="FF178" i="2"/>
  <c r="EL177" i="2"/>
  <c r="EM177" i="2" s="1"/>
  <c r="EN177" i="2" s="1"/>
  <c r="EJ179" i="2"/>
  <c r="EK178" i="2"/>
  <c r="EL178" i="2" s="1"/>
  <c r="EM178" i="2" s="1"/>
  <c r="EN178" i="2" s="1"/>
  <c r="DO179" i="2"/>
  <c r="DP178" i="2"/>
  <c r="CT178" i="2"/>
  <c r="CU177" i="2"/>
  <c r="BY178" i="2"/>
  <c r="BZ177" i="2"/>
  <c r="CA176" i="2"/>
  <c r="CB176" i="2" s="1"/>
  <c r="CC176" i="2" s="1"/>
  <c r="Z183" i="2"/>
  <c r="AC182" i="2"/>
  <c r="ED178" i="2"/>
  <c r="EA179" i="2"/>
  <c r="EY178" i="2"/>
  <c r="EV179" i="2"/>
  <c r="FT181" i="2"/>
  <c r="FQ182" i="2"/>
  <c r="GO178" i="2"/>
  <c r="GL179" i="2"/>
  <c r="BP179" i="2"/>
  <c r="BS178" i="2"/>
  <c r="DI179" i="2"/>
  <c r="DF180" i="2"/>
  <c r="CK181" i="2"/>
  <c r="CN180" i="2"/>
  <c r="HG180" i="2"/>
  <c r="HJ179" i="2"/>
  <c r="AX178" i="2"/>
  <c r="AU179" i="2"/>
  <c r="N179" i="2" l="1"/>
  <c r="O178" i="2"/>
  <c r="C180" i="2"/>
  <c r="D179" i="2"/>
  <c r="H179" i="2" s="1"/>
  <c r="AK177" i="2"/>
  <c r="AL177" i="2" s="1"/>
  <c r="AM177" i="2" s="1"/>
  <c r="AI179" i="2"/>
  <c r="AJ178" i="2"/>
  <c r="AK178" i="2" s="1"/>
  <c r="AL178" i="2" s="1"/>
  <c r="AM178" i="2" s="1"/>
  <c r="BF178" i="2"/>
  <c r="BG178" i="2" s="1"/>
  <c r="BH178" i="2" s="1"/>
  <c r="BD180" i="2"/>
  <c r="BE179" i="2"/>
  <c r="BF179" i="2" s="1"/>
  <c r="BG179" i="2" s="1"/>
  <c r="BH179" i="2" s="1"/>
  <c r="GU179" i="2"/>
  <c r="GV178" i="2"/>
  <c r="GA178" i="2"/>
  <c r="GB178" i="2" s="1"/>
  <c r="GC178" i="2" s="1"/>
  <c r="GD178" i="2" s="1"/>
  <c r="FZ179" i="2"/>
  <c r="GB177" i="2"/>
  <c r="GC177" i="2" s="1"/>
  <c r="GD177" i="2" s="1"/>
  <c r="FG178" i="2"/>
  <c r="FH178" i="2"/>
  <c r="FI178" i="2" s="1"/>
  <c r="FE180" i="2"/>
  <c r="FF179" i="2"/>
  <c r="FG179" i="2" s="1"/>
  <c r="FH179" i="2" s="1"/>
  <c r="FI179" i="2" s="1"/>
  <c r="EJ180" i="2"/>
  <c r="EK179" i="2"/>
  <c r="DQ178" i="2"/>
  <c r="DR178" i="2"/>
  <c r="DS178" i="2" s="1"/>
  <c r="DO180" i="2"/>
  <c r="DP179" i="2"/>
  <c r="DQ179" i="2" s="1"/>
  <c r="DR179" i="2" s="1"/>
  <c r="DS179" i="2" s="1"/>
  <c r="CV177" i="2"/>
  <c r="CW177" i="2"/>
  <c r="CX177" i="2" s="1"/>
  <c r="CT179" i="2"/>
  <c r="CU178" i="2"/>
  <c r="CA177" i="2"/>
  <c r="CB177" i="2" s="1"/>
  <c r="CC177" i="2" s="1"/>
  <c r="BY179" i="2"/>
  <c r="BZ178" i="2"/>
  <c r="CA178" i="2" s="1"/>
  <c r="CB178" i="2" s="1"/>
  <c r="CC178" i="2" s="1"/>
  <c r="AC183" i="2"/>
  <c r="Z184" i="2"/>
  <c r="GL180" i="2"/>
  <c r="GO179" i="2"/>
  <c r="HJ180" i="2"/>
  <c r="HG181" i="2"/>
  <c r="FQ183" i="2"/>
  <c r="FT182" i="2"/>
  <c r="CN181" i="2"/>
  <c r="CK182" i="2"/>
  <c r="EY179" i="2"/>
  <c r="EV180" i="2"/>
  <c r="DI180" i="2"/>
  <c r="DF181" i="2"/>
  <c r="EA180" i="2"/>
  <c r="ED179" i="2"/>
  <c r="BP180" i="2"/>
  <c r="BS179" i="2"/>
  <c r="AU180" i="2"/>
  <c r="AX179" i="2"/>
  <c r="P178" i="2" l="1"/>
  <c r="Q178" i="2" s="1"/>
  <c r="R178" i="2" s="1"/>
  <c r="N180" i="2"/>
  <c r="O179" i="2"/>
  <c r="P179" i="2" s="1"/>
  <c r="Q179" i="2" s="1"/>
  <c r="R179" i="2" s="1"/>
  <c r="G179" i="2"/>
  <c r="C181" i="2"/>
  <c r="D180" i="2"/>
  <c r="G180" i="2" s="1"/>
  <c r="AI180" i="2"/>
  <c r="AJ179" i="2"/>
  <c r="BD181" i="2"/>
  <c r="BE180" i="2"/>
  <c r="GW178" i="2"/>
  <c r="GX178" i="2"/>
  <c r="GY178" i="2" s="1"/>
  <c r="GU180" i="2"/>
  <c r="GV179" i="2"/>
  <c r="FZ180" i="2"/>
  <c r="GA179" i="2"/>
  <c r="GB179" i="2" s="1"/>
  <c r="GC179" i="2" s="1"/>
  <c r="GD179" i="2" s="1"/>
  <c r="FE181" i="2"/>
  <c r="FF180" i="2"/>
  <c r="EL179" i="2"/>
  <c r="EM179" i="2"/>
  <c r="EN179" i="2" s="1"/>
  <c r="EJ181" i="2"/>
  <c r="EK180" i="2"/>
  <c r="DO181" i="2"/>
  <c r="DP180" i="2"/>
  <c r="DQ180" i="2" s="1"/>
  <c r="DR180" i="2" s="1"/>
  <c r="DS180" i="2" s="1"/>
  <c r="CV178" i="2"/>
  <c r="CW178" i="2"/>
  <c r="CX178" i="2" s="1"/>
  <c r="CT180" i="2"/>
  <c r="CU179" i="2"/>
  <c r="BZ179" i="2"/>
  <c r="BY180" i="2"/>
  <c r="Z185" i="2"/>
  <c r="AC184" i="2"/>
  <c r="CK183" i="2"/>
  <c r="CN182" i="2"/>
  <c r="BP181" i="2"/>
  <c r="BS180" i="2"/>
  <c r="FT183" i="2"/>
  <c r="FQ184" i="2"/>
  <c r="HJ181" i="2"/>
  <c r="HG182" i="2"/>
  <c r="DI181" i="2"/>
  <c r="DF182" i="2"/>
  <c r="EY180" i="2"/>
  <c r="EV181" i="2"/>
  <c r="EA181" i="2"/>
  <c r="ED180" i="2"/>
  <c r="GL181" i="2"/>
  <c r="GO180" i="2"/>
  <c r="AU181" i="2"/>
  <c r="AX180" i="2"/>
  <c r="H180" i="2" l="1"/>
  <c r="N181" i="2"/>
  <c r="O180" i="2"/>
  <c r="C182" i="2"/>
  <c r="D181" i="2"/>
  <c r="G181" i="2" s="1"/>
  <c r="AK179" i="2"/>
  <c r="AL179" i="2" s="1"/>
  <c r="AM179" i="2" s="1"/>
  <c r="AJ180" i="2"/>
  <c r="AK180" i="2" s="1"/>
  <c r="AL180" i="2" s="1"/>
  <c r="AM180" i="2" s="1"/>
  <c r="AI181" i="2"/>
  <c r="BF180" i="2"/>
  <c r="BG180" i="2" s="1"/>
  <c r="BH180" i="2" s="1"/>
  <c r="BD182" i="2"/>
  <c r="BE181" i="2"/>
  <c r="BF181" i="2" s="1"/>
  <c r="BG181" i="2" s="1"/>
  <c r="BH181" i="2" s="1"/>
  <c r="GW179" i="2"/>
  <c r="GX179" i="2" s="1"/>
  <c r="GY179" i="2" s="1"/>
  <c r="GU181" i="2"/>
  <c r="GV180" i="2"/>
  <c r="FZ181" i="2"/>
  <c r="GA180" i="2"/>
  <c r="FG180" i="2"/>
  <c r="FH180" i="2"/>
  <c r="FI180" i="2" s="1"/>
  <c r="FF181" i="2"/>
  <c r="FE182" i="2"/>
  <c r="EL180" i="2"/>
  <c r="EM180" i="2" s="1"/>
  <c r="EN180" i="2" s="1"/>
  <c r="EJ182" i="2"/>
  <c r="EK181" i="2"/>
  <c r="DO182" i="2"/>
  <c r="DP181" i="2"/>
  <c r="CV179" i="2"/>
  <c r="CW179" i="2" s="1"/>
  <c r="CX179" i="2" s="1"/>
  <c r="CT181" i="2"/>
  <c r="CU180" i="2"/>
  <c r="BY181" i="2"/>
  <c r="BZ180" i="2"/>
  <c r="CA180" i="2" s="1"/>
  <c r="CB180" i="2" s="1"/>
  <c r="CC180" i="2" s="1"/>
  <c r="CA179" i="2"/>
  <c r="CB179" i="2" s="1"/>
  <c r="CC179" i="2" s="1"/>
  <c r="Z186" i="2"/>
  <c r="AC185" i="2"/>
  <c r="HJ182" i="2"/>
  <c r="HG183" i="2"/>
  <c r="GL182" i="2"/>
  <c r="GO181" i="2"/>
  <c r="FT184" i="2"/>
  <c r="FQ185" i="2"/>
  <c r="EA182" i="2"/>
  <c r="ED181" i="2"/>
  <c r="EV182" i="2"/>
  <c r="EY181" i="2"/>
  <c r="BP182" i="2"/>
  <c r="BS181" i="2"/>
  <c r="DI182" i="2"/>
  <c r="DF183" i="2"/>
  <c r="CK184" i="2"/>
  <c r="CN183" i="2"/>
  <c r="AU182" i="2"/>
  <c r="AX181" i="2"/>
  <c r="P180" i="2" l="1"/>
  <c r="Q180" i="2" s="1"/>
  <c r="R180" i="2" s="1"/>
  <c r="N182" i="2"/>
  <c r="O181" i="2"/>
  <c r="P181" i="2" s="1"/>
  <c r="Q181" i="2" s="1"/>
  <c r="R181" i="2" s="1"/>
  <c r="H181" i="2"/>
  <c r="C183" i="2"/>
  <c r="D182" i="2"/>
  <c r="H182" i="2" s="1"/>
  <c r="AI182" i="2"/>
  <c r="AJ181" i="2"/>
  <c r="AK181" i="2" s="1"/>
  <c r="AL181" i="2" s="1"/>
  <c r="AM181" i="2" s="1"/>
  <c r="BE182" i="2"/>
  <c r="BF182" i="2" s="1"/>
  <c r="BG182" i="2" s="1"/>
  <c r="BH182" i="2" s="1"/>
  <c r="BD183" i="2"/>
  <c r="GW180" i="2"/>
  <c r="GX180" i="2" s="1"/>
  <c r="GY180" i="2" s="1"/>
  <c r="GU182" i="2"/>
  <c r="GV181" i="2"/>
  <c r="GW181" i="2" s="1"/>
  <c r="GX181" i="2" s="1"/>
  <c r="GY181" i="2" s="1"/>
  <c r="GB180" i="2"/>
  <c r="GC180" i="2" s="1"/>
  <c r="GD180" i="2" s="1"/>
  <c r="GA181" i="2"/>
  <c r="GB181" i="2" s="1"/>
  <c r="GC181" i="2" s="1"/>
  <c r="GD181" i="2" s="1"/>
  <c r="FZ182" i="2"/>
  <c r="FE183" i="2"/>
  <c r="FF182" i="2"/>
  <c r="FG181" i="2"/>
  <c r="FH181" i="2" s="1"/>
  <c r="FI181" i="2" s="1"/>
  <c r="EL181" i="2"/>
  <c r="EM181" i="2" s="1"/>
  <c r="EN181" i="2" s="1"/>
  <c r="EJ183" i="2"/>
  <c r="EK182" i="2"/>
  <c r="EL182" i="2" s="1"/>
  <c r="EM182" i="2" s="1"/>
  <c r="EN182" i="2" s="1"/>
  <c r="DQ181" i="2"/>
  <c r="DR181" i="2" s="1"/>
  <c r="DS181" i="2" s="1"/>
  <c r="DO183" i="2"/>
  <c r="DP182" i="2"/>
  <c r="CV180" i="2"/>
  <c r="CW180" i="2"/>
  <c r="CX180" i="2" s="1"/>
  <c r="CT182" i="2"/>
  <c r="CU181" i="2"/>
  <c r="BY182" i="2"/>
  <c r="BZ181" i="2"/>
  <c r="Z187" i="2"/>
  <c r="AC186" i="2"/>
  <c r="EA183" i="2"/>
  <c r="ED182" i="2"/>
  <c r="DI183" i="2"/>
  <c r="DF184" i="2"/>
  <c r="CN184" i="2"/>
  <c r="CK185" i="2"/>
  <c r="FQ186" i="2"/>
  <c r="FT185" i="2"/>
  <c r="GO182" i="2"/>
  <c r="GL183" i="2"/>
  <c r="HG184" i="2"/>
  <c r="HJ183" i="2"/>
  <c r="BP183" i="2"/>
  <c r="BS182" i="2"/>
  <c r="EY182" i="2"/>
  <c r="EV183" i="2"/>
  <c r="AU183" i="2"/>
  <c r="AX182" i="2"/>
  <c r="N183" i="2" l="1"/>
  <c r="O182" i="2"/>
  <c r="P182" i="2" s="1"/>
  <c r="Q182" i="2" s="1"/>
  <c r="R182" i="2" s="1"/>
  <c r="G182" i="2"/>
  <c r="C184" i="2"/>
  <c r="D183" i="2"/>
  <c r="H183" i="2" s="1"/>
  <c r="G183" i="2"/>
  <c r="AI183" i="2"/>
  <c r="AJ182" i="2"/>
  <c r="BD184" i="2"/>
  <c r="BE183" i="2"/>
  <c r="GU183" i="2"/>
  <c r="GV182" i="2"/>
  <c r="FZ183" i="2"/>
  <c r="GA182" i="2"/>
  <c r="FG182" i="2"/>
  <c r="FH182" i="2"/>
  <c r="FI182" i="2" s="1"/>
  <c r="FE184" i="2"/>
  <c r="FF183" i="2"/>
  <c r="EJ184" i="2"/>
  <c r="EK183" i="2"/>
  <c r="DQ182" i="2"/>
  <c r="DR182" i="2" s="1"/>
  <c r="DS182" i="2" s="1"/>
  <c r="DO184" i="2"/>
  <c r="DP183" i="2"/>
  <c r="DQ183" i="2" s="1"/>
  <c r="DR183" i="2" s="1"/>
  <c r="DS183" i="2" s="1"/>
  <c r="CV181" i="2"/>
  <c r="CW181" i="2" s="1"/>
  <c r="CX181" i="2" s="1"/>
  <c r="CT183" i="2"/>
  <c r="CU182" i="2"/>
  <c r="CA181" i="2"/>
  <c r="CB181" i="2" s="1"/>
  <c r="CC181" i="2" s="1"/>
  <c r="BY183" i="2"/>
  <c r="BZ182" i="2"/>
  <c r="AC187" i="2"/>
  <c r="Z188" i="2"/>
  <c r="EY183" i="2"/>
  <c r="EV184" i="2"/>
  <c r="FQ187" i="2"/>
  <c r="FT186" i="2"/>
  <c r="CN185" i="2"/>
  <c r="CK186" i="2"/>
  <c r="BP184" i="2"/>
  <c r="BS183" i="2"/>
  <c r="DI184" i="2"/>
  <c r="DF185" i="2"/>
  <c r="HG185" i="2"/>
  <c r="HJ184" i="2"/>
  <c r="GL184" i="2"/>
  <c r="GO183" i="2"/>
  <c r="ED183" i="2"/>
  <c r="EA184" i="2"/>
  <c r="AX183" i="2"/>
  <c r="AU184" i="2"/>
  <c r="O183" i="2" l="1"/>
  <c r="N184" i="2"/>
  <c r="C185" i="2"/>
  <c r="D184" i="2"/>
  <c r="G184" i="2" s="1"/>
  <c r="H184" i="2"/>
  <c r="AK182" i="2"/>
  <c r="AL182" i="2" s="1"/>
  <c r="AM182" i="2" s="1"/>
  <c r="AI184" i="2"/>
  <c r="AJ183" i="2"/>
  <c r="AK183" i="2" s="1"/>
  <c r="AL183" i="2" s="1"/>
  <c r="AM183" i="2" s="1"/>
  <c r="BF183" i="2"/>
  <c r="BG183" i="2"/>
  <c r="BH183" i="2" s="1"/>
  <c r="BD185" i="2"/>
  <c r="BE184" i="2"/>
  <c r="GW182" i="2"/>
  <c r="GX182" i="2"/>
  <c r="GY182" i="2" s="1"/>
  <c r="GU184" i="2"/>
  <c r="GV183" i="2"/>
  <c r="GB182" i="2"/>
  <c r="GC182" i="2" s="1"/>
  <c r="GD182" i="2" s="1"/>
  <c r="FZ184" i="2"/>
  <c r="GA183" i="2"/>
  <c r="FG183" i="2"/>
  <c r="FH183" i="2" s="1"/>
  <c r="FI183" i="2" s="1"/>
  <c r="FE185" i="2"/>
  <c r="FF184" i="2"/>
  <c r="EL183" i="2"/>
  <c r="EM183" i="2"/>
  <c r="EN183" i="2" s="1"/>
  <c r="EJ185" i="2"/>
  <c r="EK184" i="2"/>
  <c r="DP184" i="2"/>
  <c r="DO185" i="2"/>
  <c r="CV182" i="2"/>
  <c r="CW182" i="2"/>
  <c r="CX182" i="2" s="1"/>
  <c r="CT184" i="2"/>
  <c r="CU183" i="2"/>
  <c r="CA182" i="2"/>
  <c r="CB182" i="2" s="1"/>
  <c r="CC182" i="2" s="1"/>
  <c r="BZ183" i="2"/>
  <c r="CA183" i="2" s="1"/>
  <c r="CB183" i="2" s="1"/>
  <c r="CC183" i="2" s="1"/>
  <c r="BY184" i="2"/>
  <c r="AC188" i="2"/>
  <c r="Z189" i="2"/>
  <c r="EA185" i="2"/>
  <c r="ED184" i="2"/>
  <c r="BP185" i="2"/>
  <c r="BS184" i="2"/>
  <c r="CK187" i="2"/>
  <c r="CN186" i="2"/>
  <c r="GL185" i="2"/>
  <c r="GO184" i="2"/>
  <c r="FQ188" i="2"/>
  <c r="FT187" i="2"/>
  <c r="HG186" i="2"/>
  <c r="HJ185" i="2"/>
  <c r="EV185" i="2"/>
  <c r="EY184" i="2"/>
  <c r="DI185" i="2"/>
  <c r="DF186" i="2"/>
  <c r="AU185" i="2"/>
  <c r="AX184" i="2"/>
  <c r="N185" i="2" l="1"/>
  <c r="O184" i="2"/>
  <c r="P184" i="2" s="1"/>
  <c r="Q184" i="2" s="1"/>
  <c r="R184" i="2" s="1"/>
  <c r="P183" i="2"/>
  <c r="Q183" i="2" s="1"/>
  <c r="R183" i="2" s="1"/>
  <c r="C186" i="2"/>
  <c r="D185" i="2"/>
  <c r="G185" i="2" s="1"/>
  <c r="AI185" i="2"/>
  <c r="AJ184" i="2"/>
  <c r="BF184" i="2"/>
  <c r="BG184" i="2"/>
  <c r="BH184" i="2" s="1"/>
  <c r="BD186" i="2"/>
  <c r="BE185" i="2"/>
  <c r="GW183" i="2"/>
  <c r="GX183" i="2" s="1"/>
  <c r="GY183" i="2" s="1"/>
  <c r="GU185" i="2"/>
  <c r="GV184" i="2"/>
  <c r="GW184" i="2" s="1"/>
  <c r="GX184" i="2" s="1"/>
  <c r="GY184" i="2" s="1"/>
  <c r="GB183" i="2"/>
  <c r="GC183" i="2" s="1"/>
  <c r="GD183" i="2" s="1"/>
  <c r="FZ185" i="2"/>
  <c r="GA184" i="2"/>
  <c r="FG184" i="2"/>
  <c r="FH184" i="2"/>
  <c r="FI184" i="2" s="1"/>
  <c r="FF185" i="2"/>
  <c r="FG185" i="2" s="1"/>
  <c r="FH185" i="2" s="1"/>
  <c r="FI185" i="2" s="1"/>
  <c r="FE186" i="2"/>
  <c r="EL184" i="2"/>
  <c r="EM184" i="2"/>
  <c r="EN184" i="2" s="1"/>
  <c r="EJ186" i="2"/>
  <c r="EK185" i="2"/>
  <c r="EL185" i="2" s="1"/>
  <c r="EM185" i="2" s="1"/>
  <c r="EN185" i="2" s="1"/>
  <c r="DP185" i="2"/>
  <c r="DO186" i="2"/>
  <c r="DQ184" i="2"/>
  <c r="DR184" i="2" s="1"/>
  <c r="DS184" i="2" s="1"/>
  <c r="CV183" i="2"/>
  <c r="CW183" i="2"/>
  <c r="CX183" i="2" s="1"/>
  <c r="CT185" i="2"/>
  <c r="CU184" i="2"/>
  <c r="CV184" i="2" s="1"/>
  <c r="CW184" i="2" s="1"/>
  <c r="CX184" i="2" s="1"/>
  <c r="BZ184" i="2"/>
  <c r="BY185" i="2"/>
  <c r="Z190" i="2"/>
  <c r="AC189" i="2"/>
  <c r="DF187" i="2"/>
  <c r="DI186" i="2"/>
  <c r="GO185" i="2"/>
  <c r="GL186" i="2"/>
  <c r="EV186" i="2"/>
  <c r="EY185" i="2"/>
  <c r="CK188" i="2"/>
  <c r="CN187" i="2"/>
  <c r="BP186" i="2"/>
  <c r="BS185" i="2"/>
  <c r="HG187" i="2"/>
  <c r="HJ186" i="2"/>
  <c r="FT188" i="2"/>
  <c r="FQ189" i="2"/>
  <c r="EA186" i="2"/>
  <c r="ED185" i="2"/>
  <c r="AU186" i="2"/>
  <c r="AX185" i="2"/>
  <c r="N186" i="2" l="1"/>
  <c r="O185" i="2"/>
  <c r="P185" i="2" s="1"/>
  <c r="Q185" i="2" s="1"/>
  <c r="R185" i="2" s="1"/>
  <c r="H185" i="2"/>
  <c r="C187" i="2"/>
  <c r="D186" i="2"/>
  <c r="H186" i="2" s="1"/>
  <c r="G186" i="2"/>
  <c r="AK184" i="2"/>
  <c r="AL184" i="2" s="1"/>
  <c r="AM184" i="2" s="1"/>
  <c r="AJ185" i="2"/>
  <c r="AI186" i="2"/>
  <c r="BF185" i="2"/>
  <c r="BG185" i="2" s="1"/>
  <c r="BH185" i="2" s="1"/>
  <c r="BD187" i="2"/>
  <c r="BE186" i="2"/>
  <c r="GU186" i="2"/>
  <c r="GV185" i="2"/>
  <c r="GB184" i="2"/>
  <c r="GC184" i="2" s="1"/>
  <c r="GD184" i="2" s="1"/>
  <c r="GA185" i="2"/>
  <c r="FZ186" i="2"/>
  <c r="FE187" i="2"/>
  <c r="FF186" i="2"/>
  <c r="EJ187" i="2"/>
  <c r="EK186" i="2"/>
  <c r="DP186" i="2"/>
  <c r="DO187" i="2"/>
  <c r="DQ185" i="2"/>
  <c r="DR185" i="2" s="1"/>
  <c r="DS185" i="2" s="1"/>
  <c r="CT186" i="2"/>
  <c r="CU185" i="2"/>
  <c r="BY186" i="2"/>
  <c r="BZ185" i="2"/>
  <c r="CA184" i="2"/>
  <c r="CB184" i="2"/>
  <c r="CC184" i="2" s="1"/>
  <c r="Z191" i="2"/>
  <c r="AC190" i="2"/>
  <c r="CN188" i="2"/>
  <c r="CK189" i="2"/>
  <c r="ED186" i="2"/>
  <c r="EA187" i="2"/>
  <c r="FT189" i="2"/>
  <c r="FQ190" i="2"/>
  <c r="GO186" i="2"/>
  <c r="GL187" i="2"/>
  <c r="EY186" i="2"/>
  <c r="EV187" i="2"/>
  <c r="HJ187" i="2"/>
  <c r="HG188" i="2"/>
  <c r="BP187" i="2"/>
  <c r="BS186" i="2"/>
  <c r="DI187" i="2"/>
  <c r="DF188" i="2"/>
  <c r="AX186" i="2"/>
  <c r="AU187" i="2"/>
  <c r="O186" i="2" l="1"/>
  <c r="P186" i="2" s="1"/>
  <c r="Q186" i="2" s="1"/>
  <c r="R186" i="2" s="1"/>
  <c r="N187" i="2"/>
  <c r="D187" i="2"/>
  <c r="H187" i="2" s="1"/>
  <c r="C188" i="2"/>
  <c r="AI187" i="2"/>
  <c r="AJ186" i="2"/>
  <c r="AK186" i="2" s="1"/>
  <c r="AL186" i="2" s="1"/>
  <c r="AM186" i="2" s="1"/>
  <c r="AK185" i="2"/>
  <c r="AL185" i="2" s="1"/>
  <c r="AM185" i="2" s="1"/>
  <c r="BF186" i="2"/>
  <c r="BG186" i="2" s="1"/>
  <c r="BH186" i="2" s="1"/>
  <c r="BD188" i="2"/>
  <c r="BE187" i="2"/>
  <c r="BF187" i="2" s="1"/>
  <c r="BG187" i="2" s="1"/>
  <c r="BH187" i="2" s="1"/>
  <c r="GW185" i="2"/>
  <c r="GX185" i="2"/>
  <c r="GY185" i="2" s="1"/>
  <c r="GU187" i="2"/>
  <c r="GV186" i="2"/>
  <c r="GA186" i="2"/>
  <c r="FZ187" i="2"/>
  <c r="GB185" i="2"/>
  <c r="GC185" i="2" s="1"/>
  <c r="GD185" i="2" s="1"/>
  <c r="FG186" i="2"/>
  <c r="FH186" i="2"/>
  <c r="FI186" i="2" s="1"/>
  <c r="FE188" i="2"/>
  <c r="FF187" i="2"/>
  <c r="EL186" i="2"/>
  <c r="EM186" i="2" s="1"/>
  <c r="EN186" i="2" s="1"/>
  <c r="EJ188" i="2"/>
  <c r="EK187" i="2"/>
  <c r="DO188" i="2"/>
  <c r="DP187" i="2"/>
  <c r="DQ186" i="2"/>
  <c r="DR186" i="2" s="1"/>
  <c r="DS186" i="2" s="1"/>
  <c r="CV185" i="2"/>
  <c r="CW185" i="2" s="1"/>
  <c r="CX185" i="2" s="1"/>
  <c r="CT187" i="2"/>
  <c r="CU186" i="2"/>
  <c r="CA185" i="2"/>
  <c r="CB185" i="2"/>
  <c r="CC185" i="2" s="1"/>
  <c r="BZ186" i="2"/>
  <c r="BY187" i="2"/>
  <c r="Z192" i="2"/>
  <c r="AC191" i="2"/>
  <c r="GL188" i="2"/>
  <c r="GO187" i="2"/>
  <c r="DI188" i="2"/>
  <c r="DF189" i="2"/>
  <c r="FQ191" i="2"/>
  <c r="FT190" i="2"/>
  <c r="BP188" i="2"/>
  <c r="BS187" i="2"/>
  <c r="EA188" i="2"/>
  <c r="ED187" i="2"/>
  <c r="HG189" i="2"/>
  <c r="HJ188" i="2"/>
  <c r="CK190" i="2"/>
  <c r="CN189" i="2"/>
  <c r="EY187" i="2"/>
  <c r="EV188" i="2"/>
  <c r="AU188" i="2"/>
  <c r="AX187" i="2"/>
  <c r="G187" i="2" l="1"/>
  <c r="N188" i="2"/>
  <c r="O187" i="2"/>
  <c r="C189" i="2"/>
  <c r="D188" i="2"/>
  <c r="G188" i="2"/>
  <c r="H188" i="2"/>
  <c r="AI188" i="2"/>
  <c r="AJ187" i="2"/>
  <c r="AK187" i="2" s="1"/>
  <c r="AL187" i="2" s="1"/>
  <c r="AM187" i="2" s="1"/>
  <c r="BE188" i="2"/>
  <c r="BF188" i="2" s="1"/>
  <c r="BG188" i="2" s="1"/>
  <c r="BH188" i="2" s="1"/>
  <c r="BD189" i="2"/>
  <c r="GW186" i="2"/>
  <c r="GX186" i="2"/>
  <c r="GY186" i="2" s="1"/>
  <c r="GU188" i="2"/>
  <c r="GV187" i="2"/>
  <c r="GA187" i="2"/>
  <c r="FZ188" i="2"/>
  <c r="GB186" i="2"/>
  <c r="GC186" i="2" s="1"/>
  <c r="GD186" i="2" s="1"/>
  <c r="FG187" i="2"/>
  <c r="FH187" i="2" s="1"/>
  <c r="FI187" i="2" s="1"/>
  <c r="FF188" i="2"/>
  <c r="FG188" i="2" s="1"/>
  <c r="FH188" i="2" s="1"/>
  <c r="FI188" i="2" s="1"/>
  <c r="FE189" i="2"/>
  <c r="EL187" i="2"/>
  <c r="EM187" i="2" s="1"/>
  <c r="EN187" i="2" s="1"/>
  <c r="EJ189" i="2"/>
  <c r="EK188" i="2"/>
  <c r="DQ187" i="2"/>
  <c r="DR187" i="2"/>
  <c r="DS187" i="2" s="1"/>
  <c r="DO189" i="2"/>
  <c r="DP188" i="2"/>
  <c r="CV186" i="2"/>
  <c r="CW186" i="2"/>
  <c r="CX186" i="2" s="1"/>
  <c r="CT188" i="2"/>
  <c r="CU187" i="2"/>
  <c r="CV187" i="2" s="1"/>
  <c r="CW187" i="2" s="1"/>
  <c r="CX187" i="2" s="1"/>
  <c r="BY188" i="2"/>
  <c r="BZ187" i="2"/>
  <c r="CA186" i="2"/>
  <c r="CB186" i="2"/>
  <c r="CC186" i="2" s="1"/>
  <c r="AC192" i="2"/>
  <c r="Z193" i="2"/>
  <c r="EV189" i="2"/>
  <c r="EY188" i="2"/>
  <c r="BP189" i="2"/>
  <c r="BS188" i="2"/>
  <c r="FQ192" i="2"/>
  <c r="FT191" i="2"/>
  <c r="DI189" i="2"/>
  <c r="DF190" i="2"/>
  <c r="CK191" i="2"/>
  <c r="CN190" i="2"/>
  <c r="HG190" i="2"/>
  <c r="HJ189" i="2"/>
  <c r="ED188" i="2"/>
  <c r="EA189" i="2"/>
  <c r="GL189" i="2"/>
  <c r="GO188" i="2"/>
  <c r="AX188" i="2"/>
  <c r="AU189" i="2"/>
  <c r="P187" i="2" l="1"/>
  <c r="Q187" i="2"/>
  <c r="R187" i="2" s="1"/>
  <c r="N189" i="2"/>
  <c r="O188" i="2"/>
  <c r="P188" i="2" s="1"/>
  <c r="Q188" i="2" s="1"/>
  <c r="R188" i="2" s="1"/>
  <c r="C190" i="2"/>
  <c r="D189" i="2"/>
  <c r="G189" i="2" s="1"/>
  <c r="AI189" i="2"/>
  <c r="AJ188" i="2"/>
  <c r="AK188" i="2" s="1"/>
  <c r="AL188" i="2" s="1"/>
  <c r="AM188" i="2" s="1"/>
  <c r="BD190" i="2"/>
  <c r="BE189" i="2"/>
  <c r="BF189" i="2" s="1"/>
  <c r="BG189" i="2" s="1"/>
  <c r="BH189" i="2" s="1"/>
  <c r="GW187" i="2"/>
  <c r="GX187" i="2"/>
  <c r="GY187" i="2" s="1"/>
  <c r="GU189" i="2"/>
  <c r="GV188" i="2"/>
  <c r="FZ189" i="2"/>
  <c r="GA188" i="2"/>
  <c r="GB187" i="2"/>
  <c r="GC187" i="2" s="1"/>
  <c r="GD187" i="2" s="1"/>
  <c r="FE190" i="2"/>
  <c r="FF189" i="2"/>
  <c r="EL188" i="2"/>
  <c r="EM188" i="2" s="1"/>
  <c r="EN188" i="2" s="1"/>
  <c r="EJ190" i="2"/>
  <c r="EK189" i="2"/>
  <c r="DQ188" i="2"/>
  <c r="DR188" i="2" s="1"/>
  <c r="DS188" i="2" s="1"/>
  <c r="DO190" i="2"/>
  <c r="DP189" i="2"/>
  <c r="CT189" i="2"/>
  <c r="CU188" i="2"/>
  <c r="CA187" i="2"/>
  <c r="CB187" i="2" s="1"/>
  <c r="CC187" i="2" s="1"/>
  <c r="BY189" i="2"/>
  <c r="BZ188" i="2"/>
  <c r="AC193" i="2"/>
  <c r="Z194" i="2"/>
  <c r="GO189" i="2"/>
  <c r="GL190" i="2"/>
  <c r="EA190" i="2"/>
  <c r="ED189" i="2"/>
  <c r="FQ193" i="2"/>
  <c r="FT192" i="2"/>
  <c r="DI190" i="2"/>
  <c r="DF191" i="2"/>
  <c r="BP190" i="2"/>
  <c r="BS189" i="2"/>
  <c r="HG191" i="2"/>
  <c r="HJ190" i="2"/>
  <c r="CK192" i="2"/>
  <c r="CN191" i="2"/>
  <c r="EV190" i="2"/>
  <c r="EY189" i="2"/>
  <c r="AU190" i="2"/>
  <c r="AX189" i="2"/>
  <c r="O189" i="2" l="1"/>
  <c r="P189" i="2" s="1"/>
  <c r="Q189" i="2" s="1"/>
  <c r="R189" i="2" s="1"/>
  <c r="N190" i="2"/>
  <c r="H189" i="2"/>
  <c r="C191" i="2"/>
  <c r="D190" i="2"/>
  <c r="H190" i="2" s="1"/>
  <c r="G190" i="2"/>
  <c r="AI190" i="2"/>
  <c r="AJ189" i="2"/>
  <c r="BD191" i="2"/>
  <c r="BE190" i="2"/>
  <c r="GW188" i="2"/>
  <c r="GX188" i="2"/>
  <c r="GY188" i="2" s="1"/>
  <c r="GU190" i="2"/>
  <c r="GV189" i="2"/>
  <c r="GW189" i="2" s="1"/>
  <c r="GX189" i="2" s="1"/>
  <c r="GY189" i="2" s="1"/>
  <c r="GB188" i="2"/>
  <c r="GC188" i="2" s="1"/>
  <c r="GD188" i="2" s="1"/>
  <c r="FZ190" i="2"/>
  <c r="GA189" i="2"/>
  <c r="FG189" i="2"/>
  <c r="FH189" i="2" s="1"/>
  <c r="FI189" i="2" s="1"/>
  <c r="FE191" i="2"/>
  <c r="FF190" i="2"/>
  <c r="EL189" i="2"/>
  <c r="EM189" i="2" s="1"/>
  <c r="EN189" i="2" s="1"/>
  <c r="EJ191" i="2"/>
  <c r="EK190" i="2"/>
  <c r="DQ189" i="2"/>
  <c r="DR189" i="2"/>
  <c r="DS189" i="2" s="1"/>
  <c r="DO191" i="2"/>
  <c r="DP190" i="2"/>
  <c r="CV188" i="2"/>
  <c r="CW188" i="2"/>
  <c r="CX188" i="2" s="1"/>
  <c r="CT190" i="2"/>
  <c r="CU189" i="2"/>
  <c r="CA188" i="2"/>
  <c r="CB188" i="2" s="1"/>
  <c r="CC188" i="2" s="1"/>
  <c r="BY190" i="2"/>
  <c r="BZ189" i="2"/>
  <c r="Z195" i="2"/>
  <c r="AC194" i="2"/>
  <c r="DF192" i="2"/>
  <c r="DI191" i="2"/>
  <c r="EV191" i="2"/>
  <c r="EY190" i="2"/>
  <c r="HJ191" i="2"/>
  <c r="HG192" i="2"/>
  <c r="FT193" i="2"/>
  <c r="FQ194" i="2"/>
  <c r="CK193" i="2"/>
  <c r="CN192" i="2"/>
  <c r="ED190" i="2"/>
  <c r="EA191" i="2"/>
  <c r="GL191" i="2"/>
  <c r="GO190" i="2"/>
  <c r="BP191" i="2"/>
  <c r="BS190" i="2"/>
  <c r="AU191" i="2"/>
  <c r="AX190" i="2"/>
  <c r="O190" i="2" l="1"/>
  <c r="P190" i="2" s="1"/>
  <c r="Q190" i="2" s="1"/>
  <c r="R190" i="2" s="1"/>
  <c r="N191" i="2"/>
  <c r="C192" i="2"/>
  <c r="D191" i="2"/>
  <c r="H191" i="2" s="1"/>
  <c r="AK189" i="2"/>
  <c r="AL189" i="2" s="1"/>
  <c r="AM189" i="2" s="1"/>
  <c r="AI191" i="2"/>
  <c r="AJ190" i="2"/>
  <c r="BF190" i="2"/>
  <c r="BG190" i="2"/>
  <c r="BH190" i="2" s="1"/>
  <c r="BD192" i="2"/>
  <c r="BE191" i="2"/>
  <c r="GU191" i="2"/>
  <c r="GV190" i="2"/>
  <c r="GB189" i="2"/>
  <c r="GC189" i="2" s="1"/>
  <c r="GD189" i="2" s="1"/>
  <c r="FZ191" i="2"/>
  <c r="GA190" i="2"/>
  <c r="FG190" i="2"/>
  <c r="FH190" i="2" s="1"/>
  <c r="FI190" i="2" s="1"/>
  <c r="FE192" i="2"/>
  <c r="FF191" i="2"/>
  <c r="FG191" i="2" s="1"/>
  <c r="FH191" i="2" s="1"/>
  <c r="FI191" i="2" s="1"/>
  <c r="EL190" i="2"/>
  <c r="EM190" i="2" s="1"/>
  <c r="EN190" i="2" s="1"/>
  <c r="EJ192" i="2"/>
  <c r="EK191" i="2"/>
  <c r="DQ190" i="2"/>
  <c r="DR190" i="2"/>
  <c r="DS190" i="2" s="1"/>
  <c r="DO192" i="2"/>
  <c r="DP191" i="2"/>
  <c r="DQ191" i="2" s="1"/>
  <c r="DR191" i="2" s="1"/>
  <c r="DS191" i="2" s="1"/>
  <c r="CV189" i="2"/>
  <c r="CW189" i="2" s="1"/>
  <c r="CX189" i="2" s="1"/>
  <c r="CT191" i="2"/>
  <c r="CU190" i="2"/>
  <c r="CA189" i="2"/>
  <c r="CB189" i="2"/>
  <c r="CC189" i="2" s="1"/>
  <c r="BY191" i="2"/>
  <c r="BZ190" i="2"/>
  <c r="CA190" i="2" s="1"/>
  <c r="CB190" i="2" s="1"/>
  <c r="CC190" i="2" s="1"/>
  <c r="Z196" i="2"/>
  <c r="AC195" i="2"/>
  <c r="FQ195" i="2"/>
  <c r="FT194" i="2"/>
  <c r="BP192" i="2"/>
  <c r="BS191" i="2"/>
  <c r="HJ192" i="2"/>
  <c r="HG193" i="2"/>
  <c r="ED191" i="2"/>
  <c r="EA192" i="2"/>
  <c r="EY191" i="2"/>
  <c r="EV192" i="2"/>
  <c r="GO191" i="2"/>
  <c r="GL192" i="2"/>
  <c r="CN193" i="2"/>
  <c r="CK194" i="2"/>
  <c r="DF193" i="2"/>
  <c r="DI192" i="2"/>
  <c r="AX191" i="2"/>
  <c r="AU192" i="2"/>
  <c r="O191" i="2" l="1"/>
  <c r="P191" i="2" s="1"/>
  <c r="Q191" i="2" s="1"/>
  <c r="R191" i="2" s="1"/>
  <c r="N192" i="2"/>
  <c r="G191" i="2"/>
  <c r="C193" i="2"/>
  <c r="D192" i="2"/>
  <c r="H192" i="2" s="1"/>
  <c r="G192" i="2"/>
  <c r="AK190" i="2"/>
  <c r="AL190" i="2" s="1"/>
  <c r="AM190" i="2" s="1"/>
  <c r="AI192" i="2"/>
  <c r="AJ191" i="2"/>
  <c r="AK191" i="2" s="1"/>
  <c r="AL191" i="2" s="1"/>
  <c r="AM191" i="2" s="1"/>
  <c r="BF191" i="2"/>
  <c r="BG191" i="2" s="1"/>
  <c r="BH191" i="2" s="1"/>
  <c r="BE192" i="2"/>
  <c r="BF192" i="2" s="1"/>
  <c r="BG192" i="2" s="1"/>
  <c r="BH192" i="2" s="1"/>
  <c r="BD193" i="2"/>
  <c r="GW190" i="2"/>
  <c r="GX190" i="2"/>
  <c r="GY190" i="2" s="1"/>
  <c r="GU192" i="2"/>
  <c r="GV191" i="2"/>
  <c r="GW191" i="2" s="1"/>
  <c r="GX191" i="2" s="1"/>
  <c r="GY191" i="2" s="1"/>
  <c r="GB190" i="2"/>
  <c r="GC190" i="2" s="1"/>
  <c r="GD190" i="2" s="1"/>
  <c r="FZ192" i="2"/>
  <c r="GA191" i="2"/>
  <c r="FE193" i="2"/>
  <c r="FF192" i="2"/>
  <c r="FG192" i="2" s="1"/>
  <c r="FH192" i="2" s="1"/>
  <c r="FI192" i="2" s="1"/>
  <c r="EL191" i="2"/>
  <c r="EM191" i="2" s="1"/>
  <c r="EN191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V190" i="2"/>
  <c r="CW190" i="2"/>
  <c r="CX190" i="2" s="1"/>
  <c r="CU191" i="2"/>
  <c r="CT192" i="2"/>
  <c r="BY192" i="2"/>
  <c r="BZ191" i="2"/>
  <c r="Z197" i="2"/>
  <c r="AC196" i="2"/>
  <c r="EA193" i="2"/>
  <c r="ED192" i="2"/>
  <c r="DI193" i="2"/>
  <c r="DF194" i="2"/>
  <c r="HJ193" i="2"/>
  <c r="HG194" i="2"/>
  <c r="CN194" i="2"/>
  <c r="CK195" i="2"/>
  <c r="GO192" i="2"/>
  <c r="GL193" i="2"/>
  <c r="BP193" i="2"/>
  <c r="BS192" i="2"/>
  <c r="EY192" i="2"/>
  <c r="EV193" i="2"/>
  <c r="FQ196" i="2"/>
  <c r="FT195" i="2"/>
  <c r="AU193" i="2"/>
  <c r="AX192" i="2"/>
  <c r="N193" i="2" l="1"/>
  <c r="O192" i="2"/>
  <c r="P192" i="2" s="1"/>
  <c r="Q192" i="2" s="1"/>
  <c r="R192" i="2" s="1"/>
  <c r="C194" i="2"/>
  <c r="D193" i="2"/>
  <c r="H193" i="2" s="1"/>
  <c r="AI193" i="2"/>
  <c r="AJ192" i="2"/>
  <c r="AK192" i="2" s="1"/>
  <c r="AL192" i="2" s="1"/>
  <c r="AM192" i="2" s="1"/>
  <c r="BD194" i="2"/>
  <c r="BE193" i="2"/>
  <c r="BF193" i="2" s="1"/>
  <c r="BG193" i="2" s="1"/>
  <c r="BH193" i="2" s="1"/>
  <c r="GU193" i="2"/>
  <c r="GV192" i="2"/>
  <c r="GW192" i="2" s="1"/>
  <c r="GX192" i="2" s="1"/>
  <c r="GY192" i="2" s="1"/>
  <c r="GB191" i="2"/>
  <c r="GC191" i="2" s="1"/>
  <c r="GD191" i="2" s="1"/>
  <c r="FZ193" i="2"/>
  <c r="GA192" i="2"/>
  <c r="GB192" i="2" s="1"/>
  <c r="GC192" i="2" s="1"/>
  <c r="GD192" i="2" s="1"/>
  <c r="FE194" i="2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U192" i="2"/>
  <c r="CV192" i="2" s="1"/>
  <c r="CW192" i="2" s="1"/>
  <c r="CX192" i="2" s="1"/>
  <c r="CT193" i="2"/>
  <c r="CV191" i="2"/>
  <c r="CW191" i="2" s="1"/>
  <c r="CX191" i="2" s="1"/>
  <c r="CA191" i="2"/>
  <c r="CB191" i="2" s="1"/>
  <c r="CC191" i="2" s="1"/>
  <c r="BZ192" i="2"/>
  <c r="BY193" i="2"/>
  <c r="AC197" i="2"/>
  <c r="Z198" i="2"/>
  <c r="CN195" i="2"/>
  <c r="CK196" i="2"/>
  <c r="FQ197" i="2"/>
  <c r="FT196" i="2"/>
  <c r="HG195" i="2"/>
  <c r="HJ194" i="2"/>
  <c r="EY193" i="2"/>
  <c r="EV194" i="2"/>
  <c r="DF195" i="2"/>
  <c r="DI194" i="2"/>
  <c r="BP194" i="2"/>
  <c r="BS193" i="2"/>
  <c r="GO193" i="2"/>
  <c r="GL194" i="2"/>
  <c r="EA194" i="2"/>
  <c r="ED193" i="2"/>
  <c r="AU194" i="2"/>
  <c r="AX193" i="2"/>
  <c r="N194" i="2" l="1"/>
  <c r="O193" i="2"/>
  <c r="P193" i="2" s="1"/>
  <c r="Q193" i="2" s="1"/>
  <c r="R193" i="2" s="1"/>
  <c r="G193" i="2"/>
  <c r="C195" i="2"/>
  <c r="D194" i="2"/>
  <c r="H194" i="2" s="1"/>
  <c r="G194" i="2"/>
  <c r="AI194" i="2"/>
  <c r="AJ193" i="2"/>
  <c r="AK193" i="2" s="1"/>
  <c r="AL193" i="2" s="1"/>
  <c r="AM193" i="2" s="1"/>
  <c r="BD195" i="2"/>
  <c r="BE194" i="2"/>
  <c r="BF194" i="2" s="1"/>
  <c r="BG194" i="2" s="1"/>
  <c r="BH194" i="2" s="1"/>
  <c r="GU194" i="2"/>
  <c r="GV193" i="2"/>
  <c r="GA193" i="2"/>
  <c r="GB193" i="2" s="1"/>
  <c r="GC193" i="2" s="1"/>
  <c r="GD193" i="2" s="1"/>
  <c r="FZ194" i="2"/>
  <c r="FE195" i="2"/>
  <c r="FF194" i="2"/>
  <c r="FG194" i="2" s="1"/>
  <c r="FH194" i="2" s="1"/>
  <c r="FI194" i="2" s="1"/>
  <c r="EJ195" i="2"/>
  <c r="EK194" i="2"/>
  <c r="DO195" i="2"/>
  <c r="DP194" i="2"/>
  <c r="CT194" i="2"/>
  <c r="CU193" i="2"/>
  <c r="BZ193" i="2"/>
  <c r="CA193" i="2" s="1"/>
  <c r="CB193" i="2" s="1"/>
  <c r="CC193" i="2" s="1"/>
  <c r="BY194" i="2"/>
  <c r="CA192" i="2"/>
  <c r="CB192" i="2" s="1"/>
  <c r="CC192" i="2" s="1"/>
  <c r="AC198" i="2"/>
  <c r="Z199" i="2"/>
  <c r="EY194" i="2"/>
  <c r="EV195" i="2"/>
  <c r="ED194" i="2"/>
  <c r="EA195" i="2"/>
  <c r="BP195" i="2"/>
  <c r="BS194" i="2"/>
  <c r="HJ195" i="2"/>
  <c r="HG196" i="2"/>
  <c r="GL195" i="2"/>
  <c r="GO194" i="2"/>
  <c r="FQ198" i="2"/>
  <c r="FT197" i="2"/>
  <c r="CK197" i="2"/>
  <c r="CN196" i="2"/>
  <c r="DI195" i="2"/>
  <c r="DF196" i="2"/>
  <c r="AX194" i="2"/>
  <c r="AU195" i="2"/>
  <c r="N195" i="2" l="1"/>
  <c r="O194" i="2"/>
  <c r="P194" i="2" s="1"/>
  <c r="Q194" i="2" s="1"/>
  <c r="R194" i="2" s="1"/>
  <c r="D195" i="2"/>
  <c r="G195" i="2" s="1"/>
  <c r="C196" i="2"/>
  <c r="H195" i="2"/>
  <c r="AI195" i="2"/>
  <c r="AJ194" i="2"/>
  <c r="BD196" i="2"/>
  <c r="BE195" i="2"/>
  <c r="BF195" i="2" s="1"/>
  <c r="BG195" i="2" s="1"/>
  <c r="BH195" i="2" s="1"/>
  <c r="GW193" i="2"/>
  <c r="GX193" i="2" s="1"/>
  <c r="GY193" i="2" s="1"/>
  <c r="GU195" i="2"/>
  <c r="GV194" i="2"/>
  <c r="GW194" i="2" s="1"/>
  <c r="GX194" i="2" s="1"/>
  <c r="GY194" i="2" s="1"/>
  <c r="FZ195" i="2"/>
  <c r="GA194" i="2"/>
  <c r="FE196" i="2"/>
  <c r="FF195" i="2"/>
  <c r="EL194" i="2"/>
  <c r="EM194" i="2" s="1"/>
  <c r="EN194" i="2" s="1"/>
  <c r="EJ196" i="2"/>
  <c r="EK195" i="2"/>
  <c r="DQ194" i="2"/>
  <c r="DR194" i="2" s="1"/>
  <c r="DS194" i="2" s="1"/>
  <c r="DO196" i="2"/>
  <c r="DP195" i="2"/>
  <c r="CV193" i="2"/>
  <c r="CW193" i="2" s="1"/>
  <c r="CX193" i="2" s="1"/>
  <c r="CT195" i="2"/>
  <c r="CU194" i="2"/>
  <c r="BZ194" i="2"/>
  <c r="CA194" i="2" s="1"/>
  <c r="CB194" i="2" s="1"/>
  <c r="CC194" i="2" s="1"/>
  <c r="BY195" i="2"/>
  <c r="Z200" i="2"/>
  <c r="AC199" i="2"/>
  <c r="HG197" i="2"/>
  <c r="HJ196" i="2"/>
  <c r="DF197" i="2"/>
  <c r="DI196" i="2"/>
  <c r="CN197" i="2"/>
  <c r="CK198" i="2"/>
  <c r="BP196" i="2"/>
  <c r="BS195" i="2"/>
  <c r="EA196" i="2"/>
  <c r="ED195" i="2"/>
  <c r="FQ199" i="2"/>
  <c r="FT198" i="2"/>
  <c r="EY195" i="2"/>
  <c r="EV196" i="2"/>
  <c r="GL196" i="2"/>
  <c r="GO195" i="2"/>
  <c r="AX195" i="2"/>
  <c r="AU196" i="2"/>
  <c r="O195" i="2" l="1"/>
  <c r="N196" i="2"/>
  <c r="C197" i="2"/>
  <c r="D196" i="2"/>
  <c r="G196" i="2" s="1"/>
  <c r="H196" i="2"/>
  <c r="AK194" i="2"/>
  <c r="AL194" i="2" s="1"/>
  <c r="AM194" i="2" s="1"/>
  <c r="AI196" i="2"/>
  <c r="AJ195" i="2"/>
  <c r="AK195" i="2" s="1"/>
  <c r="AL195" i="2" s="1"/>
  <c r="AM195" i="2" s="1"/>
  <c r="BD197" i="2"/>
  <c r="BE196" i="2"/>
  <c r="BF196" i="2" s="1"/>
  <c r="BG196" i="2" s="1"/>
  <c r="BH196" i="2" s="1"/>
  <c r="GU196" i="2"/>
  <c r="GV195" i="2"/>
  <c r="GW195" i="2" s="1"/>
  <c r="GX195" i="2" s="1"/>
  <c r="GY195" i="2" s="1"/>
  <c r="GC194" i="2"/>
  <c r="GD194" i="2" s="1"/>
  <c r="GB194" i="2"/>
  <c r="FZ196" i="2"/>
  <c r="GA195" i="2"/>
  <c r="FG195" i="2"/>
  <c r="FH195" i="2" s="1"/>
  <c r="FI195" i="2" s="1"/>
  <c r="FF196" i="2"/>
  <c r="FG196" i="2" s="1"/>
  <c r="FH196" i="2" s="1"/>
  <c r="FI196" i="2" s="1"/>
  <c r="FE197" i="2"/>
  <c r="EL195" i="2"/>
  <c r="EM195" i="2"/>
  <c r="EN195" i="2" s="1"/>
  <c r="EJ197" i="2"/>
  <c r="EK196" i="2"/>
  <c r="EL196" i="2" s="1"/>
  <c r="EM196" i="2" s="1"/>
  <c r="EN196" i="2" s="1"/>
  <c r="DQ195" i="2"/>
  <c r="DR195" i="2" s="1"/>
  <c r="DS195" i="2" s="1"/>
  <c r="DO197" i="2"/>
  <c r="DP196" i="2"/>
  <c r="CV194" i="2"/>
  <c r="CW194" i="2" s="1"/>
  <c r="CX194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AC200" i="2"/>
  <c r="Z201" i="2"/>
  <c r="BP197" i="2"/>
  <c r="BS196" i="2"/>
  <c r="EV197" i="2"/>
  <c r="EY196" i="2"/>
  <c r="GL197" i="2"/>
  <c r="GO196" i="2"/>
  <c r="CN198" i="2"/>
  <c r="CK199" i="2"/>
  <c r="FQ200" i="2"/>
  <c r="FT199" i="2"/>
  <c r="DF198" i="2"/>
  <c r="DI197" i="2"/>
  <c r="EA197" i="2"/>
  <c r="ED196" i="2"/>
  <c r="HJ197" i="2"/>
  <c r="HG198" i="2"/>
  <c r="AU197" i="2"/>
  <c r="AX196" i="2"/>
  <c r="O196" i="2" l="1"/>
  <c r="P196" i="2" s="1"/>
  <c r="Q196" i="2" s="1"/>
  <c r="R196" i="2" s="1"/>
  <c r="N197" i="2"/>
  <c r="P195" i="2"/>
  <c r="Q195" i="2" s="1"/>
  <c r="R195" i="2" s="1"/>
  <c r="C198" i="2"/>
  <c r="D197" i="2"/>
  <c r="H197" i="2" s="1"/>
  <c r="AI197" i="2"/>
  <c r="AJ196" i="2"/>
  <c r="BD198" i="2"/>
  <c r="BE197" i="2"/>
  <c r="BF197" i="2" s="1"/>
  <c r="BG197" i="2" s="1"/>
  <c r="BH197" i="2" s="1"/>
  <c r="GU197" i="2"/>
  <c r="GV196" i="2"/>
  <c r="GB195" i="2"/>
  <c r="GC195" i="2" s="1"/>
  <c r="GD195" i="2" s="1"/>
  <c r="GA196" i="2"/>
  <c r="GB196" i="2" s="1"/>
  <c r="GC196" i="2" s="1"/>
  <c r="GD196" i="2" s="1"/>
  <c r="FZ197" i="2"/>
  <c r="FE198" i="2"/>
  <c r="FF197" i="2"/>
  <c r="EJ198" i="2"/>
  <c r="EK197" i="2"/>
  <c r="DQ196" i="2"/>
  <c r="DR196" i="2" s="1"/>
  <c r="DS196" i="2" s="1"/>
  <c r="DO198" i="2"/>
  <c r="DP197" i="2"/>
  <c r="CT197" i="2"/>
  <c r="CU196" i="2"/>
  <c r="CV196" i="2" s="1"/>
  <c r="CW196" i="2" s="1"/>
  <c r="CX196" i="2" s="1"/>
  <c r="BZ196" i="2"/>
  <c r="BY197" i="2"/>
  <c r="AC201" i="2"/>
  <c r="Z202" i="2"/>
  <c r="CN199" i="2"/>
  <c r="CK200" i="2"/>
  <c r="HG199" i="2"/>
  <c r="HJ198" i="2"/>
  <c r="ED197" i="2"/>
  <c r="EA198" i="2"/>
  <c r="GO197" i="2"/>
  <c r="GL198" i="2"/>
  <c r="EY197" i="2"/>
  <c r="EV198" i="2"/>
  <c r="DF199" i="2"/>
  <c r="DI198" i="2"/>
  <c r="FT200" i="2"/>
  <c r="FQ201" i="2"/>
  <c r="BP198" i="2"/>
  <c r="BS197" i="2"/>
  <c r="AX197" i="2"/>
  <c r="AU198" i="2"/>
  <c r="O197" i="2" l="1"/>
  <c r="P197" i="2" s="1"/>
  <c r="Q197" i="2" s="1"/>
  <c r="R197" i="2" s="1"/>
  <c r="N198" i="2"/>
  <c r="G197" i="2"/>
  <c r="C199" i="2"/>
  <c r="D198" i="2"/>
  <c r="H198" i="2" s="1"/>
  <c r="AK196" i="2"/>
  <c r="AL196" i="2" s="1"/>
  <c r="AM196" i="2" s="1"/>
  <c r="AI198" i="2"/>
  <c r="AJ197" i="2"/>
  <c r="AK197" i="2" s="1"/>
  <c r="AL197" i="2" s="1"/>
  <c r="AM197" i="2" s="1"/>
  <c r="BD199" i="2"/>
  <c r="BE198" i="2"/>
  <c r="BF198" i="2" s="1"/>
  <c r="BG198" i="2" s="1"/>
  <c r="BH198" i="2" s="1"/>
  <c r="GW196" i="2"/>
  <c r="GX196" i="2"/>
  <c r="GY196" i="2" s="1"/>
  <c r="GU198" i="2"/>
  <c r="GV197" i="2"/>
  <c r="GW197" i="2" s="1"/>
  <c r="GX197" i="2" s="1"/>
  <c r="GY197" i="2" s="1"/>
  <c r="FZ198" i="2"/>
  <c r="GA197" i="2"/>
  <c r="FG197" i="2"/>
  <c r="FH197" i="2" s="1"/>
  <c r="FI197" i="2" s="1"/>
  <c r="FE199" i="2"/>
  <c r="FF198" i="2"/>
  <c r="FG198" i="2" s="1"/>
  <c r="FH198" i="2" s="1"/>
  <c r="FI198" i="2" s="1"/>
  <c r="EL197" i="2"/>
  <c r="EM197" i="2" s="1"/>
  <c r="EN197" i="2" s="1"/>
  <c r="EK198" i="2"/>
  <c r="EL198" i="2" s="1"/>
  <c r="EM198" i="2" s="1"/>
  <c r="EN198" i="2" s="1"/>
  <c r="EJ199" i="2"/>
  <c r="DQ197" i="2"/>
  <c r="DR197" i="2" s="1"/>
  <c r="DS197" i="2" s="1"/>
  <c r="DO199" i="2"/>
  <c r="DP198" i="2"/>
  <c r="CT198" i="2"/>
  <c r="CU197" i="2"/>
  <c r="CV197" i="2" s="1"/>
  <c r="CW197" i="2" s="1"/>
  <c r="CX197" i="2" s="1"/>
  <c r="BY198" i="2"/>
  <c r="BZ197" i="2"/>
  <c r="CA197" i="2" s="1"/>
  <c r="CB197" i="2" s="1"/>
  <c r="CC197" i="2" s="1"/>
  <c r="CA196" i="2"/>
  <c r="CB196" i="2" s="1"/>
  <c r="CC196" i="2" s="1"/>
  <c r="Z203" i="2"/>
  <c r="AC203" i="2" s="1"/>
  <c r="AC202" i="2"/>
  <c r="GL199" i="2"/>
  <c r="GO198" i="2"/>
  <c r="BP199" i="2"/>
  <c r="BS198" i="2"/>
  <c r="FT201" i="2"/>
  <c r="FQ202" i="2"/>
  <c r="EA199" i="2"/>
  <c r="ED198" i="2"/>
  <c r="HJ199" i="2"/>
  <c r="HG200" i="2"/>
  <c r="DI199" i="2"/>
  <c r="DF200" i="2"/>
  <c r="CN200" i="2"/>
  <c r="CK201" i="2"/>
  <c r="EY198" i="2"/>
  <c r="EV199" i="2"/>
  <c r="AU199" i="2"/>
  <c r="AX198" i="2"/>
  <c r="O198" i="2" l="1"/>
  <c r="P198" i="2" s="1"/>
  <c r="Q198" i="2" s="1"/>
  <c r="R198" i="2" s="1"/>
  <c r="N199" i="2"/>
  <c r="G198" i="2"/>
  <c r="C200" i="2"/>
  <c r="D199" i="2"/>
  <c r="G199" i="2" s="1"/>
  <c r="H199" i="2"/>
  <c r="AI199" i="2"/>
  <c r="AJ198" i="2"/>
  <c r="AK198" i="2" s="1"/>
  <c r="AL198" i="2" s="1"/>
  <c r="AM198" i="2" s="1"/>
  <c r="BD200" i="2"/>
  <c r="BE199" i="2"/>
  <c r="GU199" i="2"/>
  <c r="GV198" i="2"/>
  <c r="GB197" i="2"/>
  <c r="GC197" i="2" s="1"/>
  <c r="GD197" i="2" s="1"/>
  <c r="FZ199" i="2"/>
  <c r="GA198" i="2"/>
  <c r="GB198" i="2" s="1"/>
  <c r="GC198" i="2" s="1"/>
  <c r="GD198" i="2" s="1"/>
  <c r="FF199" i="2"/>
  <c r="FG199" i="2" s="1"/>
  <c r="FH199" i="2" s="1"/>
  <c r="FI199" i="2" s="1"/>
  <c r="FE200" i="2"/>
  <c r="EJ200" i="2"/>
  <c r="EK199" i="2"/>
  <c r="DQ198" i="2"/>
  <c r="DR198" i="2" s="1"/>
  <c r="DS198" i="2" s="1"/>
  <c r="DO200" i="2"/>
  <c r="DP199" i="2"/>
  <c r="DQ199" i="2" s="1"/>
  <c r="DR199" i="2" s="1"/>
  <c r="DS199" i="2" s="1"/>
  <c r="CT199" i="2"/>
  <c r="CU198" i="2"/>
  <c r="CV198" i="2" s="1"/>
  <c r="CW198" i="2" s="1"/>
  <c r="CX198" i="2" s="1"/>
  <c r="BY199" i="2"/>
  <c r="BZ198" i="2"/>
  <c r="EV200" i="2"/>
  <c r="EY199" i="2"/>
  <c r="ED199" i="2"/>
  <c r="EA200" i="2"/>
  <c r="FQ203" i="2"/>
  <c r="FT203" i="2" s="1"/>
  <c r="FT202" i="2"/>
  <c r="CN201" i="2"/>
  <c r="CK202" i="2"/>
  <c r="DF201" i="2"/>
  <c r="DI200" i="2"/>
  <c r="BP200" i="2"/>
  <c r="BS199" i="2"/>
  <c r="HJ200" i="2"/>
  <c r="HG201" i="2"/>
  <c r="GL200" i="2"/>
  <c r="GO199" i="2"/>
  <c r="AU200" i="2"/>
  <c r="AX199" i="2"/>
  <c r="N200" i="2" l="1"/>
  <c r="O199" i="2"/>
  <c r="P199" i="2" s="1"/>
  <c r="Q199" i="2" s="1"/>
  <c r="R199" i="2" s="1"/>
  <c r="C201" i="2"/>
  <c r="D200" i="2"/>
  <c r="G200" i="2"/>
  <c r="H200" i="2"/>
  <c r="AI200" i="2"/>
  <c r="AJ199" i="2"/>
  <c r="AK199" i="2" s="1"/>
  <c r="AL199" i="2" s="1"/>
  <c r="AM199" i="2" s="1"/>
  <c r="BF199" i="2"/>
  <c r="BG199" i="2"/>
  <c r="BH199" i="2" s="1"/>
  <c r="BD201" i="2"/>
  <c r="BE200" i="2"/>
  <c r="BF200" i="2" s="1"/>
  <c r="BG200" i="2" s="1"/>
  <c r="BH200" i="2" s="1"/>
  <c r="GW198" i="2"/>
  <c r="GX198" i="2"/>
  <c r="GY198" i="2" s="1"/>
  <c r="GU200" i="2"/>
  <c r="GV199" i="2"/>
  <c r="FZ200" i="2"/>
  <c r="GA199" i="2"/>
  <c r="FE201" i="2"/>
  <c r="FF200" i="2"/>
  <c r="EL199" i="2"/>
  <c r="EM199" i="2" s="1"/>
  <c r="EN199" i="2" s="1"/>
  <c r="EJ201" i="2"/>
  <c r="EK200" i="2"/>
  <c r="DP200" i="2"/>
  <c r="DQ200" i="2" s="1"/>
  <c r="DR200" i="2" s="1"/>
  <c r="DS200" i="2" s="1"/>
  <c r="DO201" i="2"/>
  <c r="CU199" i="2"/>
  <c r="CT200" i="2"/>
  <c r="CA198" i="2"/>
  <c r="CB198" i="2" s="1"/>
  <c r="CC198" i="2" s="1"/>
  <c r="BY200" i="2"/>
  <c r="BZ199" i="2"/>
  <c r="CK203" i="2"/>
  <c r="CN203" i="2" s="1"/>
  <c r="CN202" i="2"/>
  <c r="GL201" i="2"/>
  <c r="GO200" i="2"/>
  <c r="HG202" i="2"/>
  <c r="HJ201" i="2"/>
  <c r="EA201" i="2"/>
  <c r="ED200" i="2"/>
  <c r="DF202" i="2"/>
  <c r="DI201" i="2"/>
  <c r="BP201" i="2"/>
  <c r="BS200" i="2"/>
  <c r="EV201" i="2"/>
  <c r="EY200" i="2"/>
  <c r="AU201" i="2"/>
  <c r="AX200" i="2"/>
  <c r="N201" i="2" l="1"/>
  <c r="O200" i="2"/>
  <c r="C202" i="2"/>
  <c r="D201" i="2"/>
  <c r="H201" i="2" s="1"/>
  <c r="AI201" i="2"/>
  <c r="AJ200" i="2"/>
  <c r="AK200" i="2" s="1"/>
  <c r="AL200" i="2" s="1"/>
  <c r="AM200" i="2" s="1"/>
  <c r="BD202" i="2"/>
  <c r="BE201" i="2"/>
  <c r="BF201" i="2" s="1"/>
  <c r="BG201" i="2" s="1"/>
  <c r="BH201" i="2" s="1"/>
  <c r="GW199" i="2"/>
  <c r="GX199" i="2" s="1"/>
  <c r="GY199" i="2" s="1"/>
  <c r="GU201" i="2"/>
  <c r="GV200" i="2"/>
  <c r="GB199" i="2"/>
  <c r="GC199" i="2" s="1"/>
  <c r="GD199" i="2" s="1"/>
  <c r="FZ201" i="2"/>
  <c r="GA200" i="2"/>
  <c r="FG200" i="2"/>
  <c r="FH200" i="2"/>
  <c r="FI200" i="2" s="1"/>
  <c r="FE202" i="2"/>
  <c r="FF201" i="2"/>
  <c r="EL200" i="2"/>
  <c r="EM200" i="2" s="1"/>
  <c r="EN200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1" i="2"/>
  <c r="CU200" i="2"/>
  <c r="CV200" i="2" s="1"/>
  <c r="CW200" i="2" s="1"/>
  <c r="CX200" i="2" s="1"/>
  <c r="CV199" i="2"/>
  <c r="CW199" i="2" s="1"/>
  <c r="CX199" i="2" s="1"/>
  <c r="CA199" i="2"/>
  <c r="CB199" i="2" s="1"/>
  <c r="CC199" i="2" s="1"/>
  <c r="BZ200" i="2"/>
  <c r="CA200" i="2" s="1"/>
  <c r="CB200" i="2" s="1"/>
  <c r="CC200" i="2" s="1"/>
  <c r="BY201" i="2"/>
  <c r="ED201" i="2"/>
  <c r="EA202" i="2"/>
  <c r="EV202" i="2"/>
  <c r="EY201" i="2"/>
  <c r="HJ202" i="2"/>
  <c r="HG203" i="2"/>
  <c r="HJ203" i="2" s="1"/>
  <c r="BP202" i="2"/>
  <c r="BS201" i="2"/>
  <c r="GO201" i="2"/>
  <c r="GL202" i="2"/>
  <c r="DI202" i="2"/>
  <c r="DF203" i="2"/>
  <c r="DI203" i="2" s="1"/>
  <c r="AX201" i="2"/>
  <c r="AU202" i="2"/>
  <c r="P200" i="2" l="1"/>
  <c r="Q200" i="2"/>
  <c r="R200" i="2" s="1"/>
  <c r="N202" i="2"/>
  <c r="O201" i="2"/>
  <c r="P201" i="2" s="1"/>
  <c r="Q201" i="2" s="1"/>
  <c r="R201" i="2" s="1"/>
  <c r="G201" i="2"/>
  <c r="C203" i="2"/>
  <c r="D202" i="2"/>
  <c r="H202" i="2" s="1"/>
  <c r="G202" i="2"/>
  <c r="AI202" i="2"/>
  <c r="AJ201" i="2"/>
  <c r="AK201" i="2" s="1"/>
  <c r="AL201" i="2" s="1"/>
  <c r="AM201" i="2" s="1"/>
  <c r="BE202" i="2"/>
  <c r="BF202" i="2" s="1"/>
  <c r="BG202" i="2" s="1"/>
  <c r="BH202" i="2" s="1"/>
  <c r="BD203" i="2"/>
  <c r="BE203" i="2" s="1"/>
  <c r="GW200" i="2"/>
  <c r="GX200" i="2" s="1"/>
  <c r="GY200" i="2" s="1"/>
  <c r="GU202" i="2"/>
  <c r="GV201" i="2"/>
  <c r="GW201" i="2" s="1"/>
  <c r="GX201" i="2" s="1"/>
  <c r="GY201" i="2" s="1"/>
  <c r="GB200" i="2"/>
  <c r="GC200" i="2" s="1"/>
  <c r="GD200" i="2" s="1"/>
  <c r="GA201" i="2"/>
  <c r="GB201" i="2" s="1"/>
  <c r="GC201" i="2" s="1"/>
  <c r="GD201" i="2" s="1"/>
  <c r="FZ202" i="2"/>
  <c r="FG201" i="2"/>
  <c r="FH201" i="2" s="1"/>
  <c r="FI201" i="2" s="1"/>
  <c r="FF202" i="2"/>
  <c r="FE203" i="2"/>
  <c r="FF203" i="2" s="1"/>
  <c r="EJ203" i="2"/>
  <c r="EK203" i="2" s="1"/>
  <c r="EL203" i="2" s="1"/>
  <c r="EM203" i="2" s="1"/>
  <c r="EN203" i="2" s="1"/>
  <c r="EK202" i="2"/>
  <c r="EL202" i="2" s="1"/>
  <c r="EM202" i="2" s="1"/>
  <c r="EN202" i="2" s="1"/>
  <c r="DP202" i="2"/>
  <c r="DQ202" i="2" s="1"/>
  <c r="DR202" i="2" s="1"/>
  <c r="DS202" i="2" s="1"/>
  <c r="DO203" i="2"/>
  <c r="DP203" i="2" s="1"/>
  <c r="CT202" i="2"/>
  <c r="CU201" i="2"/>
  <c r="CV201" i="2" s="1"/>
  <c r="CW201" i="2" s="1"/>
  <c r="CX201" i="2" s="1"/>
  <c r="BY202" i="2"/>
  <c r="BZ201" i="2"/>
  <c r="BP203" i="2"/>
  <c r="BS203" i="2" s="1"/>
  <c r="BS202" i="2"/>
  <c r="EY202" i="2"/>
  <c r="EV203" i="2"/>
  <c r="EY203" i="2" s="1"/>
  <c r="EA203" i="2"/>
  <c r="ED203" i="2" s="1"/>
  <c r="ED202" i="2"/>
  <c r="GO202" i="2"/>
  <c r="GL203" i="2"/>
  <c r="GO203" i="2" s="1"/>
  <c r="AX202" i="2"/>
  <c r="AU203" i="2"/>
  <c r="AX203" i="2" s="1"/>
  <c r="O202" i="2" l="1"/>
  <c r="P202" i="2" s="1"/>
  <c r="Q202" i="2" s="1"/>
  <c r="R202" i="2" s="1"/>
  <c r="N203" i="2"/>
  <c r="O203" i="2" s="1"/>
  <c r="P203" i="2" s="1"/>
  <c r="Q203" i="2" s="1"/>
  <c r="R203" i="2" s="1"/>
  <c r="D203" i="2"/>
  <c r="G203" i="2" s="1"/>
  <c r="AI203" i="2"/>
  <c r="AJ203" i="2" s="1"/>
  <c r="AK203" i="2" s="1"/>
  <c r="AL203" i="2" s="1"/>
  <c r="AM203" i="2" s="1"/>
  <c r="AJ202" i="2"/>
  <c r="BF203" i="2"/>
  <c r="BG203" i="2"/>
  <c r="BH203" i="2" s="1"/>
  <c r="GU203" i="2"/>
  <c r="GV203" i="2" s="1"/>
  <c r="GW203" i="2" s="1"/>
  <c r="GX203" i="2" s="1"/>
  <c r="GY203" i="2" s="1"/>
  <c r="GV202" i="2"/>
  <c r="GW202" i="2" s="1"/>
  <c r="GX202" i="2" s="1"/>
  <c r="GY202" i="2" s="1"/>
  <c r="FZ203" i="2"/>
  <c r="GA203" i="2" s="1"/>
  <c r="GB203" i="2" s="1"/>
  <c r="GC203" i="2" s="1"/>
  <c r="GD203" i="2" s="1"/>
  <c r="GA202" i="2"/>
  <c r="GB202" i="2" s="1"/>
  <c r="GC202" i="2" s="1"/>
  <c r="GD202" i="2" s="1"/>
  <c r="FG203" i="2"/>
  <c r="FH203" i="2" s="1"/>
  <c r="FI203" i="2" s="1"/>
  <c r="FG202" i="2"/>
  <c r="FH202" i="2" s="1"/>
  <c r="FI202" i="2" s="1"/>
  <c r="DQ203" i="2"/>
  <c r="DR203" i="2" s="1"/>
  <c r="DS203" i="2" s="1"/>
  <c r="CT203" i="2"/>
  <c r="CU203" i="2" s="1"/>
  <c r="CV203" i="2" s="1"/>
  <c r="CW203" i="2" s="1"/>
  <c r="CX203" i="2" s="1"/>
  <c r="CU202" i="2"/>
  <c r="CA201" i="2"/>
  <c r="CB201" i="2" s="1"/>
  <c r="CC201" i="2" s="1"/>
  <c r="BZ202" i="2"/>
  <c r="BY203" i="2"/>
  <c r="BZ203" i="2" s="1"/>
  <c r="H203" i="2" l="1"/>
  <c r="AK202" i="2"/>
  <c r="AL202" i="2" s="1"/>
  <c r="AM202" i="2" s="1"/>
  <c r="CV202" i="2"/>
  <c r="CW202" i="2"/>
  <c r="CX202" i="2" s="1"/>
  <c r="CA203" i="2"/>
  <c r="CB203" i="2" s="1"/>
  <c r="CC203" i="2" s="1"/>
  <c r="CA202" i="2"/>
  <c r="CB202" i="2" s="1"/>
  <c r="CC202" i="2" s="1"/>
</calcChain>
</file>

<file path=xl/sharedStrings.xml><?xml version="1.0" encoding="utf-8"?>
<sst xmlns="http://schemas.openxmlformats.org/spreadsheetml/2006/main" count="1172" uniqueCount="325">
  <si>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</si>
  <si>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</si>
  <si>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</si>
  <si>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</si>
  <si>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</si>
  <si>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</si>
  <si>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</si>
  <si>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</si>
  <si>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</si>
  <si>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</si>
  <si>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</si>
  <si>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</si>
  <si>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</si>
  <si>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</si>
  <si>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</si>
  <si>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</si>
  <si>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</si>
  <si>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</si>
  <si>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</si>
  <si>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</si>
  <si>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</si>
  <si>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</si>
  <si>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</si>
  <si>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</si>
  <si>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</si>
  <si>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</si>
  <si>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</si>
  <si>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</si>
  <si>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</si>
  <si>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</si>
  <si>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</si>
  <si>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</si>
  <si>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</si>
  <si>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</si>
  <si>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</si>
  <si>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</si>
  <si>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</si>
  <si>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</si>
  <si>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</si>
  <si>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</si>
  <si>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</si>
  <si>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</si>
  <si>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</si>
  <si>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</si>
  <si>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</si>
  <si>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</si>
  <si>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</si>
  <si>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</si>
  <si>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</si>
  <si>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</si>
  <si>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</si>
  <si>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</si>
  <si>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</si>
  <si>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</si>
  <si>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</si>
  <si>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</si>
  <si>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</si>
  <si>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</si>
  <si>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</si>
  <si>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</si>
  <si>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</si>
  <si>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</si>
  <si>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</si>
  <si>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</si>
  <si>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</si>
  <si>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</si>
  <si>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</si>
  <si>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</si>
  <si>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</si>
  <si>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</si>
  <si>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</si>
  <si>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</si>
  <si>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</si>
  <si>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</si>
  <si>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</si>
  <si>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</si>
  <si>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</si>
  <si>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</si>
  <si>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</si>
  <si>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</si>
  <si>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</si>
  <si>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</si>
  <si>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</si>
  <si>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</si>
  <si>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</si>
  <si>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</si>
  <si>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</si>
  <si>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</si>
  <si>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</si>
  <si>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</si>
  <si>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</si>
  <si>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</si>
  <si>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</si>
  <si>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</si>
  <si>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</si>
  <si>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</si>
  <si>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</si>
  <si>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</si>
  <si>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</si>
  <si>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</si>
  <si>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</si>
  <si>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</si>
  <si>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</si>
  <si>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</si>
  <si>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</si>
  <si>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</si>
  <si>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</si>
  <si>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</si>
  <si>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</si>
  <si>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</si>
  <si>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</si>
  <si>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</si>
  <si>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</si>
  <si>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</si>
  <si>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</si>
  <si>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</si>
  <si>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</si>
  <si>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</si>
  <si>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</si>
  <si>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</si>
  <si>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</si>
  <si>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</si>
  <si>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</si>
  <si>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</si>
  <si>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</si>
  <si>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</si>
  <si>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</si>
  <si>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</si>
  <si>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</si>
  <si>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</si>
  <si>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</si>
  <si>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</si>
  <si>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</si>
  <si>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</si>
  <si>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</si>
  <si>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</si>
  <si>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</si>
  <si>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</si>
  <si>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</si>
  <si>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</si>
  <si>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</si>
  <si>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</si>
  <si>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</si>
  <si>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</si>
  <si>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</si>
  <si>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</si>
  <si>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</si>
  <si>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</si>
  <si>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</si>
  <si>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</si>
  <si>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</si>
  <si>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</si>
  <si>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</si>
  <si>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</si>
  <si>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</si>
  <si>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</si>
  <si>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</si>
  <si>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</si>
  <si>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</si>
  <si>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</si>
  <si>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</si>
  <si>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</si>
  <si>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</si>
  <si>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</si>
  <si>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</si>
  <si>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</si>
  <si>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</si>
  <si>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</si>
  <si>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</si>
  <si>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</si>
  <si>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</si>
  <si>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</si>
  <si>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</si>
  <si>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</si>
  <si>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</si>
  <si>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</si>
  <si>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</si>
  <si>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</si>
  <si>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</si>
  <si>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</si>
  <si>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</si>
  <si>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</si>
  <si>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</si>
  <si>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</si>
  <si>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</si>
  <si>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</si>
  <si>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</si>
  <si>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</si>
  <si>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</si>
  <si>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</si>
  <si>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</si>
  <si>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</si>
  <si>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</si>
  <si>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</si>
  <si>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</si>
  <si>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</si>
  <si>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</si>
  <si>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</si>
  <si>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</si>
  <si>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</si>
  <si>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</si>
  <si>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</si>
  <si>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</si>
  <si>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</si>
  <si>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</si>
  <si>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</si>
  <si>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</si>
  <si>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</si>
  <si>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</si>
  <si>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</si>
  <si>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</si>
  <si>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</si>
  <si>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</si>
  <si>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</si>
  <si>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</si>
  <si>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</si>
  <si>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</si>
  <si>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</si>
  <si>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</si>
  <si>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</si>
  <si>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</si>
  <si>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</si>
  <si>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</si>
  <si>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</si>
  <si>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</si>
  <si>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</si>
  <si>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</si>
  <si>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</si>
  <si>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</si>
  <si>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</si>
  <si>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</si>
  <si>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</si>
  <si>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</si>
  <si>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</si>
  <si>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</si>
  <si>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</si>
  <si>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</si>
  <si>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</si>
  <si>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</si>
  <si>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</si>
  <si>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</si>
  <si>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</si>
  <si>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</si>
  <si>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</si>
  <si>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</si>
  <si>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</si>
  <si>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</si>
  <si>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</si>
  <si>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</si>
  <si>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</si>
  <si>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</si>
  <si>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</si>
  <si>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</si>
  <si>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</si>
  <si>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</si>
  <si>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</si>
  <si>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</si>
  <si>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</si>
  <si>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</si>
  <si>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</si>
  <si>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</si>
  <si>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</si>
  <si>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</si>
  <si>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</si>
  <si>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</si>
  <si>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</si>
  <si>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</si>
  <si>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</si>
  <si>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</si>
  <si>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</si>
  <si>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</si>
  <si>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</si>
  <si>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</si>
  <si>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</si>
  <si>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</si>
  <si>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</si>
  <si>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</si>
  <si>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</si>
  <si>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</si>
  <si>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</si>
  <si>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</si>
  <si>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</si>
  <si>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</si>
  <si>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</si>
  <si>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</si>
  <si>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</si>
  <si>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</si>
  <si>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</si>
  <si>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</si>
  <si>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</si>
  <si>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</si>
  <si>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</si>
  <si>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</si>
  <si>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</si>
  <si>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</si>
  <si>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</si>
  <si>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</si>
  <si>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</si>
  <si>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</si>
  <si>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</si>
  <si>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</si>
  <si>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</si>
  <si>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</si>
  <si>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</si>
  <si>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</si>
  <si>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</si>
  <si>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</si>
  <si>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</si>
  <si>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</si>
  <si>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</si>
  <si>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</si>
  <si>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</si>
  <si>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</si>
  <si>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</si>
  <si>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</si>
  <si>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</si>
  <si>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</si>
  <si>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</si>
  <si>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</si>
  <si>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</si>
  <si>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</si>
  <si>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</si>
  <si>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</si>
  <si>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</si>
  <si>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frais fixes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</si>
</sst>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9" fontId="9" fillId="14" borderId="1" xfId="1" applyFont="1" applyFill="1" applyBorder="1" applyAlignment="1" applyProtection="1">
      <alignment horizontal="center" vertical="center"/>
      <protection locked="0"/>
    </xf>
    <xf numFmtId="9" fontId="9" fillId="14" borderId="1" xfId="0" applyNumberFormat="1" applyFont="1" applyFill="1" applyBorder="1" applyAlignment="1" applyProtection="1">
      <alignment horizontal="center" vertical="center"/>
      <protection locked="0"/>
    </xf>
    <xf numFmtId="0" fontId="9" fillId="14" borderId="1" xfId="0" applyFont="1" applyFill="1" applyBorder="1" applyAlignment="1" applyProtection="1">
      <alignment horizontal="center" vertical="center" wrapText="1"/>
      <protection locked="0"/>
    </xf>
    <xf numFmtId="9" fontId="9" fillId="14" borderId="4" xfId="1" applyFon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1.7395212119927059</c:v>
                </c:pt>
                <c:pt idx="2">
                  <c:v>2.371342192990197</c:v>
                </c:pt>
                <c:pt idx="3">
                  <c:v>3.2336334813257981</c:v>
                </c:pt>
                <c:pt idx="4">
                  <c:v>4.4108022426951141</c:v>
                </c:pt>
                <c:pt idx="5">
                  <c:v>6.0182846338466511</c:v>
                </c:pt>
                <c:pt idx="6">
                  <c:v>13.80669191370982</c:v>
                </c:pt>
                <c:pt idx="7">
                  <c:v>21.456369931692873</c:v>
                </c:pt>
                <c:pt idx="8">
                  <c:v>29.026370301139309</c:v>
                </c:pt>
                <c:pt idx="9">
                  <c:v>36.540834749645533</c:v>
                </c:pt>
                <c:pt idx="10">
                  <c:v>44.012920070779749</c:v>
                </c:pt>
                <c:pt idx="11">
                  <c:v>57.119295653484976</c:v>
                </c:pt>
                <c:pt idx="12">
                  <c:v>70.146514521185011</c:v>
                </c:pt>
                <c:pt idx="13">
                  <c:v>83.111452823236178</c:v>
                </c:pt>
                <c:pt idx="14">
                  <c:v>96.025236426995477</c:v>
                </c:pt>
                <c:pt idx="15">
                  <c:v>108.89573337945821</c:v>
                </c:pt>
                <c:pt idx="16">
                  <c:v>125.78554139091746</c:v>
                </c:pt>
                <c:pt idx="17">
                  <c:v>142.62028655398288</c:v>
                </c:pt>
                <c:pt idx="18">
                  <c:v>159.40739229313223</c:v>
                </c:pt>
                <c:pt idx="19">
                  <c:v>176.15258610749069</c:v>
                </c:pt>
                <c:pt idx="20">
                  <c:v>192.86041526376997</c:v>
                </c:pt>
                <c:pt idx="21">
                  <c:v>4.8112210985395512E-13</c:v>
                </c:pt>
                <c:pt idx="22">
                  <c:v>4.8112210985395512E-13</c:v>
                </c:pt>
                <c:pt idx="23">
                  <c:v>4.8112210985395512E-13</c:v>
                </c:pt>
                <c:pt idx="24">
                  <c:v>4.8112210985395512E-13</c:v>
                </c:pt>
                <c:pt idx="25">
                  <c:v>4.8112210985395512E-13</c:v>
                </c:pt>
                <c:pt idx="26">
                  <c:v>4.8112210985395512E-13</c:v>
                </c:pt>
                <c:pt idx="27">
                  <c:v>4.8112210985395512E-13</c:v>
                </c:pt>
                <c:pt idx="28">
                  <c:v>4.8112210985395512E-13</c:v>
                </c:pt>
                <c:pt idx="29">
                  <c:v>4.8112210985395512E-13</c:v>
                </c:pt>
                <c:pt idx="30">
                  <c:v>4.8112210985395512E-13</c:v>
                </c:pt>
                <c:pt idx="31">
                  <c:v>4.8112210985395512E-13</c:v>
                </c:pt>
                <c:pt idx="32">
                  <c:v>4.8112210985395512E-13</c:v>
                </c:pt>
                <c:pt idx="33">
                  <c:v>4.8112210985395512E-13</c:v>
                </c:pt>
                <c:pt idx="34">
                  <c:v>4.8112210985395512E-13</c:v>
                </c:pt>
                <c:pt idx="35">
                  <c:v>4.8112210985395512E-13</c:v>
                </c:pt>
                <c:pt idx="36">
                  <c:v>4.8112210985395512E-13</c:v>
                </c:pt>
                <c:pt idx="37">
                  <c:v>4.8112210985395512E-13</c:v>
                </c:pt>
                <c:pt idx="38">
                  <c:v>4.8112210985395512E-13</c:v>
                </c:pt>
                <c:pt idx="39">
                  <c:v>4.8112210985395512E-13</c:v>
                </c:pt>
                <c:pt idx="40">
                  <c:v>4.8112210985395512E-13</c:v>
                </c:pt>
                <c:pt idx="41">
                  <c:v>4.8112210985395512E-13</c:v>
                </c:pt>
                <c:pt idx="42">
                  <c:v>4.8112210985395512E-13</c:v>
                </c:pt>
                <c:pt idx="43">
                  <c:v>4.8112210985395512E-13</c:v>
                </c:pt>
                <c:pt idx="44">
                  <c:v>4.8112210985395512E-13</c:v>
                </c:pt>
                <c:pt idx="45">
                  <c:v>4.8112210985395512E-13</c:v>
                </c:pt>
                <c:pt idx="46">
                  <c:v>4.8112210985395512E-13</c:v>
                </c:pt>
                <c:pt idx="47">
                  <c:v>4.8112210985395512E-13</c:v>
                </c:pt>
                <c:pt idx="48">
                  <c:v>4.8112210985395512E-13</c:v>
                </c:pt>
                <c:pt idx="49">
                  <c:v>4.8112210985395512E-13</c:v>
                </c:pt>
                <c:pt idx="50">
                  <c:v>4.8112210985395512E-13</c:v>
                </c:pt>
                <c:pt idx="51">
                  <c:v>4.8112210985395512E-13</c:v>
                </c:pt>
                <c:pt idx="52">
                  <c:v>4.8112210985395512E-13</c:v>
                </c:pt>
                <c:pt idx="53">
                  <c:v>4.8112210985395512E-13</c:v>
                </c:pt>
                <c:pt idx="54">
                  <c:v>4.8112210985395512E-13</c:v>
                </c:pt>
                <c:pt idx="55">
                  <c:v>4.8112210985395512E-13</c:v>
                </c:pt>
                <c:pt idx="56">
                  <c:v>4.8112210985395512E-13</c:v>
                </c:pt>
                <c:pt idx="57">
                  <c:v>4.8112210985395512E-13</c:v>
                </c:pt>
                <c:pt idx="58">
                  <c:v>4.8112210985395512E-13</c:v>
                </c:pt>
                <c:pt idx="59">
                  <c:v>4.8112210985395512E-13</c:v>
                </c:pt>
                <c:pt idx="60">
                  <c:v>4.8112210985395512E-13</c:v>
                </c:pt>
                <c:pt idx="61">
                  <c:v>4.8112210985395512E-13</c:v>
                </c:pt>
                <c:pt idx="62">
                  <c:v>4.8112210985395512E-13</c:v>
                </c:pt>
                <c:pt idx="63">
                  <c:v>4.8112210985395512E-13</c:v>
                </c:pt>
                <c:pt idx="64">
                  <c:v>4.8112210985395512E-13</c:v>
                </c:pt>
                <c:pt idx="65">
                  <c:v>4.8112210985395512E-13</c:v>
                </c:pt>
                <c:pt idx="66">
                  <c:v>4.8112210985395512E-13</c:v>
                </c:pt>
                <c:pt idx="67">
                  <c:v>4.8112210985395512E-13</c:v>
                </c:pt>
                <c:pt idx="68">
                  <c:v>4.8112210985395512E-13</c:v>
                </c:pt>
                <c:pt idx="69">
                  <c:v>4.8112210985395512E-13</c:v>
                </c:pt>
                <c:pt idx="70">
                  <c:v>4.8112210985395512E-13</c:v>
                </c:pt>
                <c:pt idx="71">
                  <c:v>4.8112210985395512E-13</c:v>
                </c:pt>
                <c:pt idx="72">
                  <c:v>4.8112210985395512E-13</c:v>
                </c:pt>
                <c:pt idx="73">
                  <c:v>4.8112210985395512E-13</c:v>
                </c:pt>
                <c:pt idx="74">
                  <c:v>4.8112210985395512E-13</c:v>
                </c:pt>
                <c:pt idx="75">
                  <c:v>4.8112210985395512E-13</c:v>
                </c:pt>
                <c:pt idx="76">
                  <c:v>4.8112210985395512E-13</c:v>
                </c:pt>
                <c:pt idx="77">
                  <c:v>4.8112210985395512E-13</c:v>
                </c:pt>
                <c:pt idx="78">
                  <c:v>4.8112210985395512E-13</c:v>
                </c:pt>
                <c:pt idx="79">
                  <c:v>4.8112210985395512E-13</c:v>
                </c:pt>
                <c:pt idx="80">
                  <c:v>4.8112210985395512E-13</c:v>
                </c:pt>
                <c:pt idx="81">
                  <c:v>4.8112210985395512E-13</c:v>
                </c:pt>
                <c:pt idx="82">
                  <c:v>4.8112210985395512E-13</c:v>
                </c:pt>
                <c:pt idx="83">
                  <c:v>4.8112210985395512E-13</c:v>
                </c:pt>
                <c:pt idx="84">
                  <c:v>4.8112210985395512E-13</c:v>
                </c:pt>
                <c:pt idx="85">
                  <c:v>4.8112210985395512E-13</c:v>
                </c:pt>
                <c:pt idx="86">
                  <c:v>4.8112210985395512E-13</c:v>
                </c:pt>
                <c:pt idx="87">
                  <c:v>4.8112210985395512E-13</c:v>
                </c:pt>
                <c:pt idx="88">
                  <c:v>4.8112210985395512E-13</c:v>
                </c:pt>
                <c:pt idx="89">
                  <c:v>4.8112210985395512E-13</c:v>
                </c:pt>
                <c:pt idx="90">
                  <c:v>4.8112210985395512E-13</c:v>
                </c:pt>
                <c:pt idx="91">
                  <c:v>4.8112210985395512E-13</c:v>
                </c:pt>
                <c:pt idx="92">
                  <c:v>4.8112210985395512E-13</c:v>
                </c:pt>
                <c:pt idx="93">
                  <c:v>4.8112210985395512E-13</c:v>
                </c:pt>
                <c:pt idx="94">
                  <c:v>4.8112210985395512E-13</c:v>
                </c:pt>
                <c:pt idx="95">
                  <c:v>4.8112210985395512E-13</c:v>
                </c:pt>
                <c:pt idx="96">
                  <c:v>4.8112210985395512E-13</c:v>
                </c:pt>
                <c:pt idx="97">
                  <c:v>4.8112210985395512E-13</c:v>
                </c:pt>
                <c:pt idx="98">
                  <c:v>4.8112210985395512E-13</c:v>
                </c:pt>
                <c:pt idx="99">
                  <c:v>4.8112210985395512E-13</c:v>
                </c:pt>
                <c:pt idx="100">
                  <c:v>4.8112210985395512E-13</c:v>
                </c:pt>
                <c:pt idx="101">
                  <c:v>4.8112210985395512E-13</c:v>
                </c:pt>
                <c:pt idx="102">
                  <c:v>4.8112210985395512E-13</c:v>
                </c:pt>
                <c:pt idx="103">
                  <c:v>4.8112210985395512E-13</c:v>
                </c:pt>
                <c:pt idx="104">
                  <c:v>4.8112210985395512E-13</c:v>
                </c:pt>
                <c:pt idx="105">
                  <c:v>4.8112210985395512E-13</c:v>
                </c:pt>
                <c:pt idx="106">
                  <c:v>4.8112210985395512E-13</c:v>
                </c:pt>
                <c:pt idx="107">
                  <c:v>4.8112210985395512E-13</c:v>
                </c:pt>
                <c:pt idx="108">
                  <c:v>4.8112210985395512E-13</c:v>
                </c:pt>
                <c:pt idx="109">
                  <c:v>4.8112210985395512E-13</c:v>
                </c:pt>
                <c:pt idx="110">
                  <c:v>4.8112210985395512E-13</c:v>
                </c:pt>
                <c:pt idx="111">
                  <c:v>4.8112210985395512E-13</c:v>
                </c:pt>
                <c:pt idx="112">
                  <c:v>4.8112210985395512E-13</c:v>
                </c:pt>
                <c:pt idx="113">
                  <c:v>4.8112210985395512E-13</c:v>
                </c:pt>
                <c:pt idx="114">
                  <c:v>4.8112210985395512E-13</c:v>
                </c:pt>
                <c:pt idx="115">
                  <c:v>4.8112210985395512E-13</c:v>
                </c:pt>
                <c:pt idx="116">
                  <c:v>4.8112210985395512E-13</c:v>
                </c:pt>
                <c:pt idx="117">
                  <c:v>4.8112210985395512E-13</c:v>
                </c:pt>
                <c:pt idx="118">
                  <c:v>4.8112210985395512E-13</c:v>
                </c:pt>
                <c:pt idx="119">
                  <c:v>4.8112210985395512E-13</c:v>
                </c:pt>
                <c:pt idx="120">
                  <c:v>4.8112210985395512E-13</c:v>
                </c:pt>
                <c:pt idx="121">
                  <c:v>4.8112210985395512E-13</c:v>
                </c:pt>
                <c:pt idx="122">
                  <c:v>4.8112210985395512E-13</c:v>
                </c:pt>
                <c:pt idx="123">
                  <c:v>4.8112210985395512E-13</c:v>
                </c:pt>
                <c:pt idx="124">
                  <c:v>4.8112210985395512E-13</c:v>
                </c:pt>
                <c:pt idx="125">
                  <c:v>4.8112210985395512E-13</c:v>
                </c:pt>
                <c:pt idx="126">
                  <c:v>4.8112210985395512E-13</c:v>
                </c:pt>
                <c:pt idx="127">
                  <c:v>4.8112210985395512E-13</c:v>
                </c:pt>
                <c:pt idx="128">
                  <c:v>4.8112210985395512E-13</c:v>
                </c:pt>
                <c:pt idx="129">
                  <c:v>4.8112210985395512E-13</c:v>
                </c:pt>
                <c:pt idx="130">
                  <c:v>4.8112210985395512E-13</c:v>
                </c:pt>
                <c:pt idx="131">
                  <c:v>4.8112210985395512E-13</c:v>
                </c:pt>
                <c:pt idx="132">
                  <c:v>4.8112210985395512E-13</c:v>
                </c:pt>
                <c:pt idx="133">
                  <c:v>4.8112210985395512E-13</c:v>
                </c:pt>
                <c:pt idx="134">
                  <c:v>4.8112210985395512E-13</c:v>
                </c:pt>
                <c:pt idx="135">
                  <c:v>4.8112210985395512E-13</c:v>
                </c:pt>
                <c:pt idx="136">
                  <c:v>4.8112210985395512E-13</c:v>
                </c:pt>
                <c:pt idx="137">
                  <c:v>4.8112210985395512E-13</c:v>
                </c:pt>
                <c:pt idx="138">
                  <c:v>4.8112210985395512E-13</c:v>
                </c:pt>
                <c:pt idx="139">
                  <c:v>4.8112210985395512E-13</c:v>
                </c:pt>
                <c:pt idx="140">
                  <c:v>4.8112210985395512E-13</c:v>
                </c:pt>
                <c:pt idx="141">
                  <c:v>4.8112210985395512E-13</c:v>
                </c:pt>
                <c:pt idx="142">
                  <c:v>4.8112210985395512E-13</c:v>
                </c:pt>
                <c:pt idx="143">
                  <c:v>4.8112210985395512E-13</c:v>
                </c:pt>
                <c:pt idx="144">
                  <c:v>4.8112210985395512E-13</c:v>
                </c:pt>
                <c:pt idx="145">
                  <c:v>4.8112210985395512E-13</c:v>
                </c:pt>
                <c:pt idx="146">
                  <c:v>4.8112210985395512E-13</c:v>
                </c:pt>
                <c:pt idx="147">
                  <c:v>4.8112210985395512E-13</c:v>
                </c:pt>
                <c:pt idx="148">
                  <c:v>4.8112210985395512E-13</c:v>
                </c:pt>
                <c:pt idx="149">
                  <c:v>4.8112210985395512E-13</c:v>
                </c:pt>
                <c:pt idx="150">
                  <c:v>4.8112210985395512E-13</c:v>
                </c:pt>
                <c:pt idx="151">
                  <c:v>4.8112210985395512E-13</c:v>
                </c:pt>
                <c:pt idx="152">
                  <c:v>4.8112210985395512E-13</c:v>
                </c:pt>
                <c:pt idx="153">
                  <c:v>4.8112210985395512E-13</c:v>
                </c:pt>
                <c:pt idx="154">
                  <c:v>4.8112210985395512E-13</c:v>
                </c:pt>
                <c:pt idx="155">
                  <c:v>4.8112210985395512E-13</c:v>
                </c:pt>
                <c:pt idx="156">
                  <c:v>4.8112210985395512E-13</c:v>
                </c:pt>
                <c:pt idx="157">
                  <c:v>4.8112210985395512E-13</c:v>
                </c:pt>
                <c:pt idx="158">
                  <c:v>4.8112210985395512E-13</c:v>
                </c:pt>
                <c:pt idx="159">
                  <c:v>4.8112210985395512E-13</c:v>
                </c:pt>
                <c:pt idx="160">
                  <c:v>4.8112210985395512E-13</c:v>
                </c:pt>
                <c:pt idx="161">
                  <c:v>4.8112210985395512E-13</c:v>
                </c:pt>
                <c:pt idx="162">
                  <c:v>4.8112210985395512E-13</c:v>
                </c:pt>
                <c:pt idx="163">
                  <c:v>4.8112210985395512E-13</c:v>
                </c:pt>
                <c:pt idx="164">
                  <c:v>4.8112210985395512E-13</c:v>
                </c:pt>
                <c:pt idx="165">
                  <c:v>4.8112210985395512E-13</c:v>
                </c:pt>
                <c:pt idx="166">
                  <c:v>4.8112210985395512E-13</c:v>
                </c:pt>
                <c:pt idx="167">
                  <c:v>4.8112210985395512E-13</c:v>
                </c:pt>
                <c:pt idx="168">
                  <c:v>4.8112210985395512E-13</c:v>
                </c:pt>
                <c:pt idx="169">
                  <c:v>4.8112210985395512E-13</c:v>
                </c:pt>
                <c:pt idx="170">
                  <c:v>4.8112210985395512E-13</c:v>
                </c:pt>
                <c:pt idx="171">
                  <c:v>4.8112210985395512E-13</c:v>
                </c:pt>
                <c:pt idx="172">
                  <c:v>4.8112210985395512E-13</c:v>
                </c:pt>
                <c:pt idx="173">
                  <c:v>4.8112210985395512E-13</c:v>
                </c:pt>
                <c:pt idx="174">
                  <c:v>4.8112210985395512E-13</c:v>
                </c:pt>
                <c:pt idx="175">
                  <c:v>4.8112210985395512E-13</c:v>
                </c:pt>
                <c:pt idx="176">
                  <c:v>4.8112210985395512E-13</c:v>
                </c:pt>
                <c:pt idx="177">
                  <c:v>4.8112210985395512E-13</c:v>
                </c:pt>
                <c:pt idx="178">
                  <c:v>4.8112210985395512E-13</c:v>
                </c:pt>
                <c:pt idx="179">
                  <c:v>4.8112210985395512E-13</c:v>
                </c:pt>
                <c:pt idx="180">
                  <c:v>4.8112210985395512E-13</c:v>
                </c:pt>
                <c:pt idx="181">
                  <c:v>4.8112210985395512E-13</c:v>
                </c:pt>
                <c:pt idx="182">
                  <c:v>4.8112210985395512E-13</c:v>
                </c:pt>
                <c:pt idx="183">
                  <c:v>4.8112210985395512E-13</c:v>
                </c:pt>
                <c:pt idx="184">
                  <c:v>4.8112210985395512E-13</c:v>
                </c:pt>
                <c:pt idx="185">
                  <c:v>4.8112210985395512E-13</c:v>
                </c:pt>
                <c:pt idx="186">
                  <c:v>4.8112210985395512E-13</c:v>
                </c:pt>
                <c:pt idx="187">
                  <c:v>4.8112210985395512E-13</c:v>
                </c:pt>
                <c:pt idx="188">
                  <c:v>4.8112210985395512E-13</c:v>
                </c:pt>
                <c:pt idx="189">
                  <c:v>4.8112210985395512E-13</c:v>
                </c:pt>
                <c:pt idx="190">
                  <c:v>4.8112210985395512E-13</c:v>
                </c:pt>
                <c:pt idx="191">
                  <c:v>4.8112210985395512E-13</c:v>
                </c:pt>
                <c:pt idx="192">
                  <c:v>4.8112210985395512E-13</c:v>
                </c:pt>
                <c:pt idx="193">
                  <c:v>4.8112210985395512E-13</c:v>
                </c:pt>
                <c:pt idx="194">
                  <c:v>4.8112210985395512E-13</c:v>
                </c:pt>
                <c:pt idx="195">
                  <c:v>4.8112210985395512E-13</c:v>
                </c:pt>
                <c:pt idx="196">
                  <c:v>4.8112210985395512E-13</c:v>
                </c:pt>
                <c:pt idx="197">
                  <c:v>4.8112210985395512E-13</c:v>
                </c:pt>
                <c:pt idx="198">
                  <c:v>4.8112210985395512E-13</c:v>
                </c:pt>
                <c:pt idx="199">
                  <c:v>4.8112210985395512E-13</c:v>
                </c:pt>
                <c:pt idx="200">
                  <c:v>4.8112210985395512E-13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2.2484083617422774</c:v>
                </c:pt>
                <c:pt idx="2">
                  <c:v>2.9858086378882205</c:v>
                </c:pt>
                <c:pt idx="3">
                  <c:v>3.966049385322425</c:v>
                </c:pt>
                <c:pt idx="4">
                  <c:v>5.2694125595905703</c:v>
                </c:pt>
                <c:pt idx="5">
                  <c:v>7.0028166718675555</c:v>
                </c:pt>
                <c:pt idx="6">
                  <c:v>9.308683920204837</c:v>
                </c:pt>
                <c:pt idx="7">
                  <c:v>12.376768160861985</c:v>
                </c:pt>
                <c:pt idx="8">
                  <c:v>16.45993513943974</c:v>
                </c:pt>
                <c:pt idx="9">
                  <c:v>21.895219213522427</c:v>
                </c:pt>
                <c:pt idx="10">
                  <c:v>29.131925588483782</c:v>
                </c:pt>
                <c:pt idx="11">
                  <c:v>41.415745299575981</c:v>
                </c:pt>
                <c:pt idx="12">
                  <c:v>63.81843825622601</c:v>
                </c:pt>
                <c:pt idx="13">
                  <c:v>86.013966511545632</c:v>
                </c:pt>
                <c:pt idx="14">
                  <c:v>108.06424494547456</c:v>
                </c:pt>
                <c:pt idx="15">
                  <c:v>130.00332276605772</c:v>
                </c:pt>
                <c:pt idx="16">
                  <c:v>151.85268447762266</c:v>
                </c:pt>
                <c:pt idx="17">
                  <c:v>173.62708349716581</c:v>
                </c:pt>
                <c:pt idx="18">
                  <c:v>195.33725403815262</c:v>
                </c:pt>
                <c:pt idx="19">
                  <c:v>216.99134243573351</c:v>
                </c:pt>
                <c:pt idx="20">
                  <c:v>238.59573324490532</c:v>
                </c:pt>
                <c:pt idx="21">
                  <c:v>143.00844977881681</c:v>
                </c:pt>
                <c:pt idx="22">
                  <c:v>166.66102635506257</c:v>
                </c:pt>
                <c:pt idx="23">
                  <c:v>190.23429237820369</c:v>
                </c:pt>
                <c:pt idx="24">
                  <c:v>213.73946677759179</c:v>
                </c:pt>
                <c:pt idx="25">
                  <c:v>237.18509300501151</c:v>
                </c:pt>
                <c:pt idx="26">
                  <c:v>260.57788476604372</c:v>
                </c:pt>
                <c:pt idx="27">
                  <c:v>283.92325072308773</c:v>
                </c:pt>
                <c:pt idx="28">
                  <c:v>307.22563699685173</c:v>
                </c:pt>
                <c:pt idx="29">
                  <c:v>330.48876005573726</c:v>
                </c:pt>
                <c:pt idx="30">
                  <c:v>353.71577048208854</c:v>
                </c:pt>
                <c:pt idx="31">
                  <c:v>255.79061309504979</c:v>
                </c:pt>
                <c:pt idx="32">
                  <c:v>275.77153112750057</c:v>
                </c:pt>
                <c:pt idx="33">
                  <c:v>295.71994327479496</c:v>
                </c:pt>
                <c:pt idx="34">
                  <c:v>315.63834998285682</c:v>
                </c:pt>
                <c:pt idx="35">
                  <c:v>335.52891035063584</c:v>
                </c:pt>
                <c:pt idx="36">
                  <c:v>355.39350662617022</c:v>
                </c:pt>
                <c:pt idx="37">
                  <c:v>375.23379351840293</c:v>
                </c:pt>
                <c:pt idx="38">
                  <c:v>395.05123652954552</c:v>
                </c:pt>
                <c:pt idx="39">
                  <c:v>414.84714219174538</c:v>
                </c:pt>
                <c:pt idx="40">
                  <c:v>434.62268223024984</c:v>
                </c:pt>
                <c:pt idx="41">
                  <c:v>334.96897652893739</c:v>
                </c:pt>
                <c:pt idx="42">
                  <c:v>349.80037281261349</c:v>
                </c:pt>
                <c:pt idx="43">
                  <c:v>364.61797899508036</c:v>
                </c:pt>
                <c:pt idx="44">
                  <c:v>379.42243436675818</c:v>
                </c:pt>
                <c:pt idx="45">
                  <c:v>394.21432426135425</c:v>
                </c:pt>
                <c:pt idx="46">
                  <c:v>408.99418650594697</c:v>
                </c:pt>
                <c:pt idx="47">
                  <c:v>423.76251689001248</c:v>
                </c:pt>
                <c:pt idx="48">
                  <c:v>438.51977383228672</c:v>
                </c:pt>
                <c:pt idx="49">
                  <c:v>453.26638238669898</c:v>
                </c:pt>
                <c:pt idx="50">
                  <c:v>468.0027376998658</c:v>
                </c:pt>
                <c:pt idx="51">
                  <c:v>413.59308830259016</c:v>
                </c:pt>
                <c:pt idx="52">
                  <c:v>424.59812483785123</c:v>
                </c:pt>
                <c:pt idx="53">
                  <c:v>435.59702518583845</c:v>
                </c:pt>
                <c:pt idx="54">
                  <c:v>446.58996615169758</c:v>
                </c:pt>
                <c:pt idx="55">
                  <c:v>457.57711512502578</c:v>
                </c:pt>
                <c:pt idx="56">
                  <c:v>468.55863080014979</c:v>
                </c:pt>
                <c:pt idx="57">
                  <c:v>479.53466382535976</c:v>
                </c:pt>
                <c:pt idx="58">
                  <c:v>490.50535738960565</c:v>
                </c:pt>
                <c:pt idx="59">
                  <c:v>501.47084775397519</c:v>
                </c:pt>
                <c:pt idx="60">
                  <c:v>512.43126473426423</c:v>
                </c:pt>
                <c:pt idx="61">
                  <c:v>471.61579214130296</c:v>
                </c:pt>
                <c:pt idx="62">
                  <c:v>479.39576035930628</c:v>
                </c:pt>
                <c:pt idx="63">
                  <c:v>487.17304484173968</c:v>
                </c:pt>
                <c:pt idx="64">
                  <c:v>494.94769449130371</c:v>
                </c:pt>
                <c:pt idx="65">
                  <c:v>502.71975654847216</c:v>
                </c:pt>
                <c:pt idx="66">
                  <c:v>510.48927667337716</c:v>
                </c:pt>
                <c:pt idx="67">
                  <c:v>518.25629902244748</c:v>
                </c:pt>
                <c:pt idx="68">
                  <c:v>526.02086632021383</c:v>
                </c:pt>
                <c:pt idx="69">
                  <c:v>533.78301992665138</c:v>
                </c:pt>
                <c:pt idx="70">
                  <c:v>541.54279990040311</c:v>
                </c:pt>
                <c:pt idx="71">
                  <c:v>504.66237313585816</c:v>
                </c:pt>
                <c:pt idx="72">
                  <c:v>510.76671308078591</c:v>
                </c:pt>
                <c:pt idx="73">
                  <c:v>516.86951201653937</c:v>
                </c:pt>
                <c:pt idx="74">
                  <c:v>522.97079071394126</c:v>
                </c:pt>
                <c:pt idx="75">
                  <c:v>529.07056941939652</c:v>
                </c:pt>
                <c:pt idx="76">
                  <c:v>535.16886787415831</c:v>
                </c:pt>
                <c:pt idx="77">
                  <c:v>541.26570533267216</c:v>
                </c:pt>
                <c:pt idx="78">
                  <c:v>547.36110058004817</c:v>
                </c:pt>
                <c:pt idx="79">
                  <c:v>553.45507194871618</c:v>
                </c:pt>
                <c:pt idx="80">
                  <c:v>559.54763733430775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ColWidth="10.7109375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62" t="s">
        <v>291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</row>
    <row r="13" spans="2:13" ht="15" customHeight="1" x14ac:dyDescent="0.25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</row>
    <row r="14" spans="2:13" ht="15" customHeight="1" x14ac:dyDescent="0.25"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</row>
    <row r="15" spans="2:13" ht="18.75" customHeight="1" x14ac:dyDescent="0.25"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</row>
    <row r="16" spans="2:13" ht="18.75" customHeight="1" x14ac:dyDescent="0.25"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</row>
    <row r="18" spans="2:13" ht="12" customHeight="1" x14ac:dyDescent="0.25">
      <c r="B18" s="262" t="s">
        <v>292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</row>
    <row r="19" spans="2:13" ht="12" customHeight="1" x14ac:dyDescent="0.25"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2:13" ht="12" customHeight="1" x14ac:dyDescent="0.25"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</row>
    <row r="21" spans="2:13" ht="12" customHeight="1" x14ac:dyDescent="0.25"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</row>
    <row r="22" spans="2:13" ht="12" customHeight="1" x14ac:dyDescent="0.25"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</row>
    <row r="23" spans="2:13" ht="12" customHeight="1" x14ac:dyDescent="0.25"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  <row r="24" spans="2:13" ht="12" customHeight="1" x14ac:dyDescent="0.25"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</row>
    <row r="25" spans="2:13" ht="12" customHeight="1" x14ac:dyDescent="0.25"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</row>
    <row r="26" spans="2:13" ht="12" customHeight="1" x14ac:dyDescent="0.25"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</row>
    <row r="27" spans="2:13" ht="12" customHeight="1" x14ac:dyDescent="0.25"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</row>
    <row r="28" spans="2:13" ht="12" customHeight="1" x14ac:dyDescent="0.25"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</row>
    <row r="29" spans="2:13" ht="12" customHeight="1" x14ac:dyDescent="0.25"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  <row r="30" spans="2:13" ht="12" customHeight="1" x14ac:dyDescent="0.25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  <row r="31" spans="2:13" ht="12" customHeight="1" x14ac:dyDescent="0.25"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Normal="100" workbookViewId="0">
      <selection activeCell="C24" sqref="C24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71093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8" t="s">
        <v>192</v>
      </c>
      <c r="C3" s="269"/>
      <c r="D3" s="269"/>
      <c r="E3" s="269"/>
      <c r="F3" s="270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73" t="s">
        <v>231</v>
      </c>
      <c r="B5" s="273"/>
      <c r="C5" s="24">
        <v>3.9456000000000002</v>
      </c>
      <c r="D5" s="274" t="s">
        <v>229</v>
      </c>
      <c r="E5" s="275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72" t="s">
        <v>226</v>
      </c>
      <c r="B7" s="272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107</v>
      </c>
      <c r="C9" s="32">
        <v>0.94</v>
      </c>
      <c r="D9" s="33">
        <f t="shared" ref="D9:D18" si="0">C9*$C$5</f>
        <v>3.7088640000000002</v>
      </c>
      <c r="E9" s="34">
        <f>MAX(A36:A55)</f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4</v>
      </c>
      <c r="C10" s="32">
        <v>0.06</v>
      </c>
      <c r="D10" s="33">
        <f t="shared" si="0"/>
        <v>0.236736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3.9456000000000002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71" t="s">
        <v>232</v>
      </c>
      <c r="B22" s="271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72" t="s">
        <v>227</v>
      </c>
      <c r="B30" s="272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Peuplier A4A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63" t="s">
        <v>186</v>
      </c>
      <c r="D34" s="263"/>
      <c r="E34" s="264" t="s">
        <v>187</v>
      </c>
      <c r="F34" s="265"/>
      <c r="G34" s="265"/>
      <c r="H34" s="266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257">
        <v>5</v>
      </c>
      <c r="B36" s="260">
        <v>5</v>
      </c>
      <c r="C36" s="257"/>
      <c r="D36" s="257"/>
      <c r="E36" s="63"/>
      <c r="F36" s="63"/>
      <c r="G36" s="63"/>
      <c r="H36" s="258"/>
      <c r="I36" s="49">
        <f>IFERROR(B36/A36,"")</f>
        <v>1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257">
        <v>10</v>
      </c>
      <c r="B37" s="260">
        <v>39</v>
      </c>
      <c r="C37" s="257"/>
      <c r="D37" s="257"/>
      <c r="E37" s="63"/>
      <c r="F37" s="63"/>
      <c r="G37" s="63"/>
      <c r="H37" s="258"/>
      <c r="I37" s="53">
        <f t="shared" ref="I37:I55" si="1">IF(A37&lt;&gt;0,(B37-(B36-D36))/(A37-A36),"")</f>
        <v>6.8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257">
        <v>15</v>
      </c>
      <c r="B38" s="260">
        <v>99</v>
      </c>
      <c r="C38" s="257"/>
      <c r="D38" s="257"/>
      <c r="E38" s="63"/>
      <c r="F38" s="63"/>
      <c r="G38" s="63"/>
      <c r="H38" s="258"/>
      <c r="I38" s="53">
        <f t="shared" si="1"/>
        <v>12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257">
        <v>20</v>
      </c>
      <c r="B39" s="260">
        <v>178</v>
      </c>
      <c r="C39" s="257"/>
      <c r="D39" s="257">
        <f>B39</f>
        <v>178</v>
      </c>
      <c r="E39" s="63">
        <v>0.78</v>
      </c>
      <c r="F39" s="63">
        <v>0</v>
      </c>
      <c r="G39" s="63">
        <v>0.22</v>
      </c>
      <c r="H39" s="258"/>
      <c r="I39" s="49">
        <f t="shared" si="1"/>
        <v>15.8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257"/>
      <c r="B40" s="260"/>
      <c r="C40" s="257"/>
      <c r="D40" s="257"/>
      <c r="E40" s="63"/>
      <c r="F40" s="63"/>
      <c r="G40" s="63"/>
      <c r="H40" s="258"/>
      <c r="I40" s="49" t="str">
        <f t="shared" si="1"/>
        <v/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257"/>
      <c r="B41" s="260"/>
      <c r="C41" s="257"/>
      <c r="D41" s="257"/>
      <c r="E41" s="63"/>
      <c r="F41" s="63"/>
      <c r="G41" s="63"/>
      <c r="H41" s="258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257"/>
      <c r="B42" s="260"/>
      <c r="C42" s="257"/>
      <c r="D42" s="257"/>
      <c r="E42" s="63"/>
      <c r="F42" s="63"/>
      <c r="G42" s="63"/>
      <c r="H42" s="258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257"/>
      <c r="B43" s="260"/>
      <c r="C43" s="257"/>
      <c r="D43" s="257"/>
      <c r="E43" s="63"/>
      <c r="F43" s="63"/>
      <c r="G43" s="63"/>
      <c r="H43" s="259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Aulne glutineux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63" t="s">
        <v>186</v>
      </c>
      <c r="D60" s="263"/>
      <c r="E60" s="264" t="s">
        <v>187</v>
      </c>
      <c r="F60" s="265"/>
      <c r="G60" s="265"/>
      <c r="H60" s="266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257">
        <v>10</v>
      </c>
      <c r="B62" s="257">
        <v>19</v>
      </c>
      <c r="C62" s="257">
        <v>1</v>
      </c>
      <c r="D62" s="257">
        <v>7</v>
      </c>
      <c r="E62" s="63"/>
      <c r="F62" s="63">
        <v>0.25</v>
      </c>
      <c r="G62" s="63">
        <v>0.25</v>
      </c>
      <c r="H62" s="63">
        <v>0.5</v>
      </c>
      <c r="I62" s="53">
        <f>IFERROR(B62/A62,"")</f>
        <v>1.9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257">
        <v>20</v>
      </c>
      <c r="B63" s="257">
        <v>165</v>
      </c>
      <c r="C63" s="257">
        <v>2</v>
      </c>
      <c r="D63" s="257">
        <f>42+42</f>
        <v>84</v>
      </c>
      <c r="E63" s="63"/>
      <c r="F63" s="63">
        <v>0.25</v>
      </c>
      <c r="G63" s="63">
        <v>0.25</v>
      </c>
      <c r="H63" s="63">
        <v>0.5</v>
      </c>
      <c r="I63" s="49">
        <f>IF(A63&lt;&gt;0,(B63-(B62-D62))/(A63-A62),"")</f>
        <v>15.3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257">
        <v>30</v>
      </c>
      <c r="B64" s="257">
        <v>247</v>
      </c>
      <c r="C64" s="257">
        <v>3</v>
      </c>
      <c r="D64" s="257">
        <f>42+42</f>
        <v>84</v>
      </c>
      <c r="E64" s="63">
        <v>0.1</v>
      </c>
      <c r="F64" s="63">
        <v>0.45</v>
      </c>
      <c r="G64" s="63">
        <v>0.45</v>
      </c>
      <c r="H64" s="63"/>
      <c r="I64" s="49">
        <f>IF(A64&lt;&gt;0,(B64-(B63-D63))/(A64-A63),"")</f>
        <v>16.600000000000001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257">
        <v>40</v>
      </c>
      <c r="B65" s="257">
        <v>305</v>
      </c>
      <c r="C65" s="257">
        <v>4</v>
      </c>
      <c r="D65" s="257">
        <f>42+40</f>
        <v>82</v>
      </c>
      <c r="E65" s="63"/>
      <c r="F65" s="63"/>
      <c r="G65" s="63"/>
      <c r="H65" s="63"/>
      <c r="I65" s="49">
        <f>IF(A65&lt;&gt;0,(B65-(B64-D64))/(A65-A64),"")</f>
        <v>14.2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257">
        <v>50</v>
      </c>
      <c r="B66" s="257">
        <v>329</v>
      </c>
      <c r="C66" s="257">
        <v>5</v>
      </c>
      <c r="D66" s="257">
        <f>26+21</f>
        <v>47</v>
      </c>
      <c r="E66" s="63"/>
      <c r="F66" s="63"/>
      <c r="G66" s="63"/>
      <c r="H66" s="63"/>
      <c r="I66" s="49">
        <f t="shared" ref="I66:I81" si="2">IF(A66&lt;&gt;0,(B66-(B65-D65))/(A66-A65),"")</f>
        <v>10.6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257">
        <v>60</v>
      </c>
      <c r="B67" s="257">
        <v>361</v>
      </c>
      <c r="C67" s="257">
        <v>6</v>
      </c>
      <c r="D67" s="257">
        <f>18+17</f>
        <v>35</v>
      </c>
      <c r="E67" s="63"/>
      <c r="F67" s="63"/>
      <c r="G67" s="63"/>
      <c r="H67" s="63"/>
      <c r="I67" s="49">
        <f t="shared" si="2"/>
        <v>7.9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257">
        <v>70</v>
      </c>
      <c r="B68" s="257">
        <v>382</v>
      </c>
      <c r="C68" s="257">
        <v>7</v>
      </c>
      <c r="D68" s="257">
        <f>16+15</f>
        <v>31</v>
      </c>
      <c r="E68" s="63"/>
      <c r="F68" s="63"/>
      <c r="G68" s="63"/>
      <c r="H68" s="63"/>
      <c r="I68" s="49">
        <f t="shared" si="2"/>
        <v>5.6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257">
        <v>80</v>
      </c>
      <c r="B69" s="257">
        <f>368+14+13</f>
        <v>395</v>
      </c>
      <c r="C69" s="257">
        <v>8</v>
      </c>
      <c r="D69" s="257">
        <f>B69</f>
        <v>395</v>
      </c>
      <c r="E69" s="63"/>
      <c r="F69" s="63"/>
      <c r="G69" s="63"/>
      <c r="H69" s="63"/>
      <c r="I69" s="49">
        <f t="shared" si="2"/>
        <v>4.4000000000000004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63" t="s">
        <v>186</v>
      </c>
      <c r="D86" s="263"/>
      <c r="E86" s="264" t="s">
        <v>187</v>
      </c>
      <c r="F86" s="265"/>
      <c r="G86" s="265"/>
      <c r="H86" s="266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257"/>
      <c r="B88" s="257"/>
      <c r="C88" s="257"/>
      <c r="D88" s="257"/>
      <c r="E88" s="63"/>
      <c r="F88" s="63"/>
      <c r="G88" s="63"/>
      <c r="H88" s="258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257"/>
      <c r="B89" s="257"/>
      <c r="C89" s="257"/>
      <c r="D89" s="257"/>
      <c r="E89" s="63"/>
      <c r="F89" s="63"/>
      <c r="G89" s="63"/>
      <c r="H89" s="258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257"/>
      <c r="B90" s="257"/>
      <c r="C90" s="257"/>
      <c r="D90" s="257"/>
      <c r="E90" s="63"/>
      <c r="F90" s="63"/>
      <c r="G90" s="63"/>
      <c r="H90" s="258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257"/>
      <c r="B91" s="257"/>
      <c r="C91" s="257"/>
      <c r="D91" s="257"/>
      <c r="E91" s="63"/>
      <c r="F91" s="63"/>
      <c r="G91" s="63"/>
      <c r="H91" s="258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257"/>
      <c r="B92" s="257"/>
      <c r="C92" s="257"/>
      <c r="D92" s="257"/>
      <c r="E92" s="63"/>
      <c r="F92" s="63"/>
      <c r="G92" s="63"/>
      <c r="H92" s="258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257"/>
      <c r="B93" s="257"/>
      <c r="C93" s="257"/>
      <c r="D93" s="257"/>
      <c r="E93" s="63"/>
      <c r="F93" s="63"/>
      <c r="G93" s="63"/>
      <c r="H93" s="258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257"/>
      <c r="B94" s="257"/>
      <c r="C94" s="257"/>
      <c r="D94" s="257"/>
      <c r="E94" s="63"/>
      <c r="F94" s="63"/>
      <c r="G94" s="63"/>
      <c r="H94" s="258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257"/>
      <c r="B95" s="257"/>
      <c r="C95" s="257"/>
      <c r="D95" s="257"/>
      <c r="E95" s="63"/>
      <c r="F95" s="63"/>
      <c r="G95" s="63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63" t="s">
        <v>186</v>
      </c>
      <c r="D112" s="263"/>
      <c r="E112" s="264" t="s">
        <v>187</v>
      </c>
      <c r="F112" s="265"/>
      <c r="G112" s="265"/>
      <c r="H112" s="266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257"/>
      <c r="B114" s="260"/>
      <c r="C114" s="257"/>
      <c r="D114" s="257"/>
      <c r="E114" s="63"/>
      <c r="F114" s="63"/>
      <c r="G114" s="63"/>
      <c r="H114" s="258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257"/>
      <c r="B115" s="260"/>
      <c r="C115" s="257"/>
      <c r="D115" s="257"/>
      <c r="E115" s="63"/>
      <c r="F115" s="63"/>
      <c r="G115" s="63"/>
      <c r="H115" s="258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257"/>
      <c r="B116" s="260"/>
      <c r="C116" s="257"/>
      <c r="D116" s="257"/>
      <c r="E116" s="63"/>
      <c r="F116" s="63"/>
      <c r="G116" s="63"/>
      <c r="H116" s="258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257"/>
      <c r="B117" s="260"/>
      <c r="C117" s="257"/>
      <c r="D117" s="257"/>
      <c r="E117" s="63"/>
      <c r="F117" s="63"/>
      <c r="G117" s="63"/>
      <c r="H117" s="258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257"/>
      <c r="B118" s="260"/>
      <c r="C118" s="257"/>
      <c r="D118" s="257"/>
      <c r="E118" s="63"/>
      <c r="F118" s="63"/>
      <c r="G118" s="63"/>
      <c r="H118" s="258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257"/>
      <c r="B119" s="260"/>
      <c r="C119" s="257"/>
      <c r="D119" s="257"/>
      <c r="E119" s="63"/>
      <c r="F119" s="63"/>
      <c r="G119" s="63"/>
      <c r="H119" s="258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257"/>
      <c r="B120" s="260"/>
      <c r="C120" s="257"/>
      <c r="D120" s="257"/>
      <c r="E120" s="63"/>
      <c r="F120" s="63"/>
      <c r="G120" s="63"/>
      <c r="H120" s="258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257"/>
      <c r="B121" s="260"/>
      <c r="C121" s="257"/>
      <c r="D121" s="257"/>
      <c r="E121" s="63"/>
      <c r="F121" s="63"/>
      <c r="G121" s="63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63" t="s">
        <v>186</v>
      </c>
      <c r="D138" s="263"/>
      <c r="E138" s="264" t="s">
        <v>187</v>
      </c>
      <c r="F138" s="265"/>
      <c r="G138" s="265"/>
      <c r="H138" s="266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257"/>
      <c r="B140" s="257"/>
      <c r="C140" s="257"/>
      <c r="D140" s="257"/>
      <c r="E140" s="63"/>
      <c r="F140" s="63"/>
      <c r="G140" s="63"/>
      <c r="H140" s="258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257"/>
      <c r="B141" s="257"/>
      <c r="C141" s="257"/>
      <c r="D141" s="257"/>
      <c r="E141" s="63"/>
      <c r="F141" s="63"/>
      <c r="G141" s="63"/>
      <c r="H141" s="258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257"/>
      <c r="B142" s="257"/>
      <c r="C142" s="257"/>
      <c r="D142" s="257"/>
      <c r="E142" s="63"/>
      <c r="F142" s="63"/>
      <c r="G142" s="63"/>
      <c r="H142" s="258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257"/>
      <c r="B143" s="257"/>
      <c r="C143" s="257"/>
      <c r="D143" s="257"/>
      <c r="E143" s="63"/>
      <c r="F143" s="63"/>
      <c r="G143" s="63"/>
      <c r="H143" s="258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257"/>
      <c r="B144" s="257"/>
      <c r="C144" s="257"/>
      <c r="D144" s="257"/>
      <c r="E144" s="63"/>
      <c r="F144" s="63"/>
      <c r="G144" s="63"/>
      <c r="H144" s="258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257"/>
      <c r="B145" s="257"/>
      <c r="C145" s="257"/>
      <c r="D145" s="257"/>
      <c r="E145" s="63"/>
      <c r="F145" s="63"/>
      <c r="G145" s="63"/>
      <c r="H145" s="258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257"/>
      <c r="B146" s="257"/>
      <c r="C146" s="257"/>
      <c r="D146" s="257"/>
      <c r="E146" s="63"/>
      <c r="F146" s="63"/>
      <c r="G146" s="63"/>
      <c r="H146" s="258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257"/>
      <c r="B147" s="257"/>
      <c r="C147" s="257"/>
      <c r="D147" s="257"/>
      <c r="E147" s="63"/>
      <c r="F147" s="63"/>
      <c r="G147" s="63"/>
      <c r="H147" s="259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63" t="s">
        <v>186</v>
      </c>
      <c r="D164" s="263"/>
      <c r="E164" s="264" t="s">
        <v>187</v>
      </c>
      <c r="F164" s="265"/>
      <c r="G164" s="265"/>
      <c r="H164" s="266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257"/>
      <c r="B166" s="257"/>
      <c r="C166" s="257"/>
      <c r="D166" s="257"/>
      <c r="E166" s="63"/>
      <c r="F166" s="63"/>
      <c r="G166" s="63"/>
      <c r="H166" s="258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257"/>
      <c r="B167" s="257"/>
      <c r="C167" s="257"/>
      <c r="D167" s="257"/>
      <c r="E167" s="63"/>
      <c r="F167" s="63"/>
      <c r="G167" s="63"/>
      <c r="H167" s="258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257"/>
      <c r="B168" s="257"/>
      <c r="C168" s="257"/>
      <c r="D168" s="257"/>
      <c r="E168" s="63"/>
      <c r="F168" s="63"/>
      <c r="G168" s="63"/>
      <c r="H168" s="258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257"/>
      <c r="B169" s="257"/>
      <c r="C169" s="257"/>
      <c r="D169" s="257"/>
      <c r="E169" s="63"/>
      <c r="F169" s="63"/>
      <c r="G169" s="63"/>
      <c r="H169" s="258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257"/>
      <c r="B170" s="257"/>
      <c r="C170" s="257"/>
      <c r="D170" s="257"/>
      <c r="E170" s="63"/>
      <c r="F170" s="63"/>
      <c r="G170" s="63"/>
      <c r="H170" s="258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257"/>
      <c r="B171" s="257"/>
      <c r="C171" s="257"/>
      <c r="D171" s="257"/>
      <c r="E171" s="63"/>
      <c r="F171" s="63"/>
      <c r="G171" s="63"/>
      <c r="H171" s="258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257"/>
      <c r="B172" s="257"/>
      <c r="C172" s="257"/>
      <c r="D172" s="257"/>
      <c r="E172" s="63"/>
      <c r="F172" s="63"/>
      <c r="G172" s="63"/>
      <c r="H172" s="258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257"/>
      <c r="B173" s="257"/>
      <c r="C173" s="257"/>
      <c r="D173" s="257"/>
      <c r="E173" s="63"/>
      <c r="F173" s="63"/>
      <c r="G173" s="63"/>
      <c r="H173" s="258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63" t="s">
        <v>186</v>
      </c>
      <c r="D190" s="263"/>
      <c r="E190" s="264" t="s">
        <v>187</v>
      </c>
      <c r="F190" s="265"/>
      <c r="G190" s="265"/>
      <c r="H190" s="266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257"/>
      <c r="B192" s="257"/>
      <c r="C192" s="257"/>
      <c r="D192" s="257"/>
      <c r="E192" s="63"/>
      <c r="F192" s="63"/>
      <c r="G192" s="63"/>
      <c r="H192" s="258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257"/>
      <c r="B193" s="257"/>
      <c r="C193" s="257"/>
      <c r="D193" s="257"/>
      <c r="E193" s="63"/>
      <c r="F193" s="63"/>
      <c r="G193" s="63"/>
      <c r="H193" s="258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257"/>
      <c r="B194" s="257"/>
      <c r="C194" s="257"/>
      <c r="D194" s="257"/>
      <c r="E194" s="63"/>
      <c r="F194" s="63"/>
      <c r="G194" s="63"/>
      <c r="H194" s="258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257"/>
      <c r="B195" s="257"/>
      <c r="C195" s="257"/>
      <c r="D195" s="257"/>
      <c r="E195" s="63"/>
      <c r="F195" s="63"/>
      <c r="G195" s="63"/>
      <c r="H195" s="258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257"/>
      <c r="B196" s="257"/>
      <c r="C196" s="257"/>
      <c r="D196" s="257"/>
      <c r="E196" s="63"/>
      <c r="F196" s="63"/>
      <c r="G196" s="63"/>
      <c r="H196" s="258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257"/>
      <c r="B197" s="257"/>
      <c r="C197" s="257"/>
      <c r="D197" s="257"/>
      <c r="E197" s="63"/>
      <c r="F197" s="63"/>
      <c r="G197" s="63"/>
      <c r="H197" s="258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257"/>
      <c r="B198" s="257"/>
      <c r="C198" s="257"/>
      <c r="D198" s="257"/>
      <c r="E198" s="63"/>
      <c r="F198" s="63"/>
      <c r="G198" s="63"/>
      <c r="H198" s="258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257"/>
      <c r="B199" s="257"/>
      <c r="C199" s="257"/>
      <c r="D199" s="257"/>
      <c r="E199" s="63"/>
      <c r="F199" s="63"/>
      <c r="G199" s="63"/>
      <c r="H199" s="258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63" t="s">
        <v>186</v>
      </c>
      <c r="D216" s="263"/>
      <c r="E216" s="264" t="s">
        <v>187</v>
      </c>
      <c r="F216" s="265"/>
      <c r="G216" s="265"/>
      <c r="H216" s="266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257"/>
      <c r="B218" s="260"/>
      <c r="C218" s="257"/>
      <c r="D218" s="257"/>
      <c r="E218" s="63"/>
      <c r="F218" s="63"/>
      <c r="G218" s="63"/>
      <c r="H218" s="261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257"/>
      <c r="B219" s="260"/>
      <c r="C219" s="257"/>
      <c r="D219" s="257"/>
      <c r="E219" s="63"/>
      <c r="F219" s="63"/>
      <c r="G219" s="63"/>
      <c r="H219" s="261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257"/>
      <c r="B220" s="260"/>
      <c r="C220" s="257"/>
      <c r="D220" s="257"/>
      <c r="E220" s="63"/>
      <c r="F220" s="63"/>
      <c r="G220" s="63"/>
      <c r="H220" s="261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257"/>
      <c r="B221" s="260"/>
      <c r="C221" s="257"/>
      <c r="D221" s="257"/>
      <c r="E221" s="63"/>
      <c r="F221" s="63"/>
      <c r="G221" s="63"/>
      <c r="H221" s="261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257"/>
      <c r="B222" s="260"/>
      <c r="C222" s="257"/>
      <c r="D222" s="257"/>
      <c r="E222" s="63"/>
      <c r="F222" s="63"/>
      <c r="G222" s="63"/>
      <c r="H222" s="261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257"/>
      <c r="B223" s="260"/>
      <c r="C223" s="257"/>
      <c r="D223" s="257"/>
      <c r="E223" s="63"/>
      <c r="F223" s="63"/>
      <c r="G223" s="63"/>
      <c r="H223" s="261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257"/>
      <c r="B224" s="260"/>
      <c r="C224" s="257"/>
      <c r="D224" s="257"/>
      <c r="E224" s="63"/>
      <c r="F224" s="63"/>
      <c r="G224" s="63"/>
      <c r="H224" s="261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60"/>
      <c r="B225" s="60"/>
      <c r="C225" s="60"/>
      <c r="D225" s="60"/>
      <c r="E225" s="51"/>
      <c r="F225" s="51"/>
      <c r="G225" s="51"/>
      <c r="H225" s="51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63" t="s">
        <v>186</v>
      </c>
      <c r="D242" s="263"/>
      <c r="E242" s="264" t="s">
        <v>187</v>
      </c>
      <c r="F242" s="265"/>
      <c r="G242" s="265"/>
      <c r="H242" s="266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257"/>
      <c r="B244" s="257"/>
      <c r="C244" s="257"/>
      <c r="D244" s="257"/>
      <c r="E244" s="63"/>
      <c r="F244" s="63"/>
      <c r="G244" s="63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257"/>
      <c r="B245" s="257"/>
      <c r="C245" s="257"/>
      <c r="D245" s="257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257"/>
      <c r="B246" s="257"/>
      <c r="C246" s="257"/>
      <c r="D246" s="257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257"/>
      <c r="B247" s="257"/>
      <c r="C247" s="257"/>
      <c r="D247" s="257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257"/>
      <c r="B248" s="257"/>
      <c r="C248" s="257"/>
      <c r="D248" s="257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257"/>
      <c r="B249" s="257"/>
      <c r="C249" s="257"/>
      <c r="D249" s="257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257"/>
      <c r="B250" s="257"/>
      <c r="C250" s="257"/>
      <c r="D250" s="257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257"/>
      <c r="B251" s="257"/>
      <c r="C251" s="257"/>
      <c r="D251" s="257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63" t="s">
        <v>186</v>
      </c>
      <c r="D268" s="263"/>
      <c r="E268" s="264" t="s">
        <v>187</v>
      </c>
      <c r="F268" s="265"/>
      <c r="G268" s="265"/>
      <c r="H268" s="266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257"/>
      <c r="B270" s="257"/>
      <c r="C270" s="257"/>
      <c r="D270" s="257"/>
      <c r="E270" s="63"/>
      <c r="F270" s="63"/>
      <c r="G270" s="63"/>
      <c r="H270" s="258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257"/>
      <c r="B271" s="257"/>
      <c r="C271" s="257"/>
      <c r="D271" s="257"/>
      <c r="E271" s="63"/>
      <c r="F271" s="63"/>
      <c r="G271" s="63"/>
      <c r="H271" s="258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257"/>
      <c r="B272" s="257"/>
      <c r="C272" s="257"/>
      <c r="D272" s="257"/>
      <c r="E272" s="63"/>
      <c r="F272" s="63"/>
      <c r="G272" s="63"/>
      <c r="H272" s="258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257"/>
      <c r="B273" s="257"/>
      <c r="C273" s="257"/>
      <c r="D273" s="257"/>
      <c r="E273" s="63"/>
      <c r="F273" s="63"/>
      <c r="G273" s="63"/>
      <c r="H273" s="258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257"/>
      <c r="B274" s="257"/>
      <c r="C274" s="257"/>
      <c r="D274" s="257"/>
      <c r="E274" s="63"/>
      <c r="F274" s="63"/>
      <c r="G274" s="63"/>
      <c r="H274" s="258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257"/>
      <c r="B275" s="257"/>
      <c r="C275" s="257"/>
      <c r="D275" s="257"/>
      <c r="E275" s="63"/>
      <c r="F275" s="63"/>
      <c r="G275" s="63"/>
      <c r="H275" s="258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257"/>
      <c r="B276" s="257"/>
      <c r="C276" s="257"/>
      <c r="D276" s="257"/>
      <c r="E276" s="63"/>
      <c r="F276" s="63"/>
      <c r="G276" s="63"/>
      <c r="H276" s="258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257"/>
      <c r="B277" s="257"/>
      <c r="C277" s="257"/>
      <c r="D277" s="257"/>
      <c r="E277" s="63"/>
      <c r="F277" s="63"/>
      <c r="G277" s="63"/>
      <c r="H277" s="259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7" t="s">
        <v>191</v>
      </c>
      <c r="C2" s="278"/>
      <c r="D2" s="278"/>
      <c r="E2" s="278"/>
      <c r="F2" s="278"/>
      <c r="G2" s="279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6"/>
      <c r="C4" s="276"/>
      <c r="D4" s="276"/>
      <c r="E4" s="276"/>
      <c r="F4" s="276"/>
      <c r="G4" s="276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5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83" t="s">
        <v>176</v>
      </c>
      <c r="C1" s="284"/>
      <c r="D1" s="284"/>
      <c r="E1" s="284"/>
      <c r="F1" s="284"/>
      <c r="G1" s="284"/>
      <c r="H1" s="285"/>
      <c r="I1" s="280" t="str">
        <f>IF('Données projet'!$B$9="","",'Données projet'!$B$9)</f>
        <v>Peuplier A4A</v>
      </c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2"/>
      <c r="AD1" s="281" t="str">
        <f>IF('Données projet'!$B$10="","",'Données projet'!$B$10)</f>
        <v>Aulne glutineux</v>
      </c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2"/>
      <c r="AY1" s="280" t="str">
        <f>IF('Données projet'!$B$11="","",'Données projet'!$B$11)</f>
        <v/>
      </c>
      <c r="AZ1" s="281"/>
      <c r="BA1" s="281"/>
      <c r="BB1" s="281"/>
      <c r="BC1" s="281"/>
      <c r="BD1" s="281"/>
      <c r="BE1" s="281"/>
      <c r="BF1" s="281"/>
      <c r="BG1" s="281"/>
      <c r="BH1" s="281"/>
      <c r="BI1" s="281"/>
      <c r="BJ1" s="281"/>
      <c r="BK1" s="281"/>
      <c r="BL1" s="281"/>
      <c r="BM1" s="281"/>
      <c r="BN1" s="281"/>
      <c r="BO1" s="281"/>
      <c r="BP1" s="281"/>
      <c r="BQ1" s="281"/>
      <c r="BR1" s="281"/>
      <c r="BS1" s="282"/>
      <c r="BT1" s="280" t="str">
        <f>IF('Données projet'!$B$12="","",'Données projet'!$B$12)</f>
        <v/>
      </c>
      <c r="BU1" s="281"/>
      <c r="BV1" s="281"/>
      <c r="BW1" s="281"/>
      <c r="BX1" s="281"/>
      <c r="BY1" s="281"/>
      <c r="BZ1" s="281"/>
      <c r="CA1" s="281"/>
      <c r="CB1" s="281"/>
      <c r="CC1" s="281"/>
      <c r="CD1" s="281"/>
      <c r="CE1" s="281"/>
      <c r="CF1" s="281"/>
      <c r="CG1" s="281"/>
      <c r="CH1" s="281"/>
      <c r="CI1" s="281"/>
      <c r="CJ1" s="281"/>
      <c r="CK1" s="281"/>
      <c r="CL1" s="281"/>
      <c r="CM1" s="281"/>
      <c r="CN1" s="282"/>
      <c r="CO1" s="280" t="str">
        <f>IF('Données projet'!$B$13="","",'Données projet'!$B$13)</f>
        <v/>
      </c>
      <c r="CP1" s="281"/>
      <c r="CQ1" s="281"/>
      <c r="CR1" s="281"/>
      <c r="CS1" s="281"/>
      <c r="CT1" s="281"/>
      <c r="CU1" s="281"/>
      <c r="CV1" s="281"/>
      <c r="CW1" s="281"/>
      <c r="CX1" s="281"/>
      <c r="CY1" s="281"/>
      <c r="CZ1" s="281"/>
      <c r="DA1" s="281"/>
      <c r="DB1" s="281"/>
      <c r="DC1" s="281"/>
      <c r="DD1" s="281"/>
      <c r="DE1" s="281"/>
      <c r="DF1" s="281"/>
      <c r="DG1" s="281"/>
      <c r="DH1" s="281"/>
      <c r="DI1" s="282"/>
      <c r="DJ1" s="280" t="str">
        <f>IF('Données projet'!$B$14="","",'Données projet'!$B$14)</f>
        <v/>
      </c>
      <c r="DK1" s="281"/>
      <c r="DL1" s="281"/>
      <c r="DM1" s="281"/>
      <c r="DN1" s="281"/>
      <c r="DO1" s="281"/>
      <c r="DP1" s="281"/>
      <c r="DQ1" s="281"/>
      <c r="DR1" s="281"/>
      <c r="DS1" s="281"/>
      <c r="DT1" s="281"/>
      <c r="DU1" s="281"/>
      <c r="DV1" s="281"/>
      <c r="DW1" s="281"/>
      <c r="DX1" s="281"/>
      <c r="DY1" s="281"/>
      <c r="DZ1" s="281"/>
      <c r="EA1" s="281"/>
      <c r="EB1" s="281"/>
      <c r="EC1" s="281"/>
      <c r="ED1" s="282"/>
      <c r="EE1" s="280" t="str">
        <f>IF('Données projet'!$B$15="","",'Données projet'!$B$15)</f>
        <v/>
      </c>
      <c r="EF1" s="281"/>
      <c r="EG1" s="281"/>
      <c r="EH1" s="281"/>
      <c r="EI1" s="281"/>
      <c r="EJ1" s="281"/>
      <c r="EK1" s="281"/>
      <c r="EL1" s="281"/>
      <c r="EM1" s="281"/>
      <c r="EN1" s="281"/>
      <c r="EO1" s="281"/>
      <c r="EP1" s="281"/>
      <c r="EQ1" s="281"/>
      <c r="ER1" s="281"/>
      <c r="ES1" s="281"/>
      <c r="ET1" s="281"/>
      <c r="EU1" s="281"/>
      <c r="EV1" s="281"/>
      <c r="EW1" s="281"/>
      <c r="EX1" s="281"/>
      <c r="EY1" s="282"/>
      <c r="EZ1" s="280" t="str">
        <f>IF('Données projet'!$B$16="","",'Données projet'!$B$16)</f>
        <v/>
      </c>
      <c r="FA1" s="281"/>
      <c r="FB1" s="281"/>
      <c r="FC1" s="281"/>
      <c r="FD1" s="281"/>
      <c r="FE1" s="281"/>
      <c r="FF1" s="281"/>
      <c r="FG1" s="281"/>
      <c r="FH1" s="281"/>
      <c r="FI1" s="281"/>
      <c r="FJ1" s="281"/>
      <c r="FK1" s="281"/>
      <c r="FL1" s="281"/>
      <c r="FM1" s="281"/>
      <c r="FN1" s="281"/>
      <c r="FO1" s="281"/>
      <c r="FP1" s="281"/>
      <c r="FQ1" s="281"/>
      <c r="FR1" s="281"/>
      <c r="FS1" s="281"/>
      <c r="FT1" s="282"/>
      <c r="FU1" s="280" t="str">
        <f>IF('Données projet'!$B$17="","",'Données projet'!$B$17)</f>
        <v/>
      </c>
      <c r="FV1" s="281"/>
      <c r="FW1" s="281"/>
      <c r="FX1" s="281"/>
      <c r="FY1" s="281"/>
      <c r="FZ1" s="281"/>
      <c r="GA1" s="281"/>
      <c r="GB1" s="281"/>
      <c r="GC1" s="281"/>
      <c r="GD1" s="281"/>
      <c r="GE1" s="281"/>
      <c r="GF1" s="281"/>
      <c r="GG1" s="281"/>
      <c r="GH1" s="281"/>
      <c r="GI1" s="281"/>
      <c r="GJ1" s="281"/>
      <c r="GK1" s="281"/>
      <c r="GL1" s="281"/>
      <c r="GM1" s="281"/>
      <c r="GN1" s="281"/>
      <c r="GO1" s="282"/>
      <c r="GP1" s="280" t="str">
        <f>IF('Données projet'!$B$18="","",'Données projet'!$B$18)</f>
        <v/>
      </c>
      <c r="GQ1" s="281"/>
      <c r="GR1" s="281"/>
      <c r="GS1" s="281"/>
      <c r="GT1" s="281"/>
      <c r="GU1" s="281"/>
      <c r="GV1" s="281"/>
      <c r="GW1" s="281"/>
      <c r="GX1" s="281"/>
      <c r="GY1" s="281"/>
      <c r="GZ1" s="281"/>
      <c r="HA1" s="281"/>
      <c r="HB1" s="281"/>
      <c r="HC1" s="281"/>
      <c r="HD1" s="281"/>
      <c r="HE1" s="281"/>
      <c r="HF1" s="281"/>
      <c r="HG1" s="281"/>
      <c r="HH1" s="281"/>
      <c r="HI1" s="281"/>
      <c r="HJ1" s="282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46.352667056229393</v>
      </c>
      <c r="T3" s="59">
        <f>IF('Données projet'!E9&gt;30,$R$33-$H$33,LOOKUP('Données projet'!$E$9,$A$3:$A$203,R3:R203)-LOOKUP('Données projet'!$E$9,$A$3:$A$203,$H$3:$H$203))</f>
        <v>155.18878144597841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253.52015405195095</v>
      </c>
      <c r="AO3" s="59">
        <f>IF('Données projet'!E10&gt;30,$AM$33-$H$33,LOOKUP('Données projet'!$E$10,$A$3:$A$203,AM3:AM203)-LOOKUP('Données projet'!$E$10,$A$3:$A$203,$H$3:$H$203))</f>
        <v>297.85935152309139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0.81120000000000003</v>
      </c>
      <c r="D4" s="11">
        <f>IFERROR(EXP(-1.0587+0.8836*LN(C4)+0.284),0)</f>
        <v>0.38305180611771755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9.2187858717858902</v>
      </c>
      <c r="H4" s="67">
        <f t="shared" ref="H4:H67" si="1">(B4+E4+F4)*44/12+(C4+D4)*0.475*44/12</f>
        <v>295.41332189565503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</v>
      </c>
      <c r="N4" s="13">
        <f>IF('Données projet'!$A$36&gt;35,N3+M4-V3,IF(A4&lt;'Données projet'!$A$36,$K$205^A4,IF(A4='Données projet'!$A$36,'Données projet'!$B$36,N3+M4-V3)))</f>
        <v>1.3797296614612147</v>
      </c>
      <c r="O4" s="13">
        <f>N4*VLOOKUP('Données projet'!$B$9,Paramètres!$A$1:$I$89,3,0)*VLOOKUP('Données projet'!$B$9,Paramètres!$A$1:$I$89,5,0)</f>
        <v>0.67369439909828188</v>
      </c>
      <c r="P4" s="13">
        <f>EXP(-1.0587+0.8836*LN(O4)+0.284)</f>
        <v>0.32507376089753015</v>
      </c>
      <c r="Q4" s="20">
        <f t="shared" ref="Q4:Q34" si="2">(O4+P4)*0.475*44/12</f>
        <v>1.7395212119927059</v>
      </c>
      <c r="R4" s="59">
        <f t="shared" si="0"/>
        <v>295.07285454532604</v>
      </c>
      <c r="S4" s="59">
        <f ca="1">AVERAGE(OFFSET($R$3,0,0,'Données projet'!$E$9+1,1))-AVERAGE(OFFSET($H$3,0,0,'Données projet'!$E$9+1,1))</f>
        <v>46.352667056229393</v>
      </c>
      <c r="T4" s="59">
        <f>$T$3</f>
        <v>155.18878144597841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1.9</v>
      </c>
      <c r="AI4" s="13">
        <f>IF('Données projet'!$A$62&gt;35,AI3+AH4-AQ3,IF(A4&lt;'Données projet'!$A$62,$AF$205^A4,IF(A4='Données projet'!$A$62,'Données projet'!$B$62,AI3+AH4-AQ3)))</f>
        <v>1.3423796509621049</v>
      </c>
      <c r="AJ4" s="13">
        <f>AI4*VLOOKUP('Données projet'!$B$10,Paramètres!$A$1:$I$89,3,0)*VLOOKUP('Données projet'!$B$10,Paramètres!$A$1:$I$89,5,0)</f>
        <v>0.87952714731037107</v>
      </c>
      <c r="AK4" s="13">
        <f>EXP(-1.0587+0.8836*LN(AJ4)+0.284)</f>
        <v>0.41142502211103227</v>
      </c>
      <c r="AL4" s="20">
        <f t="shared" ref="AL4:AL67" si="4">(AJ4+AK4)*0.475*44/12</f>
        <v>2.2484083617422774</v>
      </c>
      <c r="AM4" s="59">
        <f t="shared" ref="AM4:AM67" si="5">AL4+(AD4+AE4)*44/12</f>
        <v>295.58174169507561</v>
      </c>
      <c r="AN4" s="59">
        <f ca="1">AVERAGE(OFFSET($AM$3,0,0,'Données projet'!$E$10+1,1))-AVERAGE(OFFSET($H$3,0,0,'Données projet'!$E$10+1,1))</f>
        <v>253.52015405195095</v>
      </c>
      <c r="AO4" s="59">
        <f>$AO$3</f>
        <v>297.85935152309139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1.6224000000000001</v>
      </c>
      <c r="D5" s="11">
        <f t="shared" ref="D5:D68" si="32">IFERROR(EXP(-1.0587+0.8836*LN(C5)+0.284),0)</f>
        <v>0.70672038512206192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17.979174902696617</v>
      </c>
      <c r="H5" s="67">
        <f t="shared" si="1"/>
        <v>297.38988467075421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</v>
      </c>
      <c r="N5" s="13">
        <f>IF('Données projet'!$A$36&gt;35,N4+M5-V4,IF(A5&lt;'Données projet'!$A$36,$K$205^A5,IF(A5='Données projet'!$A$36,'Données projet'!$B$36,N4+M5-V4)))</f>
        <v>1.903653938715878</v>
      </c>
      <c r="O5" s="13">
        <f>N5*VLOOKUP('Données projet'!$B$9,Paramètres!$A$1:$I$89,3,0)*VLOOKUP('Données projet'!$B$9,Paramètres!$A$1:$I$89,5,0)</f>
        <v>0.92951614519618886</v>
      </c>
      <c r="P5" s="13">
        <f t="shared" ref="P5:P68" si="33">EXP(-1.0587+0.8836*LN(O5)+0.284)</f>
        <v>0.43202004216660372</v>
      </c>
      <c r="Q5" s="20">
        <f t="shared" si="2"/>
        <v>2.371342192990197</v>
      </c>
      <c r="R5" s="59">
        <f t="shared" si="0"/>
        <v>295.70467552632351</v>
      </c>
      <c r="S5" s="59">
        <f ca="1">AVERAGE(OFFSET($R$3,0,0,'Données projet'!$E$9+1,1))-AVERAGE(OFFSET($H$3,0,0,'Données projet'!$E$9+1,1))</f>
        <v>46.352667056229393</v>
      </c>
      <c r="T5" s="59">
        <f t="shared" ref="T5:T68" si="34">$T$3</f>
        <v>155.18878144597841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1.9</v>
      </c>
      <c r="AI5" s="13">
        <f>IF('Données projet'!$A$62&gt;35,AI4+AH5-AQ4,IF(A5&lt;'Données projet'!$A$62,$AF$205^A5,IF(A5='Données projet'!$A$62,'Données projet'!$B$62,AI4+AH5-AQ4)))</f>
        <v>1.8019831273171425</v>
      </c>
      <c r="AJ5" s="13">
        <f>AI5*VLOOKUP('Données projet'!$B$10,Paramètres!$A$1:$I$89,3,0)*VLOOKUP('Données projet'!$B$10,Paramètres!$A$1:$I$89,5,0)</f>
        <v>1.1806593450181917</v>
      </c>
      <c r="AK5" s="13">
        <f t="shared" ref="AK5:AK68" si="35">EXP(-1.0587+0.8836*LN(AJ5)+0.284)</f>
        <v>0.5336805427645186</v>
      </c>
      <c r="AL5" s="20">
        <f t="shared" si="4"/>
        <v>2.9858086378882205</v>
      </c>
      <c r="AM5" s="59">
        <f t="shared" si="5"/>
        <v>296.31914197122154</v>
      </c>
      <c r="AN5" s="59">
        <f ca="1">AVERAGE(OFFSET($AM$3,0,0,'Données projet'!$E$10+1,1))-AVERAGE(OFFSET($H$3,0,0,'Données projet'!$E$10+1,1))</f>
        <v>253.52015405195095</v>
      </c>
      <c r="AO5" s="59">
        <f t="shared" ref="AO5:AO68" si="36">$AO$3</f>
        <v>297.85935152309139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2.4336000000000002</v>
      </c>
      <c r="D6" s="11">
        <f t="shared" si="32"/>
        <v>1.0112111626203175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26.591524764086667</v>
      </c>
      <c r="H6" s="67">
        <f t="shared" si="1"/>
        <v>299.33304610823035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</v>
      </c>
      <c r="N6" s="13">
        <f>IF('Données projet'!$A$36&gt;35,N5+M6-V5,IF(A6&lt;'Données projet'!$A$36,$K$205^A6,IF(A6='Données projet'!$A$36,'Données projet'!$B$36,N5+M6-V5)))</f>
        <v>2.6265278044037661</v>
      </c>
      <c r="O6" s="13">
        <f>N6*VLOOKUP('Données projet'!$B$9,Paramètres!$A$1:$I$89,3,0)*VLOOKUP('Données projet'!$B$9,Paramètres!$A$1:$I$89,5,0)</f>
        <v>1.2824809963342709</v>
      </c>
      <c r="P6" s="13">
        <f t="shared" si="33"/>
        <v>0.57415066758484778</v>
      </c>
      <c r="Q6" s="20">
        <f t="shared" si="2"/>
        <v>3.2336334813257981</v>
      </c>
      <c r="R6" s="59">
        <f t="shared" si="0"/>
        <v>296.56696681465911</v>
      </c>
      <c r="S6" s="59">
        <f ca="1">AVERAGE(OFFSET($R$3,0,0,'Données projet'!$E$9+1,1))-AVERAGE(OFFSET($H$3,0,0,'Données projet'!$E$9+1,1))</f>
        <v>46.352667056229393</v>
      </c>
      <c r="T6" s="59">
        <f t="shared" si="34"/>
        <v>155.18878144597841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1.9</v>
      </c>
      <c r="AI6" s="13">
        <f>IF('Données projet'!$A$62&gt;35,AI5+AH6-AQ5,IF(A6&lt;'Données projet'!$A$62,$AF$205^A6,IF(A6='Données projet'!$A$62,'Données projet'!$B$62,AI5+AH6-AQ5)))</f>
        <v>2.4189454814875879</v>
      </c>
      <c r="AJ6" s="13">
        <f>AI6*VLOOKUP('Données projet'!$B$10,Paramètres!$A$1:$I$89,3,0)*VLOOKUP('Données projet'!$B$10,Paramètres!$A$1:$I$89,5,0)</f>
        <v>1.5848930794706675</v>
      </c>
      <c r="AK6" s="13">
        <f t="shared" si="35"/>
        <v>0.69226446234125116</v>
      </c>
      <c r="AL6" s="20">
        <f t="shared" si="4"/>
        <v>3.966049385322425</v>
      </c>
      <c r="AM6" s="59">
        <f t="shared" si="5"/>
        <v>297.29938271865575</v>
      </c>
      <c r="AN6" s="59">
        <f ca="1">AVERAGE(OFFSET($AM$3,0,0,'Données projet'!$E$10+1,1))-AVERAGE(OFFSET($H$3,0,0,'Données projet'!$E$10+1,1))</f>
        <v>253.52015405195095</v>
      </c>
      <c r="AO6" s="59">
        <f t="shared" si="36"/>
        <v>297.85935152309139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3.2448000000000001</v>
      </c>
      <c r="D7" s="11">
        <f t="shared" si="32"/>
        <v>1.303880297052002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35.112619836892648</v>
      </c>
      <c r="H7" s="67">
        <f t="shared" si="1"/>
        <v>301.25561818403224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</v>
      </c>
      <c r="N7" s="13">
        <f>IF('Données projet'!$A$36&gt;35,N6+M7-V6,IF(A7&lt;'Données projet'!$A$36,$K$205^A7,IF(A7='Données projet'!$A$36,'Données projet'!$B$36,N6+M7-V6)))</f>
        <v>3.6238983183884756</v>
      </c>
      <c r="O7" s="13">
        <f>N7*VLOOKUP('Données projet'!$B$9,Paramètres!$A$1:$I$89,3,0)*VLOOKUP('Données projet'!$B$9,Paramètres!$A$1:$I$89,5,0)</f>
        <v>1.769477070902725</v>
      </c>
      <c r="P7" s="13">
        <f t="shared" si="33"/>
        <v>0.76304096318059433</v>
      </c>
      <c r="Q7" s="20">
        <f t="shared" si="2"/>
        <v>4.4108022426951141</v>
      </c>
      <c r="R7" s="59">
        <f t="shared" si="0"/>
        <v>297.74413557602844</v>
      </c>
      <c r="S7" s="59">
        <f ca="1">AVERAGE(OFFSET($R$3,0,0,'Données projet'!$E$9+1,1))-AVERAGE(OFFSET($H$3,0,0,'Données projet'!$E$9+1,1))</f>
        <v>46.352667056229393</v>
      </c>
      <c r="T7" s="59">
        <f t="shared" si="34"/>
        <v>155.18878144597841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1.9</v>
      </c>
      <c r="AI7" s="13">
        <f>IF('Données projet'!$A$62&gt;35,AI6+AH7-AQ6,IF(A7&lt;'Données projet'!$A$62,$AF$205^A7,IF(A7='Données projet'!$A$62,'Données projet'!$B$62,AI6+AH7-AQ6)))</f>
        <v>3.247143191135669</v>
      </c>
      <c r="AJ7" s="13">
        <f>AI7*VLOOKUP('Données projet'!$B$10,Paramètres!$A$1:$I$89,3,0)*VLOOKUP('Données projet'!$B$10,Paramètres!$A$1:$I$89,5,0)</f>
        <v>2.1275282188320901</v>
      </c>
      <c r="AK7" s="13">
        <f t="shared" si="35"/>
        <v>0.89797181538259174</v>
      </c>
      <c r="AL7" s="20">
        <f t="shared" si="4"/>
        <v>5.2694125595905703</v>
      </c>
      <c r="AM7" s="59">
        <f t="shared" si="5"/>
        <v>298.60274589292391</v>
      </c>
      <c r="AN7" s="59">
        <f ca="1">AVERAGE(OFFSET($AM$3,0,0,'Données projet'!$E$10+1,1))-AVERAGE(OFFSET($H$3,0,0,'Données projet'!$E$10+1,1))</f>
        <v>253.52015405195095</v>
      </c>
      <c r="AO7" s="59">
        <f t="shared" si="36"/>
        <v>297.85935152309139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4.056</v>
      </c>
      <c r="D8" s="11">
        <f t="shared" si="32"/>
        <v>1.588061840572724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43.56819666407015</v>
      </c>
      <c r="H8" s="67">
        <f t="shared" si="1"/>
        <v>303.16340770566416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>
        <f>VLOOKUP(A8,'Données projet'!$A$35:$I$55,2,0)</f>
        <v>5</v>
      </c>
      <c r="L8" s="12">
        <f>VLOOKUP(A8,'Données projet'!$A$35:$I$55,9,0)</f>
        <v>1</v>
      </c>
      <c r="M8" s="12">
        <f t="array" ref="M8">INDEX(L:L,MIN(IF(ISNUMBER(L8:L204),ROW(L8:L204),"")))</f>
        <v>1</v>
      </c>
      <c r="N8" s="13">
        <f>IF('Données projet'!$A$36&gt;35,N7+M8-V7,IF(A8&lt;'Données projet'!$A$36,$K$205^A8,IF(A8='Données projet'!$A$36,'Données projet'!$B$36,N7+M8-V7)))</f>
        <v>5</v>
      </c>
      <c r="O8" s="13">
        <f>N8*VLOOKUP('Données projet'!$B$9,Paramètres!$A$1:$I$89,3,0)*VLOOKUP('Données projet'!$B$9,Paramètres!$A$1:$I$89,5,0)</f>
        <v>2.4413999999999998</v>
      </c>
      <c r="P8" s="13">
        <f t="shared" si="33"/>
        <v>1.0140744309167375</v>
      </c>
      <c r="Q8" s="20">
        <f t="shared" si="2"/>
        <v>6.0182846338466511</v>
      </c>
      <c r="R8" s="59">
        <f t="shared" si="0"/>
        <v>299.35161796717995</v>
      </c>
      <c r="S8" s="59">
        <f ca="1">AVERAGE(OFFSET($R$3,0,0,'Données projet'!$E$9+1,1))-AVERAGE(OFFSET($H$3,0,0,'Données projet'!$E$9+1,1))</f>
        <v>46.352667056229393</v>
      </c>
      <c r="T8" s="59">
        <f t="shared" si="34"/>
        <v>155.18878144597841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1.9</v>
      </c>
      <c r="AI8" s="13">
        <f>IF('Données projet'!$A$62&gt;35,AI7+AH8-AQ7,IF(A8&lt;'Données projet'!$A$62,$AF$205^A8,IF(A8='Données projet'!$A$62,'Données projet'!$B$62,AI7+AH8-AQ7)))</f>
        <v>4.3588989435406749</v>
      </c>
      <c r="AJ8" s="13">
        <f>AI8*VLOOKUP('Données projet'!$B$10,Paramètres!$A$1:$I$89,3,0)*VLOOKUP('Données projet'!$B$10,Paramètres!$A$1:$I$89,5,0)</f>
        <v>2.8559505878078499</v>
      </c>
      <c r="AK8" s="13">
        <f t="shared" si="35"/>
        <v>1.1648053960395504</v>
      </c>
      <c r="AL8" s="20">
        <f t="shared" si="4"/>
        <v>7.0028166718675555</v>
      </c>
      <c r="AM8" s="59">
        <f t="shared" si="5"/>
        <v>300.33615000520086</v>
      </c>
      <c r="AN8" s="59">
        <f ca="1">AVERAGE(OFFSET($AM$3,0,0,'Données projet'!$E$10+1,1))-AVERAGE(OFFSET($H$3,0,0,'Données projet'!$E$10+1,1))</f>
        <v>253.52015405195095</v>
      </c>
      <c r="AO8" s="59">
        <f t="shared" si="36"/>
        <v>297.85935152309139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4.8672000000000004</v>
      </c>
      <c r="D9" s="11">
        <f t="shared" si="32"/>
        <v>1.8656576757326089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51.972936444251722</v>
      </c>
      <c r="H9" s="67">
        <f t="shared" si="1"/>
        <v>305.05972711856759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6.8</v>
      </c>
      <c r="N9" s="13">
        <f>IF('Données projet'!$A$36&gt;35,N8+M9-V8,IF(A9&lt;'Données projet'!$A$36,$K$205^A9,IF(A9='Données projet'!$A$36,'Données projet'!$B$36,N8+M9-V8)))</f>
        <v>11.8</v>
      </c>
      <c r="O9" s="13">
        <f>N9*VLOOKUP('Données projet'!$B$9,Paramètres!$A$1:$I$89,3,0)*VLOOKUP('Données projet'!$B$9,Paramètres!$A$1:$I$89,5,0)</f>
        <v>5.7617039999999999</v>
      </c>
      <c r="P9" s="13">
        <f t="shared" si="33"/>
        <v>2.1655832231826717</v>
      </c>
      <c r="Q9" s="20">
        <f t="shared" si="2"/>
        <v>13.80669191370982</v>
      </c>
      <c r="R9" s="59">
        <f t="shared" si="0"/>
        <v>307.14002524704313</v>
      </c>
      <c r="S9" s="59">
        <f ca="1">AVERAGE(OFFSET($R$3,0,0,'Données projet'!$E$9+1,1))-AVERAGE(OFFSET($H$3,0,0,'Données projet'!$E$9+1,1))</f>
        <v>46.352667056229393</v>
      </c>
      <c r="T9" s="59">
        <f t="shared" si="34"/>
        <v>155.18878144597841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1.9</v>
      </c>
      <c r="AI9" s="13">
        <f>IF('Données projet'!$A$62&gt;35,AI8+AH9-AQ8,IF(A9&lt;'Données projet'!$A$62,$AF$205^A9,IF(A9='Données projet'!$A$62,'Données projet'!$B$62,AI8+AH9-AQ8)))</f>
        <v>5.8512972424092187</v>
      </c>
      <c r="AJ9" s="13">
        <f>AI9*VLOOKUP('Données projet'!$B$10,Paramètres!$A$1:$I$89,3,0)*VLOOKUP('Données projet'!$B$10,Paramètres!$A$1:$I$89,5,0)</f>
        <v>3.8337699532265201</v>
      </c>
      <c r="AK9" s="13">
        <f t="shared" si="35"/>
        <v>1.510928948326496</v>
      </c>
      <c r="AL9" s="20">
        <f t="shared" si="4"/>
        <v>9.308683920204837</v>
      </c>
      <c r="AM9" s="59">
        <f t="shared" si="5"/>
        <v>302.64201725353814</v>
      </c>
      <c r="AN9" s="59">
        <f ca="1">AVERAGE(OFFSET($AM$3,0,0,'Données projet'!$E$10+1,1))-AVERAGE(OFFSET($H$3,0,0,'Données projet'!$E$10+1,1))</f>
        <v>253.52015405195095</v>
      </c>
      <c r="AO9" s="59">
        <f t="shared" si="36"/>
        <v>297.85935152309139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5.6784000000000008</v>
      </c>
      <c r="D10" s="11">
        <f t="shared" si="32"/>
        <v>2.1378938726743604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60.336303578538924</v>
      </c>
      <c r="H10" s="67">
        <f t="shared" si="1"/>
        <v>306.94671182824118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6.8</v>
      </c>
      <c r="N10" s="13">
        <f>IF('Données projet'!$A$36&gt;35,N9+M10-V9,IF(A10&lt;'Données projet'!$A$36,$K$205^A10,IF(A10='Données projet'!$A$36,'Données projet'!$B$36,N9+M10-V9)))</f>
        <v>18.600000000000001</v>
      </c>
      <c r="O10" s="13">
        <f>N10*VLOOKUP('Données projet'!$B$9,Paramètres!$A$1:$I$89,3,0)*VLOOKUP('Données projet'!$B$9,Paramètres!$A$1:$I$89,5,0)</f>
        <v>9.0820080000000019</v>
      </c>
      <c r="P10" s="13">
        <f t="shared" si="33"/>
        <v>3.2374388507327478</v>
      </c>
      <c r="Q10" s="20">
        <f t="shared" si="2"/>
        <v>21.456369931692873</v>
      </c>
      <c r="R10" s="59">
        <f t="shared" si="0"/>
        <v>314.78970326502616</v>
      </c>
      <c r="S10" s="59">
        <f ca="1">AVERAGE(OFFSET($R$3,0,0,'Données projet'!$E$9+1,1))-AVERAGE(OFFSET($H$3,0,0,'Données projet'!$E$9+1,1))</f>
        <v>46.352667056229393</v>
      </c>
      <c r="T10" s="59">
        <f t="shared" si="34"/>
        <v>155.18878144597841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1.9</v>
      </c>
      <c r="AI10" s="13">
        <f>IF('Données projet'!$A$62&gt;35,AI9+AH10-AQ9,IF(A10&lt;'Données projet'!$A$62,$AF$205^A10,IF(A10='Données projet'!$A$62,'Données projet'!$B$62,AI9+AH10-AQ9)))</f>
        <v>7.8546623499408135</v>
      </c>
      <c r="AJ10" s="13">
        <f>AI10*VLOOKUP('Données projet'!$B$10,Paramètres!$A$1:$I$89,3,0)*VLOOKUP('Données projet'!$B$10,Paramètres!$A$1:$I$89,5,0)</f>
        <v>5.1463747716812209</v>
      </c>
      <c r="AK10" s="13">
        <f t="shared" si="35"/>
        <v>1.9599035981916897</v>
      </c>
      <c r="AL10" s="20">
        <f t="shared" si="4"/>
        <v>12.376768160861985</v>
      </c>
      <c r="AM10" s="59">
        <f t="shared" si="5"/>
        <v>305.71010149419533</v>
      </c>
      <c r="AN10" s="59">
        <f ca="1">AVERAGE(OFFSET($AM$3,0,0,'Données projet'!$E$10+1,1))-AVERAGE(OFFSET($H$3,0,0,'Données projet'!$E$10+1,1))</f>
        <v>253.52015405195095</v>
      </c>
      <c r="AO10" s="59">
        <f t="shared" si="36"/>
        <v>297.85935152309139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6.4896000000000011</v>
      </c>
      <c r="D11" s="11">
        <f t="shared" si="32"/>
        <v>2.4056244376575933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68.664890395953364</v>
      </c>
      <c r="H11" s="67">
        <f t="shared" si="1"/>
        <v>308.82584922892028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6.8</v>
      </c>
      <c r="N11" s="13">
        <f>IF('Données projet'!$A$36&gt;35,N10+M11-V10,IF(A11&lt;'Données projet'!$A$36,$K$205^A11,IF(A11='Données projet'!$A$36,'Données projet'!$B$36,N10+M11-V10)))</f>
        <v>25.400000000000002</v>
      </c>
      <c r="O11" s="13">
        <f>N11*VLOOKUP('Données projet'!$B$9,Paramètres!$A$1:$I$89,3,0)*VLOOKUP('Données projet'!$B$9,Paramètres!$A$1:$I$89,5,0)</f>
        <v>12.402312000000002</v>
      </c>
      <c r="P11" s="13">
        <f t="shared" si="33"/>
        <v>4.2635465461086941</v>
      </c>
      <c r="Q11" s="20">
        <f t="shared" si="2"/>
        <v>29.026370301139309</v>
      </c>
      <c r="R11" s="59">
        <f t="shared" si="0"/>
        <v>322.35970363447262</v>
      </c>
      <c r="S11" s="59">
        <f ca="1">AVERAGE(OFFSET($R$3,0,0,'Données projet'!$E$9+1,1))-AVERAGE(OFFSET($H$3,0,0,'Données projet'!$E$9+1,1))</f>
        <v>46.352667056229393</v>
      </c>
      <c r="T11" s="59">
        <f t="shared" si="34"/>
        <v>155.18878144597841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1.9</v>
      </c>
      <c r="AI11" s="13">
        <f>IF('Données projet'!$A$62&gt;35,AI10+AH11-AQ10,IF(A11&lt;'Données projet'!$A$62,$AF$205^A11,IF(A11='Données projet'!$A$62,'Données projet'!$B$62,AI10+AH11-AQ10)))</f>
        <v>10.543938903738736</v>
      </c>
      <c r="AJ11" s="13">
        <f>AI11*VLOOKUP('Données projet'!$B$10,Paramètres!$A$1:$I$89,3,0)*VLOOKUP('Données projet'!$B$10,Paramètres!$A$1:$I$89,5,0)</f>
        <v>6.90838876972962</v>
      </c>
      <c r="AK11" s="13">
        <f t="shared" si="35"/>
        <v>2.5422916931065935</v>
      </c>
      <c r="AL11" s="20">
        <f t="shared" si="4"/>
        <v>16.45993513943974</v>
      </c>
      <c r="AM11" s="59">
        <f t="shared" si="5"/>
        <v>309.79326847277304</v>
      </c>
      <c r="AN11" s="59">
        <f ca="1">AVERAGE(OFFSET($AM$3,0,0,'Données projet'!$E$10+1,1))-AVERAGE(OFFSET($H$3,0,0,'Données projet'!$E$10+1,1))</f>
        <v>253.52015405195095</v>
      </c>
      <c r="AO11" s="59">
        <f t="shared" si="36"/>
        <v>297.85935152309139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7.3008000000000015</v>
      </c>
      <c r="D12" s="11">
        <f t="shared" si="32"/>
        <v>2.6694770761469542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76.96354234218704</v>
      </c>
      <c r="H12" s="67">
        <f t="shared" si="1"/>
        <v>310.69823257428925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6.8</v>
      </c>
      <c r="N12" s="13">
        <f>IF('Données projet'!$A$36&gt;35,N11+M12-V11,IF(A12&lt;'Données projet'!$A$36,$K$205^A12,IF(A12='Données projet'!$A$36,'Données projet'!$B$36,N11+M12-V11)))</f>
        <v>32.200000000000003</v>
      </c>
      <c r="O12" s="13">
        <f>N12*VLOOKUP('Données projet'!$B$9,Paramètres!$A$1:$I$89,3,0)*VLOOKUP('Données projet'!$B$9,Paramètres!$A$1:$I$89,5,0)</f>
        <v>15.722616000000002</v>
      </c>
      <c r="P12" s="13">
        <f t="shared" si="33"/>
        <v>5.2577675883132198</v>
      </c>
      <c r="Q12" s="20">
        <f t="shared" si="2"/>
        <v>36.540834749645533</v>
      </c>
      <c r="R12" s="59">
        <f t="shared" si="0"/>
        <v>329.87416808297883</v>
      </c>
      <c r="S12" s="59">
        <f ca="1">AVERAGE(OFFSET($R$3,0,0,'Données projet'!$E$9+1,1))-AVERAGE(OFFSET($H$3,0,0,'Données projet'!$E$9+1,1))</f>
        <v>46.352667056229393</v>
      </c>
      <c r="T12" s="59">
        <f t="shared" si="34"/>
        <v>155.18878144597841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1.9</v>
      </c>
      <c r="AI12" s="13">
        <f>IF('Données projet'!$A$62&gt;35,AI11+AH12-AQ11,IF(A12&lt;'Données projet'!$A$62,$AF$205^A12,IF(A12='Données projet'!$A$62,'Données projet'!$B$62,AI11+AH12-AQ11)))</f>
        <v>14.153969025366564</v>
      </c>
      <c r="AJ12" s="13">
        <f>AI12*VLOOKUP('Données projet'!$B$10,Paramètres!$A$1:$I$89,3,0)*VLOOKUP('Données projet'!$B$10,Paramètres!$A$1:$I$89,5,0)</f>
        <v>9.2736805054201739</v>
      </c>
      <c r="AK12" s="13">
        <f t="shared" si="35"/>
        <v>3.2977372248319372</v>
      </c>
      <c r="AL12" s="20">
        <f t="shared" si="4"/>
        <v>21.895219213522427</v>
      </c>
      <c r="AM12" s="59">
        <f t="shared" si="5"/>
        <v>315.22855254685572</v>
      </c>
      <c r="AN12" s="59">
        <f ca="1">AVERAGE(OFFSET($AM$3,0,0,'Données projet'!$E$10+1,1))-AVERAGE(OFFSET($H$3,0,0,'Données projet'!$E$10+1,1))</f>
        <v>253.52015405195095</v>
      </c>
      <c r="AO12" s="59">
        <f t="shared" si="36"/>
        <v>297.85935152309139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8.1120000000000019</v>
      </c>
      <c r="D13" s="11">
        <f t="shared" si="32"/>
        <v>2.9299318202987461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85.235964928621911</v>
      </c>
      <c r="H13" s="67">
        <f t="shared" si="1"/>
        <v>312.56469792035364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39</v>
      </c>
      <c r="L13" s="12">
        <f>VLOOKUP(A13,'Données projet'!$A$35:$I$55,9,0)</f>
        <v>6.8</v>
      </c>
      <c r="M13" s="12">
        <f t="array" ref="M13">INDEX(L:L,MIN(IF(ISNUMBER(L13:L209),ROW(L13:L209),"")))</f>
        <v>6.8</v>
      </c>
      <c r="N13" s="13">
        <f>IF('Données projet'!$A$36&gt;35,N12+M13-V12,IF(A13&lt;'Données projet'!$A$36,$K$205^A13,IF(A13='Données projet'!$A$36,'Données projet'!$B$36,N12+M13-V12)))</f>
        <v>39</v>
      </c>
      <c r="O13" s="13">
        <f>N13*VLOOKUP('Données projet'!$B$9,Paramètres!$A$1:$I$89,3,0)*VLOOKUP('Données projet'!$B$9,Paramètres!$A$1:$I$89,5,0)</f>
        <v>19.042920000000002</v>
      </c>
      <c r="P13" s="13">
        <f t="shared" si="33"/>
        <v>6.2276561171941127</v>
      </c>
      <c r="Q13" s="20">
        <f t="shared" si="2"/>
        <v>44.012920070779749</v>
      </c>
      <c r="R13" s="59">
        <f t="shared" si="0"/>
        <v>337.34625340411304</v>
      </c>
      <c r="S13" s="59">
        <f ca="1">AVERAGE(OFFSET($R$3,0,0,'Données projet'!$E$9+1,1))-AVERAGE(OFFSET($H$3,0,0,'Données projet'!$E$9+1,1))</f>
        <v>46.352667056229393</v>
      </c>
      <c r="T13" s="59">
        <f t="shared" si="34"/>
        <v>155.18878144597841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19</v>
      </c>
      <c r="AG13" s="12">
        <f>VLOOKUP(A13,'Données projet'!$A$61:$I$81,9,0)</f>
        <v>1.9</v>
      </c>
      <c r="AH13" s="12">
        <f t="array" ref="AH13">INDEX(AG:AG,MIN(IF(ISNUMBER(AG13:AG209),ROW(AG13:AG209),"")))</f>
        <v>1.9</v>
      </c>
      <c r="AI13" s="13">
        <f>IF('Données projet'!$A$62&gt;35,AI12+AH13-AQ12,IF(A13&lt;'Données projet'!$A$62,$AF$205^A13,IF(A13='Données projet'!$A$62,'Données projet'!$B$62,AI12+AH13-AQ12)))</f>
        <v>19</v>
      </c>
      <c r="AJ13" s="13">
        <f>AI13*VLOOKUP('Données projet'!$B$10,Paramètres!$A$1:$I$89,3,0)*VLOOKUP('Données projet'!$B$10,Paramètres!$A$1:$I$89,5,0)</f>
        <v>12.4488</v>
      </c>
      <c r="AK13" s="13">
        <f t="shared" si="35"/>
        <v>4.2776644527179633</v>
      </c>
      <c r="AL13" s="20">
        <f t="shared" si="4"/>
        <v>29.131925588483782</v>
      </c>
      <c r="AM13" s="59">
        <f t="shared" si="5"/>
        <v>322.46525892181711</v>
      </c>
      <c r="AN13" s="59">
        <f ca="1">AVERAGE(OFFSET($AM$3,0,0,'Données projet'!$E$10+1,1))-AVERAGE(OFFSET($H$3,0,0,'Données projet'!$E$10+1,1))</f>
        <v>253.52015405195095</v>
      </c>
      <c r="AO13" s="59">
        <f t="shared" si="36"/>
        <v>297.85935152309139</v>
      </c>
      <c r="AP13" s="15">
        <f>IF(ISNA(VLOOKUP(A13,'Données projet'!$A$61:$I$81,3,0)),0,VLOOKUP(A13,'Données projet'!$A$61:$I$81,3,0))</f>
        <v>1</v>
      </c>
      <c r="AQ13" s="15">
        <f>IF(ISNA(VLOOKUP(A13,'Données projet'!$A$61:$I$81,4,0)),0,VLOOKUP(A13,'Données projet'!$A$61:$I$81,4,0))</f>
        <v>7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0.1075</v>
      </c>
      <c r="AT13" s="16">
        <f>IF(ISNA(VLOOKUP(A13,'Données projet'!$A$61:$I$81,7,0)),0%,VLOOKUP(A13,'Données projet'!$A$61:$I$81,7,0))</f>
        <v>0.25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0.54289287913913964</v>
      </c>
      <c r="AW13" s="21">
        <f>EXP(-LN(2)/2)*AW12+(1-EXP(-LN(2)/2))/(LN(2)/2)*AQ13*AT13*VLOOKUP('Données projet'!$B$10,Paramètres!$A$1:$I$89,3,0)*0.475*44/12</f>
        <v>1.0818479602865383</v>
      </c>
      <c r="AX13" s="21">
        <f t="shared" si="6"/>
        <v>1.6247408394256779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8.9232000000000014</v>
      </c>
      <c r="D14" s="11">
        <f t="shared" si="32"/>
        <v>3.187367140202428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93.485079678755596</v>
      </c>
      <c r="H14" s="67">
        <f t="shared" si="1"/>
        <v>314.42590443585254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12</v>
      </c>
      <c r="N14" s="13">
        <f>IF('Données projet'!$A$36&gt;35,N13+M14-V13,IF(A14&lt;'Données projet'!$A$36,$K$205^A14,IF(A14='Données projet'!$A$36,'Données projet'!$B$36,N13+M14-V13)))</f>
        <v>51</v>
      </c>
      <c r="O14" s="13">
        <f>N14*VLOOKUP('Données projet'!$B$9,Paramètres!$A$1:$I$89,3,0)*VLOOKUP('Données projet'!$B$9,Paramètres!$A$1:$I$89,5,0)</f>
        <v>24.902280000000001</v>
      </c>
      <c r="P14" s="13">
        <f t="shared" si="33"/>
        <v>7.893487839321522</v>
      </c>
      <c r="Q14" s="20">
        <f t="shared" si="2"/>
        <v>57.119295653484976</v>
      </c>
      <c r="R14" s="59">
        <f t="shared" si="0"/>
        <v>350.4526289868183</v>
      </c>
      <c r="S14" s="59">
        <f ca="1">AVERAGE(OFFSET($R$3,0,0,'Données projet'!$E$9+1,1))-AVERAGE(OFFSET($H$3,0,0,'Données projet'!$E$9+1,1))</f>
        <v>46.352667056229393</v>
      </c>
      <c r="T14" s="59">
        <f t="shared" si="34"/>
        <v>155.18878144597841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15.3</v>
      </c>
      <c r="AI14" s="13">
        <f>IF('Données projet'!$A$62&gt;35,AI13+AH14-AQ13,IF(A14&lt;'Données projet'!$A$62,$AF$205^A14,IF(A14='Données projet'!$A$62,'Données projet'!$B$62,AI13+AH14-AQ13)))</f>
        <v>27.299999999999997</v>
      </c>
      <c r="AJ14" s="13">
        <f>AI14*VLOOKUP('Données projet'!$B$10,Paramètres!$A$1:$I$89,3,0)*VLOOKUP('Données projet'!$B$10,Paramètres!$A$1:$I$89,5,0)</f>
        <v>17.886959999999998</v>
      </c>
      <c r="AK14" s="13">
        <f t="shared" si="35"/>
        <v>5.8924152916225765</v>
      </c>
      <c r="AL14" s="20">
        <f t="shared" si="4"/>
        <v>41.415745299575981</v>
      </c>
      <c r="AM14" s="59">
        <f t="shared" si="5"/>
        <v>334.74907863290929</v>
      </c>
      <c r="AN14" s="59">
        <f ca="1">AVERAGE(OFFSET($AM$3,0,0,'Données projet'!$E$10+1,1))-AVERAGE(OFFSET($H$3,0,0,'Données projet'!$E$10+1,1))</f>
        <v>253.52015405195095</v>
      </c>
      <c r="AO14" s="59">
        <f t="shared" si="36"/>
        <v>297.85935152309139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0.5280474448095841</v>
      </c>
      <c r="AW14" s="21">
        <f>EXP(-LN(2)/2)*AW13+(1-EXP(-LN(2)/2))/(LN(2)/2)*AQ14*AT14*VLOOKUP('Données projet'!$B$10,Paramètres!$A$1:$I$89,3,0)*0.475*44/12</f>
        <v>0.76498202893144607</v>
      </c>
      <c r="AX14" s="21">
        <f t="shared" si="6"/>
        <v>1.2930294737410302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9.7344000000000008</v>
      </c>
      <c r="D15" s="11">
        <f t="shared" si="32"/>
        <v>3.442088746331315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101.7132464629084</v>
      </c>
      <c r="H15" s="67">
        <f t="shared" si="1"/>
        <v>316.28238456652701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12</v>
      </c>
      <c r="N15" s="13">
        <f>IF('Données projet'!$A$36&gt;35,N14+M15-V14,IF(A15&lt;'Données projet'!$A$36,$K$205^A15,IF(A15='Données projet'!$A$36,'Données projet'!$B$36,N14+M15-V14)))</f>
        <v>63</v>
      </c>
      <c r="O15" s="13">
        <f>N15*VLOOKUP('Données projet'!$B$9,Paramètres!$A$1:$I$89,3,0)*VLOOKUP('Données projet'!$B$9,Paramètres!$A$1:$I$89,5,0)</f>
        <v>30.761640000000003</v>
      </c>
      <c r="P15" s="13">
        <f t="shared" si="33"/>
        <v>9.5138707298669853</v>
      </c>
      <c r="Q15" s="20">
        <f t="shared" si="2"/>
        <v>70.146514521185011</v>
      </c>
      <c r="R15" s="59">
        <f t="shared" si="0"/>
        <v>363.47984785451831</v>
      </c>
      <c r="S15" s="59">
        <f ca="1">AVERAGE(OFFSET($R$3,0,0,'Données projet'!$E$9+1,1))-AVERAGE(OFFSET($H$3,0,0,'Données projet'!$E$9+1,1))</f>
        <v>46.352667056229393</v>
      </c>
      <c r="T15" s="59">
        <f t="shared" si="34"/>
        <v>155.18878144597841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15.3</v>
      </c>
      <c r="AI15" s="13">
        <f>IF('Données projet'!$A$62&gt;35,AI14+AH15-AQ14,IF(A15&lt;'Données projet'!$A$62,$AF$205^A15,IF(A15='Données projet'!$A$62,'Données projet'!$B$62,AI14+AH15-AQ14)))</f>
        <v>42.599999999999994</v>
      </c>
      <c r="AJ15" s="13">
        <f>AI15*VLOOKUP('Données projet'!$B$10,Paramètres!$A$1:$I$89,3,0)*VLOOKUP('Données projet'!$B$10,Paramètres!$A$1:$I$89,5,0)</f>
        <v>27.911519999999996</v>
      </c>
      <c r="AK15" s="13">
        <f t="shared" si="35"/>
        <v>8.7306455059670878</v>
      </c>
      <c r="AL15" s="20">
        <f t="shared" si="4"/>
        <v>63.81843825622601</v>
      </c>
      <c r="AM15" s="59">
        <f t="shared" si="5"/>
        <v>357.1517715895593</v>
      </c>
      <c r="AN15" s="59">
        <f ca="1">AVERAGE(OFFSET($AM$3,0,0,'Données projet'!$E$10+1,1))-AVERAGE(OFFSET($H$3,0,0,'Données projet'!$E$10+1,1))</f>
        <v>253.52015405195095</v>
      </c>
      <c r="AO15" s="59">
        <f t="shared" si="36"/>
        <v>297.85935152309139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0.51360795966245776</v>
      </c>
      <c r="AW15" s="21">
        <f>EXP(-LN(2)/2)*AW14+(1-EXP(-LN(2)/2))/(LN(2)/2)*AQ15*AT15*VLOOKUP('Données projet'!$B$10,Paramètres!$A$1:$I$89,3,0)*0.475*44/12</f>
        <v>0.54092398014326926</v>
      </c>
      <c r="AX15" s="21">
        <f t="shared" si="6"/>
        <v>1.0545319398057269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10.5456</v>
      </c>
      <c r="D16" s="11">
        <f t="shared" si="32"/>
        <v>3.6943484919296665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109.92240941138691</v>
      </c>
      <c r="H16" s="67">
        <f t="shared" si="1"/>
        <v>318.13457695677749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12</v>
      </c>
      <c r="N16" s="13">
        <f>IF('Données projet'!$A$36&gt;35,N15+M16-V15,IF(A16&lt;'Données projet'!$A$36,$K$205^A16,IF(A16='Données projet'!$A$36,'Données projet'!$B$36,N15+M16-V15)))</f>
        <v>75</v>
      </c>
      <c r="O16" s="13">
        <f>N16*VLOOKUP('Données projet'!$B$9,Paramètres!$A$1:$I$89,3,0)*VLOOKUP('Données projet'!$B$9,Paramètres!$A$1:$I$89,5,0)</f>
        <v>36.621000000000002</v>
      </c>
      <c r="P16" s="13">
        <f t="shared" si="33"/>
        <v>11.098494443963352</v>
      </c>
      <c r="Q16" s="20">
        <f t="shared" si="2"/>
        <v>83.111452823236178</v>
      </c>
      <c r="R16" s="59">
        <f t="shared" si="0"/>
        <v>376.44478615656948</v>
      </c>
      <c r="S16" s="59">
        <f ca="1">AVERAGE(OFFSET($R$3,0,0,'Données projet'!$E$9+1,1))-AVERAGE(OFFSET($H$3,0,0,'Données projet'!$E$9+1,1))</f>
        <v>46.352667056229393</v>
      </c>
      <c r="T16" s="59">
        <f t="shared" si="34"/>
        <v>155.18878144597841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15.3</v>
      </c>
      <c r="AI16" s="13">
        <f>IF('Données projet'!$A$62&gt;35,AI15+AH16-AQ15,IF(A16&lt;'Données projet'!$A$62,$AF$205^A16,IF(A16='Données projet'!$A$62,'Données projet'!$B$62,AI15+AH16-AQ15)))</f>
        <v>57.899999999999991</v>
      </c>
      <c r="AJ16" s="13">
        <f>AI16*VLOOKUP('Données projet'!$B$10,Paramètres!$A$1:$I$89,3,0)*VLOOKUP('Données projet'!$B$10,Paramètres!$A$1:$I$89,5,0)</f>
        <v>37.93607999999999</v>
      </c>
      <c r="AK16" s="13">
        <f t="shared" si="35"/>
        <v>11.449929480313299</v>
      </c>
      <c r="AL16" s="20">
        <f t="shared" si="4"/>
        <v>86.013966511545632</v>
      </c>
      <c r="AM16" s="59">
        <f t="shared" si="5"/>
        <v>379.34729984487893</v>
      </c>
      <c r="AN16" s="59">
        <f ca="1">AVERAGE(OFFSET($AM$3,0,0,'Données projet'!$E$10+1,1))-AVERAGE(OFFSET($H$3,0,0,'Données projet'!$E$10+1,1))</f>
        <v>253.52015405195095</v>
      </c>
      <c r="AO16" s="59">
        <f t="shared" si="36"/>
        <v>297.85935152309139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0.49956332299601913</v>
      </c>
      <c r="AW16" s="21">
        <f>EXP(-LN(2)/2)*AW15+(1-EXP(-LN(2)/2))/(LN(2)/2)*AQ16*AT16*VLOOKUP('Données projet'!$B$10,Paramètres!$A$1:$I$89,3,0)*0.475*44/12</f>
        <v>0.38249101446572309</v>
      </c>
      <c r="AX16" s="21">
        <f t="shared" si="6"/>
        <v>0.88205433746174222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11.3568</v>
      </c>
      <c r="D17" s="11">
        <f t="shared" si="32"/>
        <v>3.9443572825295607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118.11419656689486</v>
      </c>
      <c r="H17" s="67">
        <f t="shared" si="1"/>
        <v>319.98284893373898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12</v>
      </c>
      <c r="N17" s="13">
        <f>IF('Données projet'!$A$36&gt;35,N16+M17-V16,IF(A17&lt;'Données projet'!$A$36,$K$205^A17,IF(A17='Données projet'!$A$36,'Données projet'!$B$36,N16+M17-V16)))</f>
        <v>87</v>
      </c>
      <c r="O17" s="13">
        <f>N17*VLOOKUP('Données projet'!$B$9,Paramètres!$A$1:$I$89,3,0)*VLOOKUP('Données projet'!$B$9,Paramètres!$A$1:$I$89,5,0)</f>
        <v>42.480360000000005</v>
      </c>
      <c r="P17" s="13">
        <f t="shared" si="33"/>
        <v>12.653747039423241</v>
      </c>
      <c r="Q17" s="20">
        <f t="shared" si="2"/>
        <v>96.025236426995477</v>
      </c>
      <c r="R17" s="59">
        <f t="shared" si="0"/>
        <v>389.35856976032881</v>
      </c>
      <c r="S17" s="59">
        <f ca="1">AVERAGE(OFFSET($R$3,0,0,'Données projet'!$E$9+1,1))-AVERAGE(OFFSET($H$3,0,0,'Données projet'!$E$9+1,1))</f>
        <v>46.352667056229393</v>
      </c>
      <c r="T17" s="59">
        <f t="shared" si="34"/>
        <v>155.18878144597841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15.3</v>
      </c>
      <c r="AI17" s="13">
        <f>IF('Données projet'!$A$62&gt;35,AI16+AH17-AQ16,IF(A17&lt;'Données projet'!$A$62,$AF$205^A17,IF(A17='Données projet'!$A$62,'Données projet'!$B$62,AI16+AH17-AQ16)))</f>
        <v>73.199999999999989</v>
      </c>
      <c r="AJ17" s="13">
        <f>AI17*VLOOKUP('Données projet'!$B$10,Paramètres!$A$1:$I$89,3,0)*VLOOKUP('Données projet'!$B$10,Paramètres!$A$1:$I$89,5,0)</f>
        <v>47.960639999999991</v>
      </c>
      <c r="AK17" s="13">
        <f t="shared" si="35"/>
        <v>14.08581642802368</v>
      </c>
      <c r="AL17" s="20">
        <f t="shared" si="4"/>
        <v>108.06424494547456</v>
      </c>
      <c r="AM17" s="59">
        <f t="shared" si="5"/>
        <v>401.39757827880788</v>
      </c>
      <c r="AN17" s="59">
        <f ca="1">AVERAGE(OFFSET($AM$3,0,0,'Données projet'!$E$10+1,1))-AVERAGE(OFFSET($H$3,0,0,'Données projet'!$E$10+1,1))</f>
        <v>253.52015405195095</v>
      </c>
      <c r="AO17" s="59">
        <f t="shared" si="36"/>
        <v>297.85935152309139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0.48590273765779962</v>
      </c>
      <c r="AW17" s="21">
        <f>EXP(-LN(2)/2)*AW16+(1-EXP(-LN(2)/2))/(LN(2)/2)*AQ17*AT17*VLOOKUP('Données projet'!$B$10,Paramètres!$A$1:$I$89,3,0)*0.475*44/12</f>
        <v>0.27046199007163468</v>
      </c>
      <c r="AX17" s="21">
        <f t="shared" si="6"/>
        <v>0.75636472772943431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12.167999999999999</v>
      </c>
      <c r="D18" s="11">
        <f t="shared" si="32"/>
        <v>4.1922941870296242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126.28999021566726</v>
      </c>
      <c r="H18" s="67">
        <f t="shared" si="1"/>
        <v>321.82751237574325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99</v>
      </c>
      <c r="L18" s="12">
        <f>VLOOKUP(A18,'Données projet'!$A$35:$I$55,9,0)</f>
        <v>12</v>
      </c>
      <c r="M18" s="12">
        <f t="array" ref="M18">INDEX(L:L,MIN(IF(ISNUMBER(L18:L214),ROW(L18:L214),"")))</f>
        <v>12</v>
      </c>
      <c r="N18" s="13">
        <f>IF('Données projet'!$A$36&gt;35,N17+M18-V17,IF(A18&lt;'Données projet'!$A$36,$K$205^A18,IF(A18='Données projet'!$A$36,'Données projet'!$B$36,N17+M18-V17)))</f>
        <v>99</v>
      </c>
      <c r="O18" s="13">
        <f>N18*VLOOKUP('Données projet'!$B$9,Paramètres!$A$1:$I$89,3,0)*VLOOKUP('Données projet'!$B$9,Paramètres!$A$1:$I$89,5,0)</f>
        <v>48.33972</v>
      </c>
      <c r="P18" s="13">
        <f t="shared" si="33"/>
        <v>14.184146055191317</v>
      </c>
      <c r="Q18" s="20">
        <f t="shared" si="2"/>
        <v>108.89573337945821</v>
      </c>
      <c r="R18" s="59">
        <f t="shared" si="0"/>
        <v>402.22906671279151</v>
      </c>
      <c r="S18" s="59">
        <f ca="1">AVERAGE(OFFSET($R$3,0,0,'Données projet'!$E$9+1,1))-AVERAGE(OFFSET($H$3,0,0,'Données projet'!$E$9+1,1))</f>
        <v>46.352667056229393</v>
      </c>
      <c r="T18" s="59">
        <f t="shared" si="34"/>
        <v>155.18878144597841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15.3</v>
      </c>
      <c r="AI18" s="13">
        <f>IF('Données projet'!$A$62&gt;35,AI17+AH18-AQ17,IF(A18&lt;'Données projet'!$A$62,$AF$205^A18,IF(A18='Données projet'!$A$62,'Données projet'!$B$62,AI17+AH18-AQ17)))</f>
        <v>88.499999999999986</v>
      </c>
      <c r="AJ18" s="13">
        <f>AI18*VLOOKUP('Données projet'!$B$10,Paramètres!$A$1:$I$89,3,0)*VLOOKUP('Données projet'!$B$10,Paramètres!$A$1:$I$89,5,0)</f>
        <v>57.985199999999992</v>
      </c>
      <c r="AK18" s="13">
        <f t="shared" si="35"/>
        <v>16.657856133621667</v>
      </c>
      <c r="AL18" s="20">
        <f t="shared" si="4"/>
        <v>130.00332276605772</v>
      </c>
      <c r="AM18" s="59">
        <f t="shared" si="5"/>
        <v>423.33665609939101</v>
      </c>
      <c r="AN18" s="59">
        <f ca="1">AVERAGE(OFFSET($AM$3,0,0,'Données projet'!$E$10+1,1))-AVERAGE(OFFSET($H$3,0,0,'Données projet'!$E$10+1,1))</f>
        <v>253.52015405195095</v>
      </c>
      <c r="AO18" s="59">
        <f t="shared" si="36"/>
        <v>297.85935152309139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0.47261570174403267</v>
      </c>
      <c r="AW18" s="21">
        <f>EXP(-LN(2)/2)*AW17+(1-EXP(-LN(2)/2))/(LN(2)/2)*AQ18*AT18*VLOOKUP('Données projet'!$B$10,Paramètres!$A$1:$I$89,3,0)*0.475*44/12</f>
        <v>0.1912455072328616</v>
      </c>
      <c r="AX18" s="21">
        <f t="shared" si="6"/>
        <v>0.66386120897689427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12.979199999999999</v>
      </c>
      <c r="D19" s="11">
        <f t="shared" si="32"/>
        <v>4.4383130477080952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134.45097791213269</v>
      </c>
      <c r="H19" s="67">
        <f t="shared" si="1"/>
        <v>323.66883522475825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15.8</v>
      </c>
      <c r="N19" s="13">
        <f>IF('Données projet'!$A$36&gt;35,N18+M19-V18,IF(A19&lt;'Données projet'!$A$36,$K$205^A19,IF(A19='Données projet'!$A$36,'Données projet'!$B$36,N18+M19-V18)))</f>
        <v>114.8</v>
      </c>
      <c r="O19" s="13">
        <f>N19*VLOOKUP('Données projet'!$B$9,Paramètres!$A$1:$I$89,3,0)*VLOOKUP('Données projet'!$B$9,Paramètres!$A$1:$I$89,5,0)</f>
        <v>56.054544000000007</v>
      </c>
      <c r="P19" s="13">
        <f t="shared" si="33"/>
        <v>16.166819478038732</v>
      </c>
      <c r="Q19" s="20">
        <f t="shared" si="2"/>
        <v>125.78554139091746</v>
      </c>
      <c r="R19" s="59">
        <f t="shared" si="0"/>
        <v>419.11887472425076</v>
      </c>
      <c r="S19" s="59">
        <f ca="1">AVERAGE(OFFSET($R$3,0,0,'Données projet'!$E$9+1,1))-AVERAGE(OFFSET($H$3,0,0,'Données projet'!$E$9+1,1))</f>
        <v>46.352667056229393</v>
      </c>
      <c r="T19" s="59">
        <f t="shared" si="34"/>
        <v>155.18878144597841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15.3</v>
      </c>
      <c r="AI19" s="13">
        <f>IF('Données projet'!$A$62&gt;35,AI18+AH19-AQ18,IF(A19&lt;'Données projet'!$A$62,$AF$205^A19,IF(A19='Données projet'!$A$62,'Données projet'!$B$62,AI18+AH19-AQ18)))</f>
        <v>103.79999999999998</v>
      </c>
      <c r="AJ19" s="13">
        <f>AI19*VLOOKUP('Données projet'!$B$10,Paramètres!$A$1:$I$89,3,0)*VLOOKUP('Données projet'!$B$10,Paramètres!$A$1:$I$89,5,0)</f>
        <v>68.009759999999986</v>
      </c>
      <c r="AK19" s="13">
        <f t="shared" si="35"/>
        <v>19.178384197678117</v>
      </c>
      <c r="AL19" s="20">
        <f t="shared" si="4"/>
        <v>151.85268447762266</v>
      </c>
      <c r="AM19" s="59">
        <f t="shared" si="5"/>
        <v>445.18601781095595</v>
      </c>
      <c r="AN19" s="59">
        <f ca="1">AVERAGE(OFFSET($AM$3,0,0,'Données projet'!$E$10+1,1))-AVERAGE(OFFSET($H$3,0,0,'Données projet'!$E$10+1,1))</f>
        <v>253.52015405195095</v>
      </c>
      <c r="AO19" s="59">
        <f t="shared" si="36"/>
        <v>297.85935152309139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0.45969200052606252</v>
      </c>
      <c r="AW19" s="21">
        <f>EXP(-LN(2)/2)*AW18+(1-EXP(-LN(2)/2))/(LN(2)/2)*AQ19*AT19*VLOOKUP('Données projet'!$B$10,Paramètres!$A$1:$I$89,3,0)*0.475*44/12</f>
        <v>0.13523099503581737</v>
      </c>
      <c r="AX19" s="21">
        <f t="shared" si="6"/>
        <v>0.59492299556187989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13.790399999999998</v>
      </c>
      <c r="D20" s="11">
        <f t="shared" si="32"/>
        <v>4.6825473896592289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142.59819037631684</v>
      </c>
      <c r="H20" s="67">
        <f t="shared" si="1"/>
        <v>325.50705003698982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15.8</v>
      </c>
      <c r="N20" s="13">
        <f>IF('Données projet'!$A$36&gt;35,N19+M20-V19,IF(A20&lt;'Données projet'!$A$36,$K$205^A20,IF(A20='Données projet'!$A$36,'Données projet'!$B$36,N19+M20-V19)))</f>
        <v>130.6</v>
      </c>
      <c r="O20" s="13">
        <f>N20*VLOOKUP('Données projet'!$B$9,Paramètres!$A$1:$I$89,3,0)*VLOOKUP('Données projet'!$B$9,Paramètres!$A$1:$I$89,5,0)</f>
        <v>63.769368</v>
      </c>
      <c r="P20" s="13">
        <f t="shared" si="33"/>
        <v>18.117877868315539</v>
      </c>
      <c r="Q20" s="20">
        <f t="shared" si="2"/>
        <v>142.62028655398288</v>
      </c>
      <c r="R20" s="59">
        <f t="shared" si="0"/>
        <v>435.95361988731622</v>
      </c>
      <c r="S20" s="59">
        <f ca="1">AVERAGE(OFFSET($R$3,0,0,'Données projet'!$E$9+1,1))-AVERAGE(OFFSET($H$3,0,0,'Données projet'!$E$9+1,1))</f>
        <v>46.352667056229393</v>
      </c>
      <c r="T20" s="59">
        <f t="shared" si="34"/>
        <v>155.18878144597841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15.3</v>
      </c>
      <c r="AI20" s="13">
        <f>IF('Données projet'!$A$62&gt;35,AI19+AH20-AQ19,IF(A20&lt;'Données projet'!$A$62,$AF$205^A20,IF(A20='Données projet'!$A$62,'Données projet'!$B$62,AI19+AH20-AQ19)))</f>
        <v>119.09999999999998</v>
      </c>
      <c r="AJ20" s="13">
        <f>AI20*VLOOKUP('Données projet'!$B$10,Paramètres!$A$1:$I$89,3,0)*VLOOKUP('Données projet'!$B$10,Paramètres!$A$1:$I$89,5,0)</f>
        <v>78.034319999999994</v>
      </c>
      <c r="AK20" s="13">
        <f t="shared" si="35"/>
        <v>21.655871481626317</v>
      </c>
      <c r="AL20" s="20">
        <f t="shared" si="4"/>
        <v>173.62708349716581</v>
      </c>
      <c r="AM20" s="59">
        <f t="shared" si="5"/>
        <v>466.96041683049913</v>
      </c>
      <c r="AN20" s="59">
        <f ca="1">AVERAGE(OFFSET($AM$3,0,0,'Données projet'!$E$10+1,1))-AVERAGE(OFFSET($H$3,0,0,'Données projet'!$E$10+1,1))</f>
        <v>253.52015405195095</v>
      </c>
      <c r="AO20" s="59">
        <f t="shared" si="36"/>
        <v>297.85935152309139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0.44712169859752565</v>
      </c>
      <c r="AW20" s="21">
        <f>EXP(-LN(2)/2)*AW19+(1-EXP(-LN(2)/2))/(LN(2)/2)*AQ20*AT20*VLOOKUP('Données projet'!$B$10,Paramètres!$A$1:$I$89,3,0)*0.475*44/12</f>
        <v>9.5622753616430814E-2</v>
      </c>
      <c r="AX20" s="21">
        <f t="shared" si="6"/>
        <v>0.54274445221395651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14.601599999999998</v>
      </c>
      <c r="D21" s="11">
        <f t="shared" si="32"/>
        <v>4.9251141417391402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150.73253021693372</v>
      </c>
      <c r="H21" s="67">
        <f t="shared" si="1"/>
        <v>327.34236046352896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15.8</v>
      </c>
      <c r="N21" s="13">
        <f>IF('Données projet'!$A$36&gt;35,N20+M21-V20,IF(A21&lt;'Données projet'!$A$36,$K$205^A21,IF(A21='Données projet'!$A$36,'Données projet'!$B$36,N20+M21-V20)))</f>
        <v>146.4</v>
      </c>
      <c r="O21" s="13">
        <f>N21*VLOOKUP('Données projet'!$B$9,Paramètres!$A$1:$I$89,3,0)*VLOOKUP('Données projet'!$B$9,Paramètres!$A$1:$I$89,5,0)</f>
        <v>71.484192000000007</v>
      </c>
      <c r="P21" s="13">
        <f t="shared" si="33"/>
        <v>20.041583479310358</v>
      </c>
      <c r="Q21" s="20">
        <f t="shared" si="2"/>
        <v>159.40739229313223</v>
      </c>
      <c r="R21" s="59">
        <f t="shared" si="0"/>
        <v>452.74072562646552</v>
      </c>
      <c r="S21" s="59">
        <f ca="1">AVERAGE(OFFSET($R$3,0,0,'Données projet'!$E$9+1,1))-AVERAGE(OFFSET($H$3,0,0,'Données projet'!$E$9+1,1))</f>
        <v>46.352667056229393</v>
      </c>
      <c r="T21" s="59">
        <f t="shared" si="34"/>
        <v>155.18878144597841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15.3</v>
      </c>
      <c r="AI21" s="13">
        <f>IF('Données projet'!$A$62&gt;35,AI20+AH21-AQ20,IF(A21&lt;'Données projet'!$A$62,$AF$205^A21,IF(A21='Données projet'!$A$62,'Données projet'!$B$62,AI20+AH21-AQ20)))</f>
        <v>134.39999999999998</v>
      </c>
      <c r="AJ21" s="13">
        <f>AI21*VLOOKUP('Données projet'!$B$10,Paramètres!$A$1:$I$89,3,0)*VLOOKUP('Données projet'!$B$10,Paramètres!$A$1:$I$89,5,0)</f>
        <v>88.058879999999988</v>
      </c>
      <c r="AK21" s="13">
        <f t="shared" si="35"/>
        <v>24.096481170231179</v>
      </c>
      <c r="AL21" s="20">
        <f t="shared" si="4"/>
        <v>195.33725403815262</v>
      </c>
      <c r="AM21" s="59">
        <f t="shared" si="5"/>
        <v>488.67058737148591</v>
      </c>
      <c r="AN21" s="59">
        <f ca="1">AVERAGE(OFFSET($AM$3,0,0,'Données projet'!$E$10+1,1))-AVERAGE(OFFSET($H$3,0,0,'Données projet'!$E$10+1,1))</f>
        <v>253.52015405195095</v>
      </c>
      <c r="AO21" s="59">
        <f t="shared" si="36"/>
        <v>297.85935152309139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0.43489513223626808</v>
      </c>
      <c r="AW21" s="21">
        <f>EXP(-LN(2)/2)*AW20+(1-EXP(-LN(2)/2))/(LN(2)/2)*AQ21*AT21*VLOOKUP('Données projet'!$B$10,Paramètres!$A$1:$I$89,3,0)*0.475*44/12</f>
        <v>6.7615497517908699E-2</v>
      </c>
      <c r="AX21" s="21">
        <f t="shared" si="6"/>
        <v>0.50251062975417682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15.412799999999997</v>
      </c>
      <c r="D22" s="11">
        <f t="shared" si="32"/>
        <v>5.1661165069289936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158.85479408857466</v>
      </c>
      <c r="H22" s="67">
        <f t="shared" si="1"/>
        <v>329.17494624956799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15.8</v>
      </c>
      <c r="N22" s="13">
        <f>IF('Données projet'!$A$36&gt;35,N21+M22-V21,IF(A22&lt;'Données projet'!$A$36,$K$205^A22,IF(A22='Données projet'!$A$36,'Données projet'!$B$36,N21+M22-V21)))</f>
        <v>162.20000000000002</v>
      </c>
      <c r="O22" s="13">
        <f>N22*VLOOKUP('Données projet'!$B$9,Paramètres!$A$1:$I$89,3,0)*VLOOKUP('Données projet'!$B$9,Paramètres!$A$1:$I$89,5,0)</f>
        <v>79.199016000000015</v>
      </c>
      <c r="P22" s="13">
        <f t="shared" si="33"/>
        <v>21.941224827267369</v>
      </c>
      <c r="Q22" s="20">
        <f t="shared" si="2"/>
        <v>176.15258610749069</v>
      </c>
      <c r="R22" s="59">
        <f t="shared" si="0"/>
        <v>469.48591944082398</v>
      </c>
      <c r="S22" s="59">
        <f ca="1">AVERAGE(OFFSET($R$3,0,0,'Données projet'!$E$9+1,1))-AVERAGE(OFFSET($H$3,0,0,'Données projet'!$E$9+1,1))</f>
        <v>46.352667056229393</v>
      </c>
      <c r="T22" s="59">
        <f t="shared" si="34"/>
        <v>155.18878144597841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15.3</v>
      </c>
      <c r="AI22" s="13">
        <f>IF('Données projet'!$A$62&gt;35,AI21+AH22-AQ21,IF(A22&lt;'Données projet'!$A$62,$AF$205^A22,IF(A22='Données projet'!$A$62,'Données projet'!$B$62,AI21+AH22-AQ21)))</f>
        <v>149.69999999999999</v>
      </c>
      <c r="AJ22" s="13">
        <f>AI22*VLOOKUP('Données projet'!$B$10,Paramètres!$A$1:$I$89,3,0)*VLOOKUP('Données projet'!$B$10,Paramètres!$A$1:$I$89,5,0)</f>
        <v>98.083439999999996</v>
      </c>
      <c r="AK22" s="13">
        <f t="shared" si="35"/>
        <v>26.504890585110164</v>
      </c>
      <c r="AL22" s="20">
        <f t="shared" si="4"/>
        <v>216.99134243573351</v>
      </c>
      <c r="AM22" s="59">
        <f t="shared" si="5"/>
        <v>510.32467576906686</v>
      </c>
      <c r="AN22" s="59">
        <f ca="1">AVERAGE(OFFSET($AM$3,0,0,'Données projet'!$E$10+1,1))-AVERAGE(OFFSET($H$3,0,0,'Données projet'!$E$10+1,1))</f>
        <v>253.52015405195095</v>
      </c>
      <c r="AO22" s="59">
        <f t="shared" si="36"/>
        <v>297.85935152309139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0.4230029019751263</v>
      </c>
      <c r="AW22" s="21">
        <f>EXP(-LN(2)/2)*AW21+(1-EXP(-LN(2)/2))/(LN(2)/2)*AQ22*AT22*VLOOKUP('Données projet'!$B$10,Paramètres!$A$1:$I$89,3,0)*0.475*44/12</f>
        <v>4.7811376808215414E-2</v>
      </c>
      <c r="AX22" s="21">
        <f t="shared" si="6"/>
        <v>0.4708142787833417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16.223999999999997</v>
      </c>
      <c r="D23" s="11">
        <f t="shared" si="32"/>
        <v>5.4056462111722139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166.96569005115393</v>
      </c>
      <c r="H23" s="67">
        <f t="shared" si="1"/>
        <v>331.0049671511249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178</v>
      </c>
      <c r="L23" s="12">
        <f>VLOOKUP(A23,'Données projet'!$A$35:$I$55,9,0)</f>
        <v>15.8</v>
      </c>
      <c r="M23" s="12">
        <f t="array" ref="M23">INDEX(L:L,MIN(IF(ISNUMBER(L23:L219),ROW(L23:L219),"")))</f>
        <v>15.8</v>
      </c>
      <c r="N23" s="13">
        <f>IF('Données projet'!$A$36&gt;35,N22+M23-V22,IF(A23&lt;'Données projet'!$A$36,$K$205^A23,IF(A23='Données projet'!$A$36,'Données projet'!$B$36,N22+M23-V22)))</f>
        <v>178.00000000000003</v>
      </c>
      <c r="O23" s="13">
        <f>N23*VLOOKUP('Données projet'!$B$9,Paramètres!$A$1:$I$89,3,0)*VLOOKUP('Données projet'!$B$9,Paramètres!$A$1:$I$89,5,0)</f>
        <v>86.913840000000008</v>
      </c>
      <c r="P23" s="13">
        <f t="shared" si="33"/>
        <v>23.819412783025822</v>
      </c>
      <c r="Q23" s="20">
        <f t="shared" si="2"/>
        <v>192.86041526376997</v>
      </c>
      <c r="R23" s="59">
        <f t="shared" si="0"/>
        <v>486.19374859710331</v>
      </c>
      <c r="S23" s="59">
        <f ca="1">AVERAGE(OFFSET($R$3,0,0,'Données projet'!$E$9+1,1))-AVERAGE(OFFSET($H$3,0,0,'Données projet'!$E$9+1,1))</f>
        <v>46.352667056229393</v>
      </c>
      <c r="T23" s="59">
        <f t="shared" si="34"/>
        <v>155.18878144597841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178</v>
      </c>
      <c r="W23" s="16">
        <f>IF(ISNA(VLOOKUP(A23,'Données projet'!$A$35:$I$55,5,0)),0%,VLOOKUP(A23,'Données projet'!$A$35:$I$55,5,0)*VLOOKUP('Données projet'!$B$9,Paramètres!$A$1:$I$89,7,0))</f>
        <v>0.46799999999999997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0.22</v>
      </c>
      <c r="Z23" s="21">
        <f>EXP(-LN(2)/35)*Z22+(1-EXP(-LN(2)/35))/(LN(2)/35)*V23*W23*VLOOKUP('Données projet'!$B$9,Paramètres!$A$1:$I$89,3,0)*0.475*44/12</f>
        <v>44.965756223606128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18.041220404175405</v>
      </c>
      <c r="AC23" s="22">
        <f t="shared" si="3"/>
        <v>63.006976627781533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165</v>
      </c>
      <c r="AG23" s="12">
        <f>VLOOKUP(A23,'Données projet'!$A$61:$I$81,9,0)</f>
        <v>15.3</v>
      </c>
      <c r="AH23" s="12">
        <f t="array" ref="AH23">INDEX(AG:AG,MIN(IF(ISNUMBER(AG23:AG219),ROW(AG23:AG219),"")))</f>
        <v>15.3</v>
      </c>
      <c r="AI23" s="13">
        <f>IF('Données projet'!$A$62&gt;35,AI22+AH23-AQ22,IF(A23&lt;'Données projet'!$A$62,$AF$205^A23,IF(A23='Données projet'!$A$62,'Données projet'!$B$62,AI22+AH23-AQ22)))</f>
        <v>165</v>
      </c>
      <c r="AJ23" s="13">
        <f>AI23*VLOOKUP('Données projet'!$B$10,Paramètres!$A$1:$I$89,3,0)*VLOOKUP('Données projet'!$B$10,Paramètres!$A$1:$I$89,5,0)</f>
        <v>108.108</v>
      </c>
      <c r="AK23" s="13">
        <f t="shared" si="35"/>
        <v>28.884765499467161</v>
      </c>
      <c r="AL23" s="20">
        <f t="shared" si="4"/>
        <v>238.59573324490532</v>
      </c>
      <c r="AM23" s="59">
        <f t="shared" si="5"/>
        <v>531.92906657823869</v>
      </c>
      <c r="AN23" s="59">
        <f ca="1">AVERAGE(OFFSET($AM$3,0,0,'Données projet'!$E$10+1,1))-AVERAGE(OFFSET($H$3,0,0,'Données projet'!$E$10+1,1))</f>
        <v>253.52015405195095</v>
      </c>
      <c r="AO23" s="59">
        <f t="shared" si="36"/>
        <v>297.85935152309139</v>
      </c>
      <c r="AP23" s="15">
        <f>IF(ISNA(VLOOKUP(A23,'Données projet'!$A$61:$I$81,3,0)),0,VLOOKUP(A23,'Données projet'!$A$61:$I$81,3,0))</f>
        <v>2</v>
      </c>
      <c r="AQ23" s="15">
        <f>IF(ISNA(VLOOKUP(A23,'Données projet'!$A$61:$I$81,4,0)),0,VLOOKUP(A23,'Données projet'!$A$61:$I$81,4,0))</f>
        <v>84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6.9261504150455364</v>
      </c>
      <c r="AW23" s="21">
        <f>EXP(-LN(2)/2)*AW22+(1-EXP(-LN(2)/2))/(LN(2)/2)*AQ23*AT23*VLOOKUP('Données projet'!$B$10,Paramètres!$A$1:$I$89,3,0)*0.475*44/12</f>
        <v>13.015983272197412</v>
      </c>
      <c r="AX23" s="21">
        <f t="shared" si="6"/>
        <v>19.942133687242947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17.035199999999996</v>
      </c>
      <c r="D24" s="11">
        <f t="shared" si="32"/>
        <v>5.6437852896626746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175.06585135879956</v>
      </c>
      <c r="H24" s="67">
        <f t="shared" si="1"/>
        <v>332.83256604616247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2.8421709430404007E-14</v>
      </c>
      <c r="O24" s="13">
        <f>N24*VLOOKUP('Données projet'!$B$9,Paramètres!$A$1:$I$89,3,0)*VLOOKUP('Données projet'!$B$9,Paramètres!$A$1:$I$89,5,0)</f>
        <v>1.3877752280677669E-14</v>
      </c>
      <c r="P24" s="13">
        <f t="shared" si="33"/>
        <v>2.623646074440813E-13</v>
      </c>
      <c r="Q24" s="20">
        <f t="shared" si="2"/>
        <v>4.8112210985395512E-13</v>
      </c>
      <c r="R24" s="59">
        <f t="shared" si="0"/>
        <v>293.33333333333377</v>
      </c>
      <c r="S24" s="59">
        <f ca="1">AVERAGE(OFFSET($R$3,0,0,'Données projet'!$E$9+1,1))-AVERAGE(OFFSET($H$3,0,0,'Données projet'!$E$9+1,1))</f>
        <v>46.352667056229393</v>
      </c>
      <c r="T24" s="59">
        <f t="shared" si="34"/>
        <v>155.18878144597841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44.084005170464373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12.757069288673536</v>
      </c>
      <c r="AC24" s="22">
        <f t="shared" si="3"/>
        <v>56.841074459137907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16.600000000000001</v>
      </c>
      <c r="AI24" s="13">
        <f>IF('Données projet'!$A$62&gt;35,AI23+AH24-AQ23,IF(A24&lt;'Données projet'!$A$62,$AF$205^A24,IF(A24='Données projet'!$A$62,'Données projet'!$B$62,AI23+AH24-AQ23)))</f>
        <v>97.6</v>
      </c>
      <c r="AJ24" s="13">
        <f>AI24*VLOOKUP('Données projet'!$B$10,Paramètres!$A$1:$I$89,3,0)*VLOOKUP('Données projet'!$B$10,Paramètres!$A$1:$I$89,5,0)</f>
        <v>63.947519999999997</v>
      </c>
      <c r="AK24" s="13">
        <f t="shared" si="35"/>
        <v>18.162594705540755</v>
      </c>
      <c r="AL24" s="20">
        <f t="shared" si="4"/>
        <v>143.00844977881681</v>
      </c>
      <c r="AM24" s="59">
        <f t="shared" si="5"/>
        <v>436.3417831121501</v>
      </c>
      <c r="AN24" s="59">
        <f ca="1">AVERAGE(OFFSET($AM$3,0,0,'Données projet'!$E$10+1,1))-AVERAGE(OFFSET($H$3,0,0,'Données projet'!$E$10+1,1))</f>
        <v>253.52015405195095</v>
      </c>
      <c r="AO24" s="59">
        <f t="shared" si="36"/>
        <v>297.85935152309139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6.7367544677156959</v>
      </c>
      <c r="AW24" s="21">
        <f>EXP(-LN(2)/2)*AW23+(1-EXP(-LN(2)/2))/(LN(2)/2)*AQ24*AT24*VLOOKUP('Données projet'!$B$10,Paramètres!$A$1:$I$89,3,0)*0.475*44/12</f>
        <v>9.2036900355814577</v>
      </c>
      <c r="AX24" s="21">
        <f t="shared" si="6"/>
        <v>15.940444503297154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17.846399999999996</v>
      </c>
      <c r="D25" s="11">
        <f t="shared" si="32"/>
        <v>5.8806075232471633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183.15584754787281</v>
      </c>
      <c r="H25" s="67">
        <f t="shared" si="1"/>
        <v>334.65787143632213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2.8421709430404007E-14</v>
      </c>
      <c r="O25" s="13">
        <f>N25*VLOOKUP('Données projet'!$B$9,Paramètres!$A$1:$I$89,3,0)*VLOOKUP('Données projet'!$B$9,Paramètres!$A$1:$I$89,5,0)</f>
        <v>1.3877752280677669E-14</v>
      </c>
      <c r="P25" s="13">
        <f t="shared" si="33"/>
        <v>2.623646074440813E-13</v>
      </c>
      <c r="Q25" s="20">
        <f t="shared" si="2"/>
        <v>4.8112210985395512E-13</v>
      </c>
      <c r="R25" s="59">
        <f t="shared" si="0"/>
        <v>293.33333333333377</v>
      </c>
      <c r="S25" s="59">
        <f ca="1">AVERAGE(OFFSET($R$3,0,0,'Données projet'!$E$9+1,1))-AVERAGE(OFFSET($H$3,0,0,'Données projet'!$E$9+1,1))</f>
        <v>46.352667056229393</v>
      </c>
      <c r="T25" s="59">
        <f t="shared" si="34"/>
        <v>155.18878144597841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43.219544717659694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9.0206102020877044</v>
      </c>
      <c r="AC25" s="22">
        <f t="shared" si="3"/>
        <v>52.240154919747397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16.600000000000001</v>
      </c>
      <c r="AI25" s="13">
        <f>IF('Données projet'!$A$62&gt;35,AI24+AH25-AQ24,IF(A25&lt;'Données projet'!$A$62,$AF$205^A25,IF(A25='Données projet'!$A$62,'Données projet'!$B$62,AI24+AH25-AQ24)))</f>
        <v>114.19999999999999</v>
      </c>
      <c r="AJ25" s="13">
        <f>AI25*VLOOKUP('Données projet'!$B$10,Paramètres!$A$1:$I$89,3,0)*VLOOKUP('Données projet'!$B$10,Paramètres!$A$1:$I$89,5,0)</f>
        <v>74.82383999999999</v>
      </c>
      <c r="AK25" s="13">
        <f t="shared" si="35"/>
        <v>20.866701447882829</v>
      </c>
      <c r="AL25" s="20">
        <f t="shared" si="4"/>
        <v>166.66102635506257</v>
      </c>
      <c r="AM25" s="59">
        <f t="shared" si="5"/>
        <v>459.99435968839589</v>
      </c>
      <c r="AN25" s="59">
        <f ca="1">AVERAGE(OFFSET($AM$3,0,0,'Données projet'!$E$10+1,1))-AVERAGE(OFFSET($H$3,0,0,'Données projet'!$E$10+1,1))</f>
        <v>253.52015405195095</v>
      </c>
      <c r="AO25" s="59">
        <f t="shared" si="36"/>
        <v>297.85935152309139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6.5525375625254894</v>
      </c>
      <c r="AW25" s="21">
        <f>EXP(-LN(2)/2)*AW24+(1-EXP(-LN(2)/2))/(LN(2)/2)*AQ25*AT25*VLOOKUP('Données projet'!$B$10,Paramètres!$A$1:$I$89,3,0)*0.475*44/12</f>
        <v>6.5079916360987058</v>
      </c>
      <c r="AX25" s="21">
        <f t="shared" si="6"/>
        <v>13.060529198624195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18.657599999999995</v>
      </c>
      <c r="D26" s="11">
        <f t="shared" si="32"/>
        <v>6.1161796062812925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191.23619345199589</v>
      </c>
      <c r="H26" s="67">
        <f t="shared" si="1"/>
        <v>336.48099948093989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2.8421709430404007E-14</v>
      </c>
      <c r="O26" s="13">
        <f>N26*VLOOKUP('Données projet'!$B$9,Paramètres!$A$1:$I$89,3,0)*VLOOKUP('Données projet'!$B$9,Paramètres!$A$1:$I$89,5,0)</f>
        <v>1.3877752280677669E-14</v>
      </c>
      <c r="P26" s="13">
        <f t="shared" si="33"/>
        <v>2.623646074440813E-13</v>
      </c>
      <c r="Q26" s="20">
        <f t="shared" si="2"/>
        <v>4.8112210985395512E-13</v>
      </c>
      <c r="R26" s="59">
        <f t="shared" si="0"/>
        <v>293.33333333333377</v>
      </c>
      <c r="S26" s="59">
        <f ca="1">AVERAGE(OFFSET($R$3,0,0,'Données projet'!$E$9+1,1))-AVERAGE(OFFSET($H$3,0,0,'Données projet'!$E$9+1,1))</f>
        <v>46.352667056229393</v>
      </c>
      <c r="T26" s="59">
        <f t="shared" si="34"/>
        <v>155.18878144597841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42.3720358070657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6.378534644336769</v>
      </c>
      <c r="AC26" s="22">
        <f t="shared" si="3"/>
        <v>48.750570451402467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16.600000000000001</v>
      </c>
      <c r="AI26" s="13">
        <f>IF('Données projet'!$A$62&gt;35,AI25+AH26-AQ25,IF(A26&lt;'Données projet'!$A$62,$AF$205^A26,IF(A26='Données projet'!$A$62,'Données projet'!$B$62,AI25+AH26-AQ25)))</f>
        <v>130.79999999999998</v>
      </c>
      <c r="AJ26" s="13">
        <f>AI26*VLOOKUP('Données projet'!$B$10,Paramètres!$A$1:$I$89,3,0)*VLOOKUP('Données projet'!$B$10,Paramètres!$A$1:$I$89,5,0)</f>
        <v>85.700159999999997</v>
      </c>
      <c r="AK26" s="13">
        <f t="shared" si="35"/>
        <v>23.525271030547582</v>
      </c>
      <c r="AL26" s="20">
        <f t="shared" si="4"/>
        <v>190.23429237820369</v>
      </c>
      <c r="AM26" s="59">
        <f t="shared" si="5"/>
        <v>483.567625711537</v>
      </c>
      <c r="AN26" s="59">
        <f ca="1">AVERAGE(OFFSET($AM$3,0,0,'Données projet'!$E$10+1,1))-AVERAGE(OFFSET($H$3,0,0,'Données projet'!$E$10+1,1))</f>
        <v>253.52015405195095</v>
      </c>
      <c r="AO26" s="59">
        <f t="shared" si="36"/>
        <v>297.85935152309139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6.3733580782952552</v>
      </c>
      <c r="AW26" s="21">
        <f>EXP(-LN(2)/2)*AW25+(1-EXP(-LN(2)/2))/(LN(2)/2)*AQ26*AT26*VLOOKUP('Données projet'!$B$10,Paramètres!$A$1:$I$89,3,0)*0.475*44/12</f>
        <v>4.6018450177907289</v>
      </c>
      <c r="AX26" s="21">
        <f t="shared" si="6"/>
        <v>10.975203096085984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19.468799999999995</v>
      </c>
      <c r="D27" s="11">
        <f t="shared" si="32"/>
        <v>6.3505621056489936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199.30735660500974</v>
      </c>
      <c r="H27" s="67">
        <f t="shared" si="1"/>
        <v>338.30205566733866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2.8421709430404007E-14</v>
      </c>
      <c r="O27" s="13">
        <f>N27*VLOOKUP('Données projet'!$B$9,Paramètres!$A$1:$I$89,3,0)*VLOOKUP('Données projet'!$B$9,Paramètres!$A$1:$I$89,5,0)</f>
        <v>1.3877752280677669E-14</v>
      </c>
      <c r="P27" s="13">
        <f t="shared" si="33"/>
        <v>2.623646074440813E-13</v>
      </c>
      <c r="Q27" s="20">
        <f t="shared" si="2"/>
        <v>4.8112210985395512E-13</v>
      </c>
      <c r="R27" s="59">
        <f t="shared" si="0"/>
        <v>293.33333333333377</v>
      </c>
      <c r="S27" s="59">
        <f ca="1">AVERAGE(OFFSET($R$3,0,0,'Données projet'!$E$9+1,1))-AVERAGE(OFFSET($H$3,0,0,'Données projet'!$E$9+1,1))</f>
        <v>46.352667056229393</v>
      </c>
      <c r="T27" s="59">
        <f t="shared" si="34"/>
        <v>155.18878144597841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41.541146029279062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4.5103051010438531</v>
      </c>
      <c r="AC27" s="22">
        <f t="shared" si="3"/>
        <v>46.051451130322917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16.600000000000001</v>
      </c>
      <c r="AI27" s="13">
        <f>IF('Données projet'!$A$62&gt;35,AI26+AH27-AQ26,IF(A27&lt;'Données projet'!$A$62,$AF$205^A27,IF(A27='Données projet'!$A$62,'Données projet'!$B$62,AI26+AH27-AQ26)))</f>
        <v>147.39999999999998</v>
      </c>
      <c r="AJ27" s="13">
        <f>AI27*VLOOKUP('Données projet'!$B$10,Paramètres!$A$1:$I$89,3,0)*VLOOKUP('Données projet'!$B$10,Paramètres!$A$1:$I$89,5,0)</f>
        <v>96.576479999999989</v>
      </c>
      <c r="AK27" s="13">
        <f t="shared" si="35"/>
        <v>26.144744944071853</v>
      </c>
      <c r="AL27" s="20">
        <f t="shared" si="4"/>
        <v>213.73946677759179</v>
      </c>
      <c r="AM27" s="59">
        <f t="shared" si="5"/>
        <v>507.07280011092507</v>
      </c>
      <c r="AN27" s="59">
        <f ca="1">AVERAGE(OFFSET($AM$3,0,0,'Données projet'!$E$10+1,1))-AVERAGE(OFFSET($H$3,0,0,'Données projet'!$E$10+1,1))</f>
        <v>253.52015405195095</v>
      </c>
      <c r="AO27" s="59">
        <f t="shared" si="36"/>
        <v>297.85935152309139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6.1990782664839363</v>
      </c>
      <c r="AW27" s="21">
        <f>EXP(-LN(2)/2)*AW26+(1-EXP(-LN(2)/2))/(LN(2)/2)*AQ27*AT27*VLOOKUP('Données projet'!$B$10,Paramètres!$A$1:$I$89,3,0)*0.475*44/12</f>
        <v>3.2539958180493529</v>
      </c>
      <c r="AX27" s="21">
        <f t="shared" si="6"/>
        <v>9.4530740845332897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20.279999999999994</v>
      </c>
      <c r="D28" s="11">
        <f t="shared" si="32"/>
        <v>6.5838102554415281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207.36976337533807</v>
      </c>
      <c r="H28" s="67">
        <f t="shared" si="1"/>
        <v>340.12113619489395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2.8421709430404007E-14</v>
      </c>
      <c r="O28" s="13">
        <f>N28*VLOOKUP('Données projet'!$B$9,Paramètres!$A$1:$I$89,3,0)*VLOOKUP('Données projet'!$B$9,Paramètres!$A$1:$I$89,5,0)</f>
        <v>1.3877752280677669E-14</v>
      </c>
      <c r="P28" s="13">
        <f t="shared" si="33"/>
        <v>2.623646074440813E-13</v>
      </c>
      <c r="Q28" s="20">
        <f t="shared" si="2"/>
        <v>4.8112210985395512E-13</v>
      </c>
      <c r="R28" s="59">
        <f t="shared" si="0"/>
        <v>293.33333333333377</v>
      </c>
      <c r="S28" s="59">
        <f ca="1">AVERAGE(OFFSET($R$3,0,0,'Données projet'!$E$9+1,1))-AVERAGE(OFFSET($H$3,0,0,'Données projet'!$E$9+1,1))</f>
        <v>46.352667056229393</v>
      </c>
      <c r="T28" s="59">
        <f t="shared" si="34"/>
        <v>155.18878144597841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40.726549493242096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3.1892673221683849</v>
      </c>
      <c r="AC28" s="22">
        <f t="shared" si="3"/>
        <v>43.91581681541048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16.600000000000001</v>
      </c>
      <c r="AI28" s="13">
        <f>IF('Données projet'!$A$62&gt;35,AI27+AH28-AQ27,IF(A28&lt;'Données projet'!$A$62,$AF$205^A28,IF(A28='Données projet'!$A$62,'Données projet'!$B$62,AI27+AH28-AQ27)))</f>
        <v>163.99999999999997</v>
      </c>
      <c r="AJ28" s="13">
        <f>AI28*VLOOKUP('Données projet'!$B$10,Paramètres!$A$1:$I$89,3,0)*VLOOKUP('Données projet'!$B$10,Paramètres!$A$1:$I$89,5,0)</f>
        <v>107.45279999999997</v>
      </c>
      <c r="AK28" s="13">
        <f t="shared" si="35"/>
        <v>28.7300285196239</v>
      </c>
      <c r="AL28" s="20">
        <f t="shared" si="4"/>
        <v>237.18509300501151</v>
      </c>
      <c r="AM28" s="59">
        <f t="shared" si="5"/>
        <v>530.51842633834485</v>
      </c>
      <c r="AN28" s="59">
        <f ca="1">AVERAGE(OFFSET($AM$3,0,0,'Données projet'!$E$10+1,1))-AVERAGE(OFFSET($H$3,0,0,'Données projet'!$E$10+1,1))</f>
        <v>253.52015405195095</v>
      </c>
      <c r="AO28" s="59">
        <f t="shared" si="36"/>
        <v>297.85935152309139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6.0295641452915749</v>
      </c>
      <c r="AW28" s="21">
        <f>EXP(-LN(2)/2)*AW27+(1-EXP(-LN(2)/2))/(LN(2)/2)*AQ28*AT28*VLOOKUP('Données projet'!$B$10,Paramètres!$A$1:$I$89,3,0)*0.475*44/12</f>
        <v>2.3009225088953644</v>
      </c>
      <c r="AX28" s="21">
        <f t="shared" si="6"/>
        <v>8.3304866541869398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21.091199999999994</v>
      </c>
      <c r="D29" s="11">
        <f t="shared" si="32"/>
        <v>6.8159746209088015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215.42380409122578</v>
      </c>
      <c r="H29" s="67">
        <f t="shared" si="1"/>
        <v>341.93832913141614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2.8421709430404007E-14</v>
      </c>
      <c r="O29" s="13">
        <f>N29*VLOOKUP('Données projet'!$B$9,Paramètres!$A$1:$I$89,3,0)*VLOOKUP('Données projet'!$B$9,Paramètres!$A$1:$I$89,5,0)</f>
        <v>1.3877752280677669E-14</v>
      </c>
      <c r="P29" s="13">
        <f t="shared" si="33"/>
        <v>2.623646074440813E-13</v>
      </c>
      <c r="Q29" s="20">
        <f t="shared" si="2"/>
        <v>4.8112210985395512E-13</v>
      </c>
      <c r="R29" s="59">
        <f t="shared" si="0"/>
        <v>293.33333333333377</v>
      </c>
      <c r="S29" s="59">
        <f ca="1">AVERAGE(OFFSET($R$3,0,0,'Données projet'!$E$9+1,1))-AVERAGE(OFFSET($H$3,0,0,'Données projet'!$E$9+1,1))</f>
        <v>46.352667056229393</v>
      </c>
      <c r="T29" s="59">
        <f t="shared" si="34"/>
        <v>155.18878144597841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39.927926698421992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2.2551525505219265</v>
      </c>
      <c r="AC29" s="22">
        <f t="shared" si="3"/>
        <v>42.183079248943919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16.600000000000001</v>
      </c>
      <c r="AI29" s="13">
        <f>IF('Données projet'!$A$62&gt;35,AI28+AH29-AQ28,IF(A29&lt;'Données projet'!$A$62,$AF$205^A29,IF(A29='Données projet'!$A$62,'Données projet'!$B$62,AI28+AH29-AQ28)))</f>
        <v>180.59999999999997</v>
      </c>
      <c r="AJ29" s="13">
        <f>AI29*VLOOKUP('Données projet'!$B$10,Paramètres!$A$1:$I$89,3,0)*VLOOKUP('Données projet'!$B$10,Paramètres!$A$1:$I$89,5,0)</f>
        <v>118.32911999999999</v>
      </c>
      <c r="AK29" s="13">
        <f t="shared" si="35"/>
        <v>31.284976516388774</v>
      </c>
      <c r="AL29" s="20">
        <f t="shared" si="4"/>
        <v>260.57788476604372</v>
      </c>
      <c r="AM29" s="59">
        <f t="shared" si="5"/>
        <v>553.91121809937704</v>
      </c>
      <c r="AN29" s="59">
        <f ca="1">AVERAGE(OFFSET($AM$3,0,0,'Données projet'!$E$10+1,1))-AVERAGE(OFFSET($H$3,0,0,'Données projet'!$E$10+1,1))</f>
        <v>253.52015405195095</v>
      </c>
      <c r="AO29" s="59">
        <f t="shared" si="36"/>
        <v>297.85935152309139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5.8646853966575794</v>
      </c>
      <c r="AW29" s="21">
        <f>EXP(-LN(2)/2)*AW28+(1-EXP(-LN(2)/2))/(LN(2)/2)*AQ29*AT29*VLOOKUP('Données projet'!$B$10,Paramètres!$A$1:$I$89,3,0)*0.475*44/12</f>
        <v>1.6269979090246764</v>
      </c>
      <c r="AX29" s="21">
        <f t="shared" si="6"/>
        <v>7.4916833056822556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21.902399999999993</v>
      </c>
      <c r="D30" s="11">
        <f t="shared" si="32"/>
        <v>7.047101657391166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223.4698373553002</v>
      </c>
      <c r="H30" s="67">
        <f t="shared" si="1"/>
        <v>343.7537153866229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2.8421709430404007E-14</v>
      </c>
      <c r="O30" s="13">
        <f>N30*VLOOKUP('Données projet'!$B$9,Paramètres!$A$1:$I$89,3,0)*VLOOKUP('Données projet'!$B$9,Paramètres!$A$1:$I$89,5,0)</f>
        <v>1.3877752280677669E-14</v>
      </c>
      <c r="P30" s="13">
        <f t="shared" si="33"/>
        <v>2.623646074440813E-13</v>
      </c>
      <c r="Q30" s="20">
        <f t="shared" si="2"/>
        <v>4.8112210985395512E-13</v>
      </c>
      <c r="R30" s="59">
        <f t="shared" si="0"/>
        <v>293.33333333333377</v>
      </c>
      <c r="S30" s="59">
        <f ca="1">AVERAGE(OFFSET($R$3,0,0,'Données projet'!$E$9+1,1))-AVERAGE(OFFSET($H$3,0,0,'Données projet'!$E$9+1,1))</f>
        <v>46.352667056229393</v>
      </c>
      <c r="T30" s="59">
        <f t="shared" si="34"/>
        <v>155.18878144597841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39.144964409496502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1.5946336610841925</v>
      </c>
      <c r="AC30" s="22">
        <f t="shared" si="3"/>
        <v>40.739598070580698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16.600000000000001</v>
      </c>
      <c r="AI30" s="13">
        <f>IF('Données projet'!$A$62&gt;35,AI29+AH30-AQ29,IF(A30&lt;'Données projet'!$A$62,$AF$205^A30,IF(A30='Données projet'!$A$62,'Données projet'!$B$62,AI29+AH30-AQ29)))</f>
        <v>197.19999999999996</v>
      </c>
      <c r="AJ30" s="13">
        <f>AI30*VLOOKUP('Données projet'!$B$10,Paramètres!$A$1:$I$89,3,0)*VLOOKUP('Données projet'!$B$10,Paramètres!$A$1:$I$89,5,0)</f>
        <v>129.20543999999998</v>
      </c>
      <c r="AK30" s="13">
        <f t="shared" si="35"/>
        <v>33.812694386461892</v>
      </c>
      <c r="AL30" s="20">
        <f t="shared" si="4"/>
        <v>283.92325072308773</v>
      </c>
      <c r="AM30" s="59">
        <f t="shared" si="5"/>
        <v>577.25658405642105</v>
      </c>
      <c r="AN30" s="59">
        <f ca="1">AVERAGE(OFFSET($AM$3,0,0,'Données projet'!$E$10+1,1))-AVERAGE(OFFSET($H$3,0,0,'Données projet'!$E$10+1,1))</f>
        <v>253.52015405195095</v>
      </c>
      <c r="AO30" s="59">
        <f t="shared" si="36"/>
        <v>297.85935152309139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5.7043152660755769</v>
      </c>
      <c r="AW30" s="21">
        <f>EXP(-LN(2)/2)*AW29+(1-EXP(-LN(2)/2))/(LN(2)/2)*AQ30*AT30*VLOOKUP('Données projet'!$B$10,Paramètres!$A$1:$I$89,3,0)*0.475*44/12</f>
        <v>1.1504612544476822</v>
      </c>
      <c r="AX30" s="21">
        <f t="shared" si="6"/>
        <v>6.8547765205232594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22.713599999999992</v>
      </c>
      <c r="D31" s="11">
        <f t="shared" si="32"/>
        <v>7.2772341841187966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231.50819370196962</v>
      </c>
      <c r="H31" s="67">
        <f t="shared" si="1"/>
        <v>345.5673695373402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2.8421709430404007E-14</v>
      </c>
      <c r="O31" s="13">
        <f>N31*VLOOKUP('Données projet'!$B$9,Paramètres!$A$1:$I$89,3,0)*VLOOKUP('Données projet'!$B$9,Paramètres!$A$1:$I$89,5,0)</f>
        <v>1.3877752280677669E-14</v>
      </c>
      <c r="P31" s="13">
        <f t="shared" si="33"/>
        <v>2.623646074440813E-13</v>
      </c>
      <c r="Q31" s="20">
        <f t="shared" si="2"/>
        <v>4.8112210985395512E-13</v>
      </c>
      <c r="R31" s="59">
        <f t="shared" si="0"/>
        <v>293.33333333333377</v>
      </c>
      <c r="S31" s="59">
        <f ca="1">AVERAGE(OFFSET($R$3,0,0,'Données projet'!$E$9+1,1))-AVERAGE(OFFSET($H$3,0,0,'Données projet'!$E$9+1,1))</f>
        <v>46.352667056229393</v>
      </c>
      <c r="T31" s="59">
        <f t="shared" si="34"/>
        <v>155.18878144597841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38.377355533497003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1.1275762752609633</v>
      </c>
      <c r="AC31" s="22">
        <f t="shared" si="3"/>
        <v>39.504931808757966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16.600000000000001</v>
      </c>
      <c r="AI31" s="13">
        <f>IF('Données projet'!$A$62&gt;35,AI30+AH31-AQ30,IF(A31&lt;'Données projet'!$A$62,$AF$205^A31,IF(A31='Données projet'!$A$62,'Données projet'!$B$62,AI30+AH31-AQ30)))</f>
        <v>213.79999999999995</v>
      </c>
      <c r="AJ31" s="13">
        <f>AI31*VLOOKUP('Données projet'!$B$10,Paramètres!$A$1:$I$89,3,0)*VLOOKUP('Données projet'!$B$10,Paramètres!$A$1:$I$89,5,0)</f>
        <v>140.08175999999997</v>
      </c>
      <c r="AK31" s="13">
        <f t="shared" si="35"/>
        <v>36.315734926422095</v>
      </c>
      <c r="AL31" s="20">
        <f t="shared" si="4"/>
        <v>307.22563699685173</v>
      </c>
      <c r="AM31" s="59">
        <f t="shared" si="5"/>
        <v>600.55897033018505</v>
      </c>
      <c r="AN31" s="59">
        <f ca="1">AVERAGE(OFFSET($AM$3,0,0,'Données projet'!$E$10+1,1))-AVERAGE(OFFSET($H$3,0,0,'Données projet'!$E$10+1,1))</f>
        <v>253.52015405195095</v>
      </c>
      <c r="AO31" s="59">
        <f t="shared" si="36"/>
        <v>297.85935152309139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5.5483304651478376</v>
      </c>
      <c r="AW31" s="21">
        <f>EXP(-LN(2)/2)*AW30+(1-EXP(-LN(2)/2))/(LN(2)/2)*AQ31*AT31*VLOOKUP('Données projet'!$B$10,Paramètres!$A$1:$I$89,3,0)*0.475*44/12</f>
        <v>0.81349895451233822</v>
      </c>
      <c r="AX31" s="21">
        <f t="shared" si="6"/>
        <v>6.3618294196601761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23.524799999999992</v>
      </c>
      <c r="D32" s="11">
        <f t="shared" si="32"/>
        <v>7.5064117884233523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239.53917871765393</v>
      </c>
      <c r="H32" s="67">
        <f t="shared" si="1"/>
        <v>347.37936053150395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2.8421709430404007E-14</v>
      </c>
      <c r="O32" s="13">
        <f>N32*VLOOKUP('Données projet'!$B$9,Paramètres!$A$1:$I$89,3,0)*VLOOKUP('Données projet'!$B$9,Paramètres!$A$1:$I$89,5,0)</f>
        <v>1.3877752280677669E-14</v>
      </c>
      <c r="P32" s="13">
        <f t="shared" si="33"/>
        <v>2.623646074440813E-13</v>
      </c>
      <c r="Q32" s="20">
        <f t="shared" si="2"/>
        <v>4.8112210985395512E-13</v>
      </c>
      <c r="R32" s="59">
        <f t="shared" si="0"/>
        <v>293.33333333333377</v>
      </c>
      <c r="S32" s="59">
        <f ca="1">AVERAGE(OFFSET($R$3,0,0,'Données projet'!$E$9+1,1))-AVERAGE(OFFSET($H$3,0,0,'Données projet'!$E$9+1,1))</f>
        <v>46.352667056229393</v>
      </c>
      <c r="T32" s="59">
        <f t="shared" si="34"/>
        <v>155.18878144597841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37.624798999360664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0.79731683054209623</v>
      </c>
      <c r="AC32" s="22">
        <f t="shared" si="3"/>
        <v>38.422115829902758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16.600000000000001</v>
      </c>
      <c r="AI32" s="13">
        <f>IF('Données projet'!$A$62&gt;35,AI31+AH32-AQ31,IF(A32&lt;'Données projet'!$A$62,$AF$205^A32,IF(A32='Données projet'!$A$62,'Données projet'!$B$62,AI31+AH32-AQ31)))</f>
        <v>230.39999999999995</v>
      </c>
      <c r="AJ32" s="13">
        <f>AI32*VLOOKUP('Données projet'!$B$10,Paramètres!$A$1:$I$89,3,0)*VLOOKUP('Données projet'!$B$10,Paramètres!$A$1:$I$89,5,0)</f>
        <v>150.95807999999997</v>
      </c>
      <c r="AK32" s="13">
        <f t="shared" si="35"/>
        <v>38.796231993724774</v>
      </c>
      <c r="AL32" s="20">
        <f t="shared" si="4"/>
        <v>330.48876005573726</v>
      </c>
      <c r="AM32" s="59">
        <f t="shared" si="5"/>
        <v>623.82209338907057</v>
      </c>
      <c r="AN32" s="59">
        <f ca="1">AVERAGE(OFFSET($AM$3,0,0,'Données projet'!$E$10+1,1))-AVERAGE(OFFSET($H$3,0,0,'Données projet'!$E$10+1,1))</f>
        <v>253.52015405195095</v>
      </c>
      <c r="AO32" s="59">
        <f t="shared" si="36"/>
        <v>297.85935152309139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5.3966110768043514</v>
      </c>
      <c r="AW32" s="21">
        <f>EXP(-LN(2)/2)*AW31+(1-EXP(-LN(2)/2))/(LN(2)/2)*AQ32*AT32*VLOOKUP('Données projet'!$B$10,Paramètres!$A$1:$I$89,3,0)*0.475*44/12</f>
        <v>0.57523062722384111</v>
      </c>
      <c r="AX32" s="21">
        <f t="shared" si="6"/>
        <v>5.9718417040281926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24.335999999999991</v>
      </c>
      <c r="D33" s="11">
        <f t="shared" si="32"/>
        <v>7.7346711726299739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247.56307571854711</v>
      </c>
      <c r="H33" s="67">
        <f t="shared" si="1"/>
        <v>349.18975229233047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2.8421709430404007E-14</v>
      </c>
      <c r="O33" s="13">
        <f>N33*VLOOKUP('Données projet'!$B$9,Paramètres!$A$1:$I$89,3,0)*VLOOKUP('Données projet'!$B$9,Paramètres!$A$1:$I$89,5,0)</f>
        <v>1.3877752280677669E-14</v>
      </c>
      <c r="P33" s="13">
        <f t="shared" si="33"/>
        <v>2.623646074440813E-13</v>
      </c>
      <c r="Q33" s="20">
        <f t="shared" si="2"/>
        <v>4.8112210985395512E-13</v>
      </c>
      <c r="R33" s="59">
        <f t="shared" si="0"/>
        <v>293.33333333333377</v>
      </c>
      <c r="S33" s="59">
        <f ca="1">AVERAGE(OFFSET($R$3,0,0,'Données projet'!$E$9+1,1))-AVERAGE(OFFSET($H$3,0,0,'Données projet'!$E$9+1,1))</f>
        <v>46.352667056229393</v>
      </c>
      <c r="T33" s="59">
        <f t="shared" si="34"/>
        <v>155.18878144597841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36.886999639844582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0.56378813763048163</v>
      </c>
      <c r="AC33" s="22">
        <f t="shared" si="3"/>
        <v>37.450787777475064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247</v>
      </c>
      <c r="AG33" s="12">
        <f>VLOOKUP(A33,'Données projet'!$A$61:$I$81,9,0)</f>
        <v>16.600000000000001</v>
      </c>
      <c r="AH33" s="12">
        <f t="array" ref="AH33">INDEX(AG:AG,MIN(IF(ISNUMBER(AG33:AG229),ROW(AG33:AG229),"")))</f>
        <v>16.600000000000001</v>
      </c>
      <c r="AI33" s="13">
        <f>IF('Données projet'!$A$62&gt;35,AI32+AH33-AQ32,IF(A33&lt;'Données projet'!$A$62,$AF$205^A33,IF(A33='Données projet'!$A$62,'Données projet'!$B$62,AI32+AH33-AQ32)))</f>
        <v>246.99999999999994</v>
      </c>
      <c r="AJ33" s="13">
        <f>AI33*VLOOKUP('Données projet'!$B$10,Paramètres!$A$1:$I$89,3,0)*VLOOKUP('Données projet'!$B$10,Paramètres!$A$1:$I$89,5,0)</f>
        <v>161.83439999999996</v>
      </c>
      <c r="AK33" s="13">
        <f t="shared" si="35"/>
        <v>41.25599453517048</v>
      </c>
      <c r="AL33" s="20">
        <f t="shared" si="4"/>
        <v>353.71577048208854</v>
      </c>
      <c r="AM33" s="59">
        <f t="shared" si="5"/>
        <v>647.04910381542186</v>
      </c>
      <c r="AN33" s="59">
        <f ca="1">AVERAGE(OFFSET($AM$3,0,0,'Données projet'!$E$10+1,1))-AVERAGE(OFFSET($H$3,0,0,'Données projet'!$E$10+1,1))</f>
        <v>253.52015405195095</v>
      </c>
      <c r="AO33" s="59">
        <f t="shared" si="36"/>
        <v>297.85935152309139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84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2.6161867439240005</v>
      </c>
      <c r="AV33" s="21">
        <f>EXP(-LN(2)/25)*AV32+(1-EXP(-LN(2)/25))/(LN(2)/25)*Calculateur!AQ33*Calculateur!AS33*VLOOKUP('Données projet'!$B$10,Paramètres!$A$1:$I$89,3,0)*0.475*44/12</f>
        <v>16.975526652519108</v>
      </c>
      <c r="AW33" s="21">
        <f>EXP(-LN(2)/2)*AW32+(1-EXP(-LN(2)/2))/(LN(2)/2)*AQ33*AT33*VLOOKUP('Données projet'!$B$10,Paramètres!$A$1:$I$89,3,0)*0.475*44/12</f>
        <v>23.774665419445395</v>
      </c>
      <c r="AX33" s="21">
        <f t="shared" si="6"/>
        <v>43.366378815888503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25.147199999999991</v>
      </c>
      <c r="D34" s="11">
        <f t="shared" si="32"/>
        <v>7.96204645339769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255.58014806131541</v>
      </c>
      <c r="H34" s="67">
        <f t="shared" si="1"/>
        <v>350.9986042396676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2.8421709430404007E-14</v>
      </c>
      <c r="O34" s="13">
        <f>N34*VLOOKUP('Données projet'!$B$9,Paramètres!$A$1:$I$89,3,0)*VLOOKUP('Données projet'!$B$9,Paramètres!$A$1:$I$89,5,0)</f>
        <v>1.3877752280677669E-14</v>
      </c>
      <c r="P34" s="13">
        <f t="shared" si="33"/>
        <v>2.623646074440813E-13</v>
      </c>
      <c r="Q34" s="20">
        <f t="shared" si="2"/>
        <v>4.8112210985395512E-13</v>
      </c>
      <c r="R34" s="59">
        <f t="shared" si="0"/>
        <v>293.33333333333377</v>
      </c>
      <c r="S34" s="59">
        <f ca="1">AVERAGE(OFFSET($R$3,0,0,'Données projet'!$E$9+1,1))-AVERAGE(OFFSET($H$3,0,0,'Données projet'!$E$9+1,1))</f>
        <v>46.352667056229393</v>
      </c>
      <c r="T34" s="59">
        <f t="shared" si="34"/>
        <v>155.18878144597841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36.163668075755432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0.39865841527104812</v>
      </c>
      <c r="AC34" s="22">
        <f t="shared" si="3"/>
        <v>36.562326491026482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14.2</v>
      </c>
      <c r="AI34" s="13">
        <f>IF('Données projet'!$A$62&gt;35,AI33+AH34-AQ33,IF(A34&lt;'Données projet'!$A$62,$AF$205^A34,IF(A34='Données projet'!$A$62,'Données projet'!$B$62,AI33+AH34-AQ33)))</f>
        <v>177.19999999999993</v>
      </c>
      <c r="AJ34" s="13">
        <f>AI34*VLOOKUP('Données projet'!$B$10,Paramètres!$A$1:$I$89,3,0)*VLOOKUP('Données projet'!$B$10,Paramètres!$A$1:$I$89,5,0)</f>
        <v>116.10143999999995</v>
      </c>
      <c r="AK34" s="13">
        <f t="shared" si="35"/>
        <v>30.763983786631506</v>
      </c>
      <c r="AL34" s="20">
        <f t="shared" si="4"/>
        <v>255.79061309504979</v>
      </c>
      <c r="AM34" s="59">
        <f t="shared" si="5"/>
        <v>549.12394642838308</v>
      </c>
      <c r="AN34" s="59">
        <f ca="1">AVERAGE(OFFSET($AM$3,0,0,'Données projet'!$E$10+1,1))-AVERAGE(OFFSET($H$3,0,0,'Données projet'!$E$10+1,1))</f>
        <v>253.52015405195095</v>
      </c>
      <c r="AO34" s="59">
        <f t="shared" si="36"/>
        <v>297.85935152309139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2.5648849175920008</v>
      </c>
      <c r="AV34" s="21">
        <f>EXP(-LN(2)/25)*AV33+(1-EXP(-LN(2)/25))/(LN(2)/25)*Calculateur!AQ34*Calculateur!AS34*VLOOKUP('Données projet'!$B$10,Paramètres!$A$1:$I$89,3,0)*0.475*44/12</f>
        <v>16.511329983501824</v>
      </c>
      <c r="AW34" s="21">
        <f>EXP(-LN(2)/2)*AW33+(1-EXP(-LN(2)/2))/(LN(2)/2)*AQ34*AT34*VLOOKUP('Données projet'!$B$10,Paramètres!$A$1:$I$89,3,0)*0.475*44/12</f>
        <v>16.811227138531155</v>
      </c>
      <c r="AX34" s="21">
        <f t="shared" si="6"/>
        <v>35.887442039624979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25.95839999999999</v>
      </c>
      <c r="D35" s="11">
        <f t="shared" si="32"/>
        <v>8.1885694213502767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263.59064114726522</v>
      </c>
      <c r="H35" s="67">
        <f t="shared" si="1"/>
        <v>352.80597174218502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2.8421709430404007E-14</v>
      </c>
      <c r="O35" s="13">
        <f>N35*VLOOKUP('Données projet'!$B$9,Paramètres!$A$1:$I$89,3,0)*VLOOKUP('Données projet'!$B$9,Paramètres!$A$1:$I$89,5,0)</f>
        <v>1.3877752280677669E-14</v>
      </c>
      <c r="P35" s="13">
        <f t="shared" si="33"/>
        <v>2.623646074440813E-13</v>
      </c>
      <c r="Q35" s="20">
        <f t="shared" ref="Q35:Q66" si="53">(O35+P35)*0.475*44/12</f>
        <v>4.8112210985395512E-13</v>
      </c>
      <c r="R35" s="59">
        <f t="shared" si="0"/>
        <v>293.33333333333377</v>
      </c>
      <c r="S35" s="59">
        <f ca="1">AVERAGE(OFFSET($R$3,0,0,'Données projet'!$E$9+1,1))-AVERAGE(OFFSET($H$3,0,0,'Données projet'!$E$9+1,1))</f>
        <v>46.352667056229393</v>
      </c>
      <c r="T35" s="59">
        <f t="shared" si="34"/>
        <v>155.18878144597841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35.454520602449378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0.28189406881524082</v>
      </c>
      <c r="AC35" s="22">
        <f t="shared" si="3"/>
        <v>35.736414671264619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14.2</v>
      </c>
      <c r="AI35" s="13">
        <f>IF('Données projet'!$A$62&gt;35,AI34+AH35-AQ34,IF(A35&lt;'Données projet'!$A$62,$AF$205^A35,IF(A35='Données projet'!$A$62,'Données projet'!$B$62,AI34+AH35-AQ34)))</f>
        <v>191.39999999999992</v>
      </c>
      <c r="AJ35" s="13">
        <f>AI35*VLOOKUP('Données projet'!$B$10,Paramètres!$A$1:$I$89,3,0)*VLOOKUP('Données projet'!$B$10,Paramètres!$A$1:$I$89,5,0)</f>
        <v>125.40527999999995</v>
      </c>
      <c r="AK35" s="13">
        <f t="shared" si="35"/>
        <v>32.932441221531498</v>
      </c>
      <c r="AL35" s="20">
        <f t="shared" si="4"/>
        <v>275.77153112750057</v>
      </c>
      <c r="AM35" s="59">
        <f t="shared" si="5"/>
        <v>569.10486446083382</v>
      </c>
      <c r="AN35" s="59">
        <f ca="1">AVERAGE(OFFSET($AM$3,0,0,'Données projet'!$E$10+1,1))-AVERAGE(OFFSET($H$3,0,0,'Données projet'!$E$10+1,1))</f>
        <v>253.52015405195095</v>
      </c>
      <c r="AO35" s="59">
        <f t="shared" si="36"/>
        <v>297.85935152309139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2.5145890887833473</v>
      </c>
      <c r="AV35" s="21">
        <f>EXP(-LN(2)/25)*AV34+(1-EXP(-LN(2)/25))/(LN(2)/25)*Calculateur!AQ35*Calculateur!AS35*VLOOKUP('Données projet'!$B$10,Paramètres!$A$1:$I$89,3,0)*0.475*44/12</f>
        <v>16.059826796809858</v>
      </c>
      <c r="AW35" s="21">
        <f>EXP(-LN(2)/2)*AW34+(1-EXP(-LN(2)/2))/(LN(2)/2)*AQ35*AT35*VLOOKUP('Données projet'!$B$10,Paramètres!$A$1:$I$89,3,0)*0.475*44/12</f>
        <v>11.887332709722699</v>
      </c>
      <c r="AX35" s="21">
        <f t="shared" si="6"/>
        <v>30.461748595315903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26.76959999999999</v>
      </c>
      <c r="D36" s="11">
        <f t="shared" si="32"/>
        <v>8.4142697673415583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271.59478416895234</v>
      </c>
      <c r="H36" s="67">
        <f t="shared" si="1"/>
        <v>354.61190651145318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2.8421709430404007E-14</v>
      </c>
      <c r="O36" s="13">
        <f>N36*VLOOKUP('Données projet'!$B$9,Paramètres!$A$1:$I$89,3,0)*VLOOKUP('Données projet'!$B$9,Paramètres!$A$1:$I$89,5,0)</f>
        <v>1.3877752280677669E-14</v>
      </c>
      <c r="P36" s="13">
        <f t="shared" si="33"/>
        <v>2.623646074440813E-13</v>
      </c>
      <c r="Q36" s="20">
        <f t="shared" si="53"/>
        <v>4.8112210985395512E-13</v>
      </c>
      <c r="R36" s="59">
        <f t="shared" si="0"/>
        <v>293.33333333333377</v>
      </c>
      <c r="S36" s="59">
        <f ca="1">AVERAGE(OFFSET($R$3,0,0,'Données projet'!$E$9+1,1))-AVERAGE(OFFSET($H$3,0,0,'Données projet'!$E$9+1,1))</f>
        <v>46.352667056229393</v>
      </c>
      <c r="T36" s="59">
        <f t="shared" si="34"/>
        <v>155.18878144597841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34.759279078557611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0.19932920763552406</v>
      </c>
      <c r="AC36" s="22">
        <f t="shared" si="3"/>
        <v>34.958608286193133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14.2</v>
      </c>
      <c r="AI36" s="13">
        <f>IF('Données projet'!$A$62&gt;35,AI35+AH36-AQ35,IF(A36&lt;'Données projet'!$A$62,$AF$205^A36,IF(A36='Données projet'!$A$62,'Données projet'!$B$62,AI35+AH36-AQ35)))</f>
        <v>205.59999999999991</v>
      </c>
      <c r="AJ36" s="13">
        <f>AI36*VLOOKUP('Données projet'!$B$10,Paramètres!$A$1:$I$89,3,0)*VLOOKUP('Données projet'!$B$10,Paramètres!$A$1:$I$89,5,0)</f>
        <v>134.70911999999996</v>
      </c>
      <c r="AK36" s="13">
        <f t="shared" si="35"/>
        <v>35.082234990312983</v>
      </c>
      <c r="AL36" s="20">
        <f t="shared" si="4"/>
        <v>295.71994327479496</v>
      </c>
      <c r="AM36" s="59">
        <f t="shared" si="5"/>
        <v>589.05327660812827</v>
      </c>
      <c r="AN36" s="59">
        <f ca="1">AVERAGE(OFFSET($AM$3,0,0,'Données projet'!$E$10+1,1))-AVERAGE(OFFSET($H$3,0,0,'Données projet'!$E$10+1,1))</f>
        <v>253.52015405195095</v>
      </c>
      <c r="AO36" s="59">
        <f t="shared" si="36"/>
        <v>297.85935152309139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2.4652795305002049</v>
      </c>
      <c r="AV36" s="21">
        <f>EXP(-LN(2)/25)*AV35+(1-EXP(-LN(2)/25))/(LN(2)/25)*Calculateur!AQ36*Calculateur!AS36*VLOOKUP('Données projet'!$B$10,Paramètres!$A$1:$I$89,3,0)*0.475*44/12</f>
        <v>15.620669988501506</v>
      </c>
      <c r="AW36" s="21">
        <f>EXP(-LN(2)/2)*AW35+(1-EXP(-LN(2)/2))/(LN(2)/2)*AQ36*AT36*VLOOKUP('Données projet'!$B$10,Paramètres!$A$1:$I$89,3,0)*0.475*44/12</f>
        <v>8.4056135692655776</v>
      </c>
      <c r="AX36" s="21">
        <f t="shared" si="6"/>
        <v>26.491563088267291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27.580799999999989</v>
      </c>
      <c r="D37" s="11">
        <f t="shared" si="32"/>
        <v>8.6391752805240429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279.59279163913288</v>
      </c>
      <c r="H37" s="67">
        <f t="shared" si="1"/>
        <v>356.41645694691266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2.8421709430404007E-14</v>
      </c>
      <c r="O37" s="13">
        <f>N37*VLOOKUP('Données projet'!$B$9,Paramètres!$A$1:$I$89,3,0)*VLOOKUP('Données projet'!$B$9,Paramètres!$A$1:$I$89,5,0)</f>
        <v>1.3877752280677669E-14</v>
      </c>
      <c r="P37" s="13">
        <f t="shared" si="33"/>
        <v>2.623646074440813E-13</v>
      </c>
      <c r="Q37" s="20">
        <f t="shared" si="53"/>
        <v>4.8112210985395512E-13</v>
      </c>
      <c r="R37" s="59">
        <f t="shared" si="0"/>
        <v>293.33333333333377</v>
      </c>
      <c r="S37" s="59">
        <f ca="1">AVERAGE(OFFSET($R$3,0,0,'Données projet'!$E$9+1,1))-AVERAGE(OFFSET($H$3,0,0,'Données projet'!$E$9+1,1))</f>
        <v>46.352667056229393</v>
      </c>
      <c r="T37" s="59">
        <f t="shared" si="34"/>
        <v>155.18878144597841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34.0776708168939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0.14094703440762041</v>
      </c>
      <c r="AC37" s="22">
        <f t="shared" si="3"/>
        <v>34.218617851301516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14.2</v>
      </c>
      <c r="AI37" s="13">
        <f>IF('Données projet'!$A$62&gt;35,AI36+AH37-AQ36,IF(A37&lt;'Données projet'!$A$62,$AF$205^A37,IF(A37='Données projet'!$A$62,'Données projet'!$B$62,AI36+AH37-AQ36)))</f>
        <v>219.7999999999999</v>
      </c>
      <c r="AJ37" s="13">
        <f>AI37*VLOOKUP('Données projet'!$B$10,Paramètres!$A$1:$I$89,3,0)*VLOOKUP('Données projet'!$B$10,Paramètres!$A$1:$I$89,5,0)</f>
        <v>144.01295999999994</v>
      </c>
      <c r="AK37" s="13">
        <f t="shared" si="35"/>
        <v>37.214800755707344</v>
      </c>
      <c r="AL37" s="20">
        <f t="shared" si="4"/>
        <v>315.63834998285682</v>
      </c>
      <c r="AM37" s="59">
        <f t="shared" si="5"/>
        <v>608.97168331619014</v>
      </c>
      <c r="AN37" s="59">
        <f ca="1">AVERAGE(OFFSET($AM$3,0,0,'Données projet'!$E$10+1,1))-AVERAGE(OFFSET($H$3,0,0,'Données projet'!$E$10+1,1))</f>
        <v>253.52015405195095</v>
      </c>
      <c r="AO37" s="59">
        <f t="shared" si="36"/>
        <v>297.85935152309139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2.4169369025791343</v>
      </c>
      <c r="AV37" s="21">
        <f>EXP(-LN(2)/25)*AV36+(1-EXP(-LN(2)/25))/(LN(2)/25)*Calculateur!AQ37*Calculateur!AS37*VLOOKUP('Données projet'!$B$10,Paramètres!$A$1:$I$89,3,0)*0.475*44/12</f>
        <v>15.193521946210598</v>
      </c>
      <c r="AW37" s="21">
        <f>EXP(-LN(2)/2)*AW36+(1-EXP(-LN(2)/2))/(LN(2)/2)*AQ37*AT37*VLOOKUP('Données projet'!$B$10,Paramètres!$A$1:$I$89,3,0)*0.475*44/12</f>
        <v>5.9436663548613495</v>
      </c>
      <c r="AX37" s="21">
        <f t="shared" si="6"/>
        <v>23.554125203651083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28.391999999999989</v>
      </c>
      <c r="D38" s="11">
        <f t="shared" si="32"/>
        <v>8.8633120224605495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287.58486473478314</v>
      </c>
      <c r="H38" s="67">
        <f t="shared" si="1"/>
        <v>358.21966843911872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2.8421709430404007E-14</v>
      </c>
      <c r="O38" s="13">
        <f>N38*VLOOKUP('Données projet'!$B$9,Paramètres!$A$1:$I$89,3,0)*VLOOKUP('Données projet'!$B$9,Paramètres!$A$1:$I$89,5,0)</f>
        <v>1.3877752280677669E-14</v>
      </c>
      <c r="P38" s="13">
        <f t="shared" si="33"/>
        <v>2.623646074440813E-13</v>
      </c>
      <c r="Q38" s="20">
        <f t="shared" si="53"/>
        <v>4.8112210985395512E-13</v>
      </c>
      <c r="R38" s="59">
        <f t="shared" si="0"/>
        <v>293.33333333333377</v>
      </c>
      <c r="S38" s="59">
        <f ca="1">AVERAGE(OFFSET($R$3,0,0,'Données projet'!$E$9+1,1))-AVERAGE(OFFSET($H$3,0,0,'Données projet'!$E$9+1,1))</f>
        <v>46.352667056229393</v>
      </c>
      <c r="T38" s="59">
        <f t="shared" si="34"/>
        <v>155.18878144597841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33.409428477501429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9.9664603817762029E-2</v>
      </c>
      <c r="AC38" s="22">
        <f t="shared" si="3"/>
        <v>33.509093081319193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14.2</v>
      </c>
      <c r="AI38" s="13">
        <f>IF('Données projet'!$A$62&gt;35,AI37+AH38-AQ37,IF(A38&lt;'Données projet'!$A$62,$AF$205^A38,IF(A38='Données projet'!$A$62,'Données projet'!$B$62,AI37+AH38-AQ37)))</f>
        <v>233.99999999999989</v>
      </c>
      <c r="AJ38" s="13">
        <f>AI38*VLOOKUP('Données projet'!$B$10,Paramètres!$A$1:$I$89,3,0)*VLOOKUP('Données projet'!$B$10,Paramètres!$A$1:$I$89,5,0)</f>
        <v>153.31679999999992</v>
      </c>
      <c r="AK38" s="13">
        <f t="shared" si="35"/>
        <v>39.331378191752719</v>
      </c>
      <c r="AL38" s="20">
        <f t="shared" si="4"/>
        <v>335.52891035063584</v>
      </c>
      <c r="AM38" s="59">
        <f t="shared" si="5"/>
        <v>628.86224368396915</v>
      </c>
      <c r="AN38" s="59">
        <f ca="1">AVERAGE(OFFSET($AM$3,0,0,'Données projet'!$E$10+1,1))-AVERAGE(OFFSET($H$3,0,0,'Données projet'!$E$10+1,1))</f>
        <v>253.52015405195095</v>
      </c>
      <c r="AO38" s="59">
        <f t="shared" si="36"/>
        <v>297.85935152309139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2.3695422441055043</v>
      </c>
      <c r="AV38" s="21">
        <f>EXP(-LN(2)/25)*AV37+(1-EXP(-LN(2)/25))/(LN(2)/25)*Calculateur!AQ38*Calculateur!AS38*VLOOKUP('Données projet'!$B$10,Paramètres!$A$1:$I$89,3,0)*0.475*44/12</f>
        <v>14.778054289598876</v>
      </c>
      <c r="AW38" s="21">
        <f>EXP(-LN(2)/2)*AW37+(1-EXP(-LN(2)/2))/(LN(2)/2)*AQ38*AT38*VLOOKUP('Données projet'!$B$10,Paramètres!$A$1:$I$89,3,0)*0.475*44/12</f>
        <v>4.2028067846327888</v>
      </c>
      <c r="AX38" s="21">
        <f t="shared" si="6"/>
        <v>21.350403318337168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29.203199999999988</v>
      </c>
      <c r="D39" s="11">
        <f t="shared" si="32"/>
        <v>9.0867044807780779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295.57119248319913</v>
      </c>
      <c r="H39" s="67">
        <f t="shared" si="1"/>
        <v>360.02158363735509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2.8421709430404007E-14</v>
      </c>
      <c r="O39" s="13">
        <f>N39*VLOOKUP('Données projet'!$B$9,Paramètres!$A$1:$I$89,3,0)*VLOOKUP('Données projet'!$B$9,Paramètres!$A$1:$I$89,5,0)</f>
        <v>1.3877752280677669E-14</v>
      </c>
      <c r="P39" s="13">
        <f t="shared" si="33"/>
        <v>2.623646074440813E-13</v>
      </c>
      <c r="Q39" s="20">
        <f t="shared" si="53"/>
        <v>4.8112210985395512E-13</v>
      </c>
      <c r="R39" s="59">
        <f t="shared" si="0"/>
        <v>293.33333333333377</v>
      </c>
      <c r="S39" s="59">
        <f ca="1">AVERAGE(OFFSET($R$3,0,0,'Données projet'!$E$9+1,1))-AVERAGE(OFFSET($H$3,0,0,'Données projet'!$E$9+1,1))</f>
        <v>46.352667056229393</v>
      </c>
      <c r="T39" s="59">
        <f t="shared" si="34"/>
        <v>155.18878144597841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32.754289962796861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7.0473517203810204E-2</v>
      </c>
      <c r="AC39" s="22">
        <f t="shared" si="3"/>
        <v>32.824763480000669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14.2</v>
      </c>
      <c r="AI39" s="13">
        <f>IF('Données projet'!$A$62&gt;35,AI38+AH39-AQ38,IF(A39&lt;'Données projet'!$A$62,$AF$205^A39,IF(A39='Données projet'!$A$62,'Données projet'!$B$62,AI38+AH39-AQ38)))</f>
        <v>248.19999999999987</v>
      </c>
      <c r="AJ39" s="13">
        <f>AI39*VLOOKUP('Données projet'!$B$10,Paramètres!$A$1:$I$89,3,0)*VLOOKUP('Données projet'!$B$10,Paramètres!$A$1:$I$89,5,0)</f>
        <v>162.62063999999992</v>
      </c>
      <c r="AK39" s="13">
        <f t="shared" si="35"/>
        <v>41.43304801502606</v>
      </c>
      <c r="AL39" s="20">
        <f t="shared" si="4"/>
        <v>355.39350662617022</v>
      </c>
      <c r="AM39" s="59">
        <f t="shared" si="5"/>
        <v>648.72683995950354</v>
      </c>
      <c r="AN39" s="59">
        <f ca="1">AVERAGE(OFFSET($AM$3,0,0,'Données projet'!$E$10+1,1))-AVERAGE(OFFSET($H$3,0,0,'Données projet'!$E$10+1,1))</f>
        <v>253.52015405195095</v>
      </c>
      <c r="AO39" s="59">
        <f t="shared" si="36"/>
        <v>297.85935152309139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2.323076965976655</v>
      </c>
      <c r="AV39" s="21">
        <f>EXP(-LN(2)/25)*AV38+(1-EXP(-LN(2)/25))/(LN(2)/25)*Calculateur!AQ39*Calculateur!AS39*VLOOKUP('Données projet'!$B$10,Paramètres!$A$1:$I$89,3,0)*0.475*44/12</f>
        <v>14.373947617905696</v>
      </c>
      <c r="AW39" s="21">
        <f>EXP(-LN(2)/2)*AW38+(1-EXP(-LN(2)/2))/(LN(2)/2)*AQ39*AT39*VLOOKUP('Données projet'!$B$10,Paramètres!$A$1:$I$89,3,0)*0.475*44/12</f>
        <v>2.9718331774306748</v>
      </c>
      <c r="AX39" s="21">
        <f t="shared" si="6"/>
        <v>19.668857761313024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30.014399999999988</v>
      </c>
      <c r="D40" s="11">
        <f t="shared" si="32"/>
        <v>9.3093757052690744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303.5519528126033</v>
      </c>
      <c r="H40" s="67">
        <f t="shared" si="1"/>
        <v>361.82224268667693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2.8421709430404007E-14</v>
      </c>
      <c r="O40" s="13">
        <f>N40*VLOOKUP('Données projet'!$B$9,Paramètres!$A$1:$I$89,3,0)*VLOOKUP('Données projet'!$B$9,Paramètres!$A$1:$I$89,5,0)</f>
        <v>1.3877752280677669E-14</v>
      </c>
      <c r="P40" s="13">
        <f t="shared" si="33"/>
        <v>2.623646074440813E-13</v>
      </c>
      <c r="Q40" s="20">
        <f t="shared" si="53"/>
        <v>4.8112210985395512E-13</v>
      </c>
      <c r="R40" s="59">
        <f t="shared" si="0"/>
        <v>293.33333333333377</v>
      </c>
      <c r="S40" s="59">
        <f ca="1">AVERAGE(OFFSET($R$3,0,0,'Données projet'!$E$9+1,1))-AVERAGE(OFFSET($H$3,0,0,'Données projet'!$E$9+1,1))</f>
        <v>46.352667056229393</v>
      </c>
      <c r="T40" s="59">
        <f t="shared" si="34"/>
        <v>155.18878144597841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32.111998314770617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4.9832301908881015E-2</v>
      </c>
      <c r="AC40" s="22">
        <f t="shared" si="3"/>
        <v>32.161830616679495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14.2</v>
      </c>
      <c r="AI40" s="13">
        <f>IF('Données projet'!$A$62&gt;35,AI39+AH40-AQ39,IF(A40&lt;'Données projet'!$A$62,$AF$205^A40,IF(A40='Données projet'!$A$62,'Données projet'!$B$62,AI39+AH40-AQ39)))</f>
        <v>262.39999999999986</v>
      </c>
      <c r="AJ40" s="13">
        <f>AI40*VLOOKUP('Données projet'!$B$10,Paramètres!$A$1:$I$89,3,0)*VLOOKUP('Données projet'!$B$10,Paramètres!$A$1:$I$89,5,0)</f>
        <v>171.9244799999999</v>
      </c>
      <c r="AK40" s="13">
        <f t="shared" si="35"/>
        <v>43.520760297647712</v>
      </c>
      <c r="AL40" s="20">
        <f t="shared" si="4"/>
        <v>375.23379351840293</v>
      </c>
      <c r="AM40" s="59">
        <f t="shared" si="5"/>
        <v>668.56712685173625</v>
      </c>
      <c r="AN40" s="59">
        <f ca="1">AVERAGE(OFFSET($AM$3,0,0,'Données projet'!$E$10+1,1))-AVERAGE(OFFSET($H$3,0,0,'Données projet'!$E$10+1,1))</f>
        <v>253.52015405195095</v>
      </c>
      <c r="AO40" s="59">
        <f t="shared" si="36"/>
        <v>297.85935152309139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2.2775228436108912</v>
      </c>
      <c r="AV40" s="21">
        <f>EXP(-LN(2)/25)*AV39+(1-EXP(-LN(2)/25))/(LN(2)/25)*Calculateur!AQ40*Calculateur!AS40*VLOOKUP('Données projet'!$B$10,Paramètres!$A$1:$I$89,3,0)*0.475*44/12</f>
        <v>13.980891264401011</v>
      </c>
      <c r="AW40" s="21">
        <f>EXP(-LN(2)/2)*AW39+(1-EXP(-LN(2)/2))/(LN(2)/2)*AQ40*AT40*VLOOKUP('Données projet'!$B$10,Paramètres!$A$1:$I$89,3,0)*0.475*44/12</f>
        <v>2.1014033923163944</v>
      </c>
      <c r="AX40" s="21">
        <f t="shared" si="6"/>
        <v>18.359817500328298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30.825599999999987</v>
      </c>
      <c r="D41" s="11">
        <f t="shared" si="32"/>
        <v>9.5313474288652547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311.52731348597729</v>
      </c>
      <c r="H41" s="67">
        <f t="shared" si="1"/>
        <v>363.62168343860691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2.8421709430404007E-14</v>
      </c>
      <c r="O41" s="13">
        <f>N41*VLOOKUP('Données projet'!$B$9,Paramètres!$A$1:$I$89,3,0)*VLOOKUP('Données projet'!$B$9,Paramètres!$A$1:$I$89,5,0)</f>
        <v>1.3877752280677669E-14</v>
      </c>
      <c r="P41" s="13">
        <f t="shared" si="33"/>
        <v>2.623646074440813E-13</v>
      </c>
      <c r="Q41" s="20">
        <f t="shared" si="53"/>
        <v>4.8112210985395512E-13</v>
      </c>
      <c r="R41" s="59">
        <f t="shared" si="0"/>
        <v>293.33333333333377</v>
      </c>
      <c r="S41" s="59">
        <f ca="1">AVERAGE(OFFSET($R$3,0,0,'Données projet'!$E$9+1,1))-AVERAGE(OFFSET($H$3,0,0,'Données projet'!$E$9+1,1))</f>
        <v>46.352667056229393</v>
      </c>
      <c r="T41" s="59">
        <f t="shared" si="34"/>
        <v>155.18878144597841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31.482301614202942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3.5236758601905102E-2</v>
      </c>
      <c r="AC41" s="22">
        <f t="shared" si="3"/>
        <v>31.517538372804847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14.2</v>
      </c>
      <c r="AI41" s="13">
        <f>IF('Données projet'!$A$62&gt;35,AI40+AH41-AQ40,IF(A41&lt;'Données projet'!$A$62,$AF$205^A41,IF(A41='Données projet'!$A$62,'Données projet'!$B$62,AI40+AH41-AQ40)))</f>
        <v>276.59999999999985</v>
      </c>
      <c r="AJ41" s="13">
        <f>AI41*VLOOKUP('Données projet'!$B$10,Paramètres!$A$1:$I$89,3,0)*VLOOKUP('Données projet'!$B$10,Paramètres!$A$1:$I$89,5,0)</f>
        <v>181.22831999999991</v>
      </c>
      <c r="AK41" s="13">
        <f t="shared" si="35"/>
        <v>45.595356476294157</v>
      </c>
      <c r="AL41" s="20">
        <f t="shared" si="4"/>
        <v>395.05123652954552</v>
      </c>
      <c r="AM41" s="59">
        <f t="shared" si="5"/>
        <v>688.38456986287883</v>
      </c>
      <c r="AN41" s="59">
        <f ca="1">AVERAGE(OFFSET($AM$3,0,0,'Données projet'!$E$10+1,1))-AVERAGE(OFFSET($H$3,0,0,'Données projet'!$E$10+1,1))</f>
        <v>253.52015405195095</v>
      </c>
      <c r="AO41" s="59">
        <f t="shared" si="36"/>
        <v>297.85935152309139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2.2328620097994487</v>
      </c>
      <c r="AV41" s="21">
        <f>EXP(-LN(2)/25)*AV40+(1-EXP(-LN(2)/25))/(LN(2)/25)*Calculateur!AQ41*Calculateur!AS41*VLOOKUP('Données projet'!$B$10,Paramètres!$A$1:$I$89,3,0)*0.475*44/12</f>
        <v>13.598583057552847</v>
      </c>
      <c r="AW41" s="21">
        <f>EXP(-LN(2)/2)*AW40+(1-EXP(-LN(2)/2))/(LN(2)/2)*AQ41*AT41*VLOOKUP('Données projet'!$B$10,Paramètres!$A$1:$I$89,3,0)*0.475*44/12</f>
        <v>1.4859165887153374</v>
      </c>
      <c r="AX41" s="21">
        <f t="shared" si="6"/>
        <v>17.317361656067632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31.636799999999987</v>
      </c>
      <c r="D42" s="11">
        <f t="shared" si="32"/>
        <v>9.7526401755191188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319.4974329338317</v>
      </c>
      <c r="H42" s="67">
        <f t="shared" si="1"/>
        <v>365.41994163902905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2.8421709430404007E-14</v>
      </c>
      <c r="O42" s="13">
        <f>N42*VLOOKUP('Données projet'!$B$9,Paramètres!$A$1:$I$89,3,0)*VLOOKUP('Données projet'!$B$9,Paramètres!$A$1:$I$89,5,0)</f>
        <v>1.3877752280677669E-14</v>
      </c>
      <c r="P42" s="13">
        <f t="shared" si="33"/>
        <v>2.623646074440813E-13</v>
      </c>
      <c r="Q42" s="20">
        <f t="shared" si="53"/>
        <v>4.8112210985395512E-13</v>
      </c>
      <c r="R42" s="59">
        <f t="shared" si="0"/>
        <v>293.33333333333377</v>
      </c>
      <c r="S42" s="59">
        <f ca="1">AVERAGE(OFFSET($R$3,0,0,'Données projet'!$E$9+1,1))-AVERAGE(OFFSET($H$3,0,0,'Données projet'!$E$9+1,1))</f>
        <v>46.352667056229393</v>
      </c>
      <c r="T42" s="59">
        <f t="shared" si="34"/>
        <v>155.18878144597841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30.864952881856336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2.4916150954440507E-2</v>
      </c>
      <c r="AC42" s="22">
        <f t="shared" si="3"/>
        <v>30.889869032810775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14.2</v>
      </c>
      <c r="AI42" s="13">
        <f>IF('Données projet'!$A$62&gt;35,AI41+AH42-AQ41,IF(A42&lt;'Données projet'!$A$62,$AF$205^A42,IF(A42='Données projet'!$A$62,'Données projet'!$B$62,AI41+AH42-AQ41)))</f>
        <v>290.79999999999984</v>
      </c>
      <c r="AJ42" s="13">
        <f>AI42*VLOOKUP('Données projet'!$B$10,Paramètres!$A$1:$I$89,3,0)*VLOOKUP('Données projet'!$B$10,Paramètres!$A$1:$I$89,5,0)</f>
        <v>190.53215999999989</v>
      </c>
      <c r="AK42" s="13">
        <f t="shared" si="35"/>
        <v>47.657586712963955</v>
      </c>
      <c r="AL42" s="20">
        <f t="shared" si="4"/>
        <v>414.84714219174538</v>
      </c>
      <c r="AM42" s="59">
        <f t="shared" si="5"/>
        <v>708.18047552507869</v>
      </c>
      <c r="AN42" s="59">
        <f ca="1">AVERAGE(OFFSET($AM$3,0,0,'Données projet'!$E$10+1,1))-AVERAGE(OFFSET($H$3,0,0,'Données projet'!$E$10+1,1))</f>
        <v>253.52015405195095</v>
      </c>
      <c r="AO42" s="59">
        <f t="shared" si="36"/>
        <v>297.85935152309139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2.1890769476986298</v>
      </c>
      <c r="AV42" s="21">
        <f>EXP(-LN(2)/25)*AV41+(1-EXP(-LN(2)/25))/(LN(2)/25)*Calculateur!AQ42*Calculateur!AS42*VLOOKUP('Données projet'!$B$10,Paramètres!$A$1:$I$89,3,0)*0.475*44/12</f>
        <v>13.226729088725662</v>
      </c>
      <c r="AW42" s="21">
        <f>EXP(-LN(2)/2)*AW41+(1-EXP(-LN(2)/2))/(LN(2)/2)*AQ42*AT42*VLOOKUP('Données projet'!$B$10,Paramètres!$A$1:$I$89,3,0)*0.475*44/12</f>
        <v>1.0507016961581972</v>
      </c>
      <c r="AX42" s="21">
        <f t="shared" si="6"/>
        <v>16.466507732582489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32.447999999999986</v>
      </c>
      <c r="D43" s="11">
        <f t="shared" si="32"/>
        <v>9.9732733567093845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327.4624609991601</v>
      </c>
      <c r="H43" s="67">
        <f t="shared" si="1"/>
        <v>367.21705109626879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2.8421709430404007E-14</v>
      </c>
      <c r="O43" s="13">
        <f>N43*VLOOKUP('Données projet'!$B$9,Paramètres!$A$1:$I$89,3,0)*VLOOKUP('Données projet'!$B$9,Paramètres!$A$1:$I$89,5,0)</f>
        <v>1.3877752280677669E-14</v>
      </c>
      <c r="P43" s="13">
        <f t="shared" si="33"/>
        <v>2.623646074440813E-13</v>
      </c>
      <c r="Q43" s="20">
        <f t="shared" si="53"/>
        <v>4.8112210985395512E-13</v>
      </c>
      <c r="R43" s="59">
        <f t="shared" si="0"/>
        <v>293.33333333333377</v>
      </c>
      <c r="S43" s="59">
        <f ca="1">AVERAGE(OFFSET($R$3,0,0,'Données projet'!$E$9+1,1))-AVERAGE(OFFSET($H$3,0,0,'Données projet'!$E$9+1,1))</f>
        <v>46.352667056229393</v>
      </c>
      <c r="T43" s="59">
        <f t="shared" si="34"/>
        <v>155.18878144597841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30.2597099816055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1.7618379300952551E-2</v>
      </c>
      <c r="AC43" s="22">
        <f t="shared" si="3"/>
        <v>30.277328360906452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305</v>
      </c>
      <c r="AG43" s="12">
        <f>VLOOKUP(A43,'Données projet'!$A$61:$I$81,9,0)</f>
        <v>14.2</v>
      </c>
      <c r="AH43" s="12">
        <f t="array" ref="AH43">INDEX(AG:AG,MIN(IF(ISNUMBER(AG43:AG239),ROW(AG43:AG239),"")))</f>
        <v>14.2</v>
      </c>
      <c r="AI43" s="13">
        <f>IF('Données projet'!$A$62&gt;35,AI42+AH43-AQ42,IF(A43&lt;'Données projet'!$A$62,$AF$205^A43,IF(A43='Données projet'!$A$62,'Données projet'!$B$62,AI42+AH43-AQ42)))</f>
        <v>304.99999999999983</v>
      </c>
      <c r="AJ43" s="13">
        <f>AI43*VLOOKUP('Données projet'!$B$10,Paramètres!$A$1:$I$89,3,0)*VLOOKUP('Données projet'!$B$10,Paramètres!$A$1:$I$89,5,0)</f>
        <v>199.8359999999999</v>
      </c>
      <c r="AK43" s="13">
        <f t="shared" si="35"/>
        <v>49.708123768564562</v>
      </c>
      <c r="AL43" s="20">
        <f t="shared" si="4"/>
        <v>434.62268223024984</v>
      </c>
      <c r="AM43" s="59">
        <f t="shared" si="5"/>
        <v>727.95601556358315</v>
      </c>
      <c r="AN43" s="59">
        <f ca="1">AVERAGE(OFFSET($AM$3,0,0,'Données projet'!$E$10+1,1))-AVERAGE(OFFSET($H$3,0,0,'Données projet'!$E$10+1,1))</f>
        <v>253.52015405195095</v>
      </c>
      <c r="AO43" s="59">
        <f t="shared" si="36"/>
        <v>297.85935152309139</v>
      </c>
      <c r="AP43" s="15">
        <f>IF(ISNA(VLOOKUP(A43,'Données projet'!$A$61:$I$81,3,0)),0,VLOOKUP(A43,'Données projet'!$A$61:$I$81,3,0))</f>
        <v>4</v>
      </c>
      <c r="AQ43" s="15">
        <f>IF(ISNA(VLOOKUP(A43,'Données projet'!$A$61:$I$81,4,0)),0,VLOOKUP(A43,'Données projet'!$A$61:$I$81,4,0))</f>
        <v>82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2.146150483959357</v>
      </c>
      <c r="AV43" s="21">
        <f>EXP(-LN(2)/25)*AV42+(1-EXP(-LN(2)/25))/(LN(2)/25)*Calculateur!AQ43*Calculateur!AS43*VLOOKUP('Données projet'!$B$10,Paramètres!$A$1:$I$89,3,0)*0.475*44/12</f>
        <v>12.865043486231006</v>
      </c>
      <c r="AW43" s="21">
        <f>EXP(-LN(2)/2)*AW42+(1-EXP(-LN(2)/2))/(LN(2)/2)*AQ43*AT43*VLOOKUP('Données projet'!$B$10,Paramètres!$A$1:$I$89,3,0)*0.475*44/12</f>
        <v>0.74295829435766869</v>
      </c>
      <c r="AX43" s="21">
        <f t="shared" si="6"/>
        <v>15.754152264548031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33.259199999999986</v>
      </c>
      <c r="D44" s="11">
        <f t="shared" si="32"/>
        <v>10.193265358024181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335.42253960580064</v>
      </c>
      <c r="H44" s="67">
        <f t="shared" si="1"/>
        <v>369.01304383189211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2.8421709430404007E-14</v>
      </c>
      <c r="O44" s="13">
        <f>N44*VLOOKUP('Données projet'!$B$9,Paramètres!$A$1:$I$89,3,0)*VLOOKUP('Données projet'!$B$9,Paramètres!$A$1:$I$89,5,0)</f>
        <v>1.3877752280677669E-14</v>
      </c>
      <c r="P44" s="13">
        <f t="shared" si="33"/>
        <v>2.623646074440813E-13</v>
      </c>
      <c r="Q44" s="20">
        <f t="shared" si="53"/>
        <v>4.8112210985395512E-13</v>
      </c>
      <c r="R44" s="59">
        <f t="shared" si="0"/>
        <v>293.33333333333377</v>
      </c>
      <c r="S44" s="59">
        <f ca="1">AVERAGE(OFFSET($R$3,0,0,'Données projet'!$E$9+1,1))-AVERAGE(OFFSET($H$3,0,0,'Données projet'!$E$9+1,1))</f>
        <v>46.352667056229393</v>
      </c>
      <c r="T44" s="59">
        <f t="shared" si="34"/>
        <v>155.18878144597841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29.666335525466867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1.2458075477220254E-2</v>
      </c>
      <c r="AC44" s="22">
        <f t="shared" si="3"/>
        <v>29.678793600944086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10.6</v>
      </c>
      <c r="AI44" s="13">
        <f>IF('Données projet'!$A$62&gt;35,AI43+AH44-AQ43,IF(A44&lt;'Données projet'!$A$62,$AF$205^A44,IF(A44='Données projet'!$A$62,'Données projet'!$B$62,AI43+AH44-AQ43)))</f>
        <v>233.59999999999985</v>
      </c>
      <c r="AJ44" s="13">
        <f>AI44*VLOOKUP('Données projet'!$B$10,Paramètres!$A$1:$I$89,3,0)*VLOOKUP('Données projet'!$B$10,Paramètres!$A$1:$I$89,5,0)</f>
        <v>153.05471999999992</v>
      </c>
      <c r="AK44" s="13">
        <f t="shared" si="35"/>
        <v>39.271965088385166</v>
      </c>
      <c r="AL44" s="20">
        <f t="shared" si="4"/>
        <v>334.96897652893739</v>
      </c>
      <c r="AM44" s="59">
        <f t="shared" si="5"/>
        <v>628.3023098622707</v>
      </c>
      <c r="AN44" s="59">
        <f ca="1">AVERAGE(OFFSET($AM$3,0,0,'Données projet'!$E$10+1,1))-AVERAGE(OFFSET($H$3,0,0,'Données projet'!$E$10+1,1))</f>
        <v>253.52015405195095</v>
      </c>
      <c r="AO44" s="59">
        <f t="shared" si="36"/>
        <v>297.85935152309139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2.1040657819914541</v>
      </c>
      <c r="AV44" s="21">
        <f>EXP(-LN(2)/25)*AV43+(1-EXP(-LN(2)/25))/(LN(2)/25)*Calculateur!AQ44*Calculateur!AS44*VLOOKUP('Données projet'!$B$10,Paramètres!$A$1:$I$89,3,0)*0.475*44/12</f>
        <v>12.513248195556786</v>
      </c>
      <c r="AW44" s="21">
        <f>EXP(-LN(2)/2)*AW43+(1-EXP(-LN(2)/2))/(LN(2)/2)*AQ44*AT44*VLOOKUP('Données projet'!$B$10,Paramètres!$A$1:$I$89,3,0)*0.475*44/12</f>
        <v>0.5253508480790986</v>
      </c>
      <c r="AX44" s="21">
        <f t="shared" si="6"/>
        <v>15.142664825627337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34.070399999999985</v>
      </c>
      <c r="D45" s="11">
        <f t="shared" si="32"/>
        <v>10.41263361705931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343.37780335975594</v>
      </c>
      <c r="H45" s="67">
        <f t="shared" si="1"/>
        <v>370.80795021637823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2.8421709430404007E-14</v>
      </c>
      <c r="O45" s="13">
        <f>N45*VLOOKUP('Données projet'!$B$9,Paramètres!$A$1:$I$89,3,0)*VLOOKUP('Données projet'!$B$9,Paramètres!$A$1:$I$89,5,0)</f>
        <v>1.3877752280677669E-14</v>
      </c>
      <c r="P45" s="13">
        <f t="shared" si="33"/>
        <v>2.623646074440813E-13</v>
      </c>
      <c r="Q45" s="20">
        <f t="shared" si="53"/>
        <v>4.8112210985395512E-13</v>
      </c>
      <c r="R45" s="59">
        <f t="shared" si="0"/>
        <v>293.33333333333377</v>
      </c>
      <c r="S45" s="59">
        <f ca="1">AVERAGE(OFFSET($R$3,0,0,'Données projet'!$E$9+1,1))-AVERAGE(OFFSET($H$3,0,0,'Données projet'!$E$9+1,1))</f>
        <v>46.352667056229393</v>
      </c>
      <c r="T45" s="59">
        <f t="shared" si="34"/>
        <v>155.18878144597841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29.084596780490429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8.8091896504762755E-3</v>
      </c>
      <c r="AC45" s="22">
        <f t="shared" si="3"/>
        <v>29.093405970140907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10.6</v>
      </c>
      <c r="AI45" s="13">
        <f>IF('Données projet'!$A$62&gt;35,AI44+AH45-AQ44,IF(A45&lt;'Données projet'!$A$62,$AF$205^A45,IF(A45='Données projet'!$A$62,'Données projet'!$B$62,AI44+AH45-AQ44)))</f>
        <v>244.19999999999985</v>
      </c>
      <c r="AJ45" s="13">
        <f>AI45*VLOOKUP('Données projet'!$B$10,Paramètres!$A$1:$I$89,3,0)*VLOOKUP('Données projet'!$B$10,Paramètres!$A$1:$I$89,5,0)</f>
        <v>159.99983999999989</v>
      </c>
      <c r="AK45" s="13">
        <f t="shared" si="35"/>
        <v>40.842479318247101</v>
      </c>
      <c r="AL45" s="20">
        <f t="shared" si="4"/>
        <v>349.80037281261349</v>
      </c>
      <c r="AM45" s="59">
        <f t="shared" si="5"/>
        <v>643.1337061459468</v>
      </c>
      <c r="AN45" s="59">
        <f ca="1">AVERAGE(OFFSET($AM$3,0,0,'Données projet'!$E$10+1,1))-AVERAGE(OFFSET($H$3,0,0,'Données projet'!$E$10+1,1))</f>
        <v>253.52015405195095</v>
      </c>
      <c r="AO45" s="59">
        <f t="shared" si="36"/>
        <v>297.85935152309139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2.0628063353600079</v>
      </c>
      <c r="AV45" s="21">
        <f>EXP(-LN(2)/25)*AV44+(1-EXP(-LN(2)/25))/(LN(2)/25)*Calculateur!AQ45*Calculateur!AS45*VLOOKUP('Données projet'!$B$10,Paramètres!$A$1:$I$89,3,0)*0.475*44/12</f>
        <v>12.171072765606162</v>
      </c>
      <c r="AW45" s="21">
        <f>EXP(-LN(2)/2)*AW44+(1-EXP(-LN(2)/2))/(LN(2)/2)*AQ45*AT45*VLOOKUP('Données projet'!$B$10,Paramètres!$A$1:$I$89,3,0)*0.475*44/12</f>
        <v>0.37147914717883435</v>
      </c>
      <c r="AX45" s="21">
        <f t="shared" si="6"/>
        <v>14.605358248145006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34.881599999999985</v>
      </c>
      <c r="D46" s="11">
        <f t="shared" si="32"/>
        <v>10.631394693688584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351.32838009163106</v>
      </c>
      <c r="H46" s="67">
        <f t="shared" si="1"/>
        <v>372.60179909150759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2.8421709430404007E-14</v>
      </c>
      <c r="O46" s="13">
        <f>N46*VLOOKUP('Données projet'!$B$9,Paramètres!$A$1:$I$89,3,0)*VLOOKUP('Données projet'!$B$9,Paramètres!$A$1:$I$89,5,0)</f>
        <v>1.3877752280677669E-14</v>
      </c>
      <c r="P46" s="13">
        <f t="shared" si="33"/>
        <v>2.623646074440813E-13</v>
      </c>
      <c r="Q46" s="20">
        <f t="shared" si="53"/>
        <v>4.8112210985395512E-13</v>
      </c>
      <c r="R46" s="59">
        <f t="shared" si="0"/>
        <v>293.33333333333377</v>
      </c>
      <c r="S46" s="59">
        <f ca="1">AVERAGE(OFFSET($R$3,0,0,'Données projet'!$E$9+1,1))-AVERAGE(OFFSET($H$3,0,0,'Données projet'!$E$9+1,1))</f>
        <v>46.352667056229393</v>
      </c>
      <c r="T46" s="59">
        <f t="shared" si="34"/>
        <v>155.18878144597841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28.514265577477381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6.2290377386101268E-3</v>
      </c>
      <c r="AC46" s="22">
        <f t="shared" si="3"/>
        <v>28.520494615215991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10.6</v>
      </c>
      <c r="AI46" s="13">
        <f>IF('Données projet'!$A$62&gt;35,AI45+AH46-AQ45,IF(A46&lt;'Données projet'!$A$62,$AF$205^A46,IF(A46='Données projet'!$A$62,'Données projet'!$B$62,AI45+AH46-AQ45)))</f>
        <v>254.79999999999984</v>
      </c>
      <c r="AJ46" s="13">
        <f>AI46*VLOOKUP('Données projet'!$B$10,Paramètres!$A$1:$I$89,3,0)*VLOOKUP('Données projet'!$B$10,Paramètres!$A$1:$I$89,5,0)</f>
        <v>166.9449599999999</v>
      </c>
      <c r="AK46" s="13">
        <f t="shared" si="35"/>
        <v>42.405075786649121</v>
      </c>
      <c r="AL46" s="20">
        <f t="shared" si="4"/>
        <v>364.61797899508036</v>
      </c>
      <c r="AM46" s="59">
        <f t="shared" si="5"/>
        <v>657.95131232841368</v>
      </c>
      <c r="AN46" s="59">
        <f ca="1">AVERAGE(OFFSET($AM$3,0,0,'Données projet'!$E$10+1,1))-AVERAGE(OFFSET($H$3,0,0,'Données projet'!$E$10+1,1))</f>
        <v>253.52015405195095</v>
      </c>
      <c r="AO46" s="59">
        <f t="shared" si="36"/>
        <v>297.85935152309139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2.0223559613112272</v>
      </c>
      <c r="AV46" s="21">
        <f>EXP(-LN(2)/25)*AV45+(1-EXP(-LN(2)/25))/(LN(2)/25)*Calculateur!AQ46*Calculateur!AS46*VLOOKUP('Données projet'!$B$10,Paramètres!$A$1:$I$89,3,0)*0.475*44/12</f>
        <v>11.838254140781762</v>
      </c>
      <c r="AW46" s="21">
        <f>EXP(-LN(2)/2)*AW45+(1-EXP(-LN(2)/2))/(LN(2)/2)*AQ46*AT46*VLOOKUP('Données projet'!$B$10,Paramètres!$A$1:$I$89,3,0)*0.475*44/12</f>
        <v>0.2626754240395493</v>
      </c>
      <c r="AX46" s="21">
        <f t="shared" si="6"/>
        <v>14.123285526132539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35.692799999999984</v>
      </c>
      <c r="D47" s="11">
        <f t="shared" si="32"/>
        <v>10.849564333613259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359.27439134718998</v>
      </c>
      <c r="H47" s="67">
        <f t="shared" si="1"/>
        <v>374.39461788104302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2.8421709430404007E-14</v>
      </c>
      <c r="O47" s="13">
        <f>N47*VLOOKUP('Données projet'!$B$9,Paramètres!$A$1:$I$89,3,0)*VLOOKUP('Données projet'!$B$9,Paramètres!$A$1:$I$89,5,0)</f>
        <v>1.3877752280677669E-14</v>
      </c>
      <c r="P47" s="13">
        <f t="shared" si="33"/>
        <v>2.623646074440813E-13</v>
      </c>
      <c r="Q47" s="20">
        <f t="shared" si="53"/>
        <v>4.8112210985395512E-13</v>
      </c>
      <c r="R47" s="59">
        <f t="shared" si="0"/>
        <v>293.33333333333377</v>
      </c>
      <c r="S47" s="59">
        <f ca="1">AVERAGE(OFFSET($R$3,0,0,'Données projet'!$E$9+1,1))-AVERAGE(OFFSET($H$3,0,0,'Données projet'!$E$9+1,1))</f>
        <v>46.352667056229393</v>
      </c>
      <c r="T47" s="59">
        <f t="shared" si="34"/>
        <v>155.18878144597841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27.955118221487737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4.4045948252381378E-3</v>
      </c>
      <c r="AC47" s="22">
        <f t="shared" si="3"/>
        <v>27.959522816312976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10.6</v>
      </c>
      <c r="AI47" s="13">
        <f>IF('Données projet'!$A$62&gt;35,AI46+AH47-AQ46,IF(A47&lt;'Données projet'!$A$62,$AF$205^A47,IF(A47='Données projet'!$A$62,'Données projet'!$B$62,AI46+AH47-AQ46)))</f>
        <v>265.39999999999986</v>
      </c>
      <c r="AJ47" s="13">
        <f>AI47*VLOOKUP('Données projet'!$B$10,Paramètres!$A$1:$I$89,3,0)*VLOOKUP('Données projet'!$B$10,Paramètres!$A$1:$I$89,5,0)</f>
        <v>173.8900799999999</v>
      </c>
      <c r="AK47" s="13">
        <f t="shared" si="35"/>
        <v>43.960121550291888</v>
      </c>
      <c r="AL47" s="20">
        <f t="shared" si="4"/>
        <v>379.42243436675818</v>
      </c>
      <c r="AM47" s="59">
        <f t="shared" si="5"/>
        <v>672.7557677000915</v>
      </c>
      <c r="AN47" s="59">
        <f ca="1">AVERAGE(OFFSET($AM$3,0,0,'Données projet'!$E$10+1,1))-AVERAGE(OFFSET($H$3,0,0,'Données projet'!$E$10+1,1))</f>
        <v>253.52015405195095</v>
      </c>
      <c r="AO47" s="59">
        <f t="shared" si="36"/>
        <v>297.85935152309139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1.982698794425251</v>
      </c>
      <c r="AV47" s="21">
        <f>EXP(-LN(2)/25)*AV46+(1-EXP(-LN(2)/25))/(LN(2)/25)*Calculateur!AQ47*Calculateur!AS47*VLOOKUP('Données projet'!$B$10,Paramètres!$A$1:$I$89,3,0)*0.475*44/12</f>
        <v>11.514536458755357</v>
      </c>
      <c r="AW47" s="21">
        <f>EXP(-LN(2)/2)*AW46+(1-EXP(-LN(2)/2))/(LN(2)/2)*AQ47*AT47*VLOOKUP('Données projet'!$B$10,Paramètres!$A$1:$I$89,3,0)*0.475*44/12</f>
        <v>0.18573957358941717</v>
      </c>
      <c r="AX47" s="21">
        <f t="shared" si="6"/>
        <v>13.682974826770026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36.503999999999984</v>
      </c>
      <c r="D48" s="11">
        <f t="shared" si="32"/>
        <v>11.067157525971371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367.21595283205966</v>
      </c>
      <c r="H48" s="67">
        <f t="shared" si="1"/>
        <v>376.18643269106678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2.8421709430404007E-14</v>
      </c>
      <c r="O48" s="13">
        <f>N48*VLOOKUP('Données projet'!$B$9,Paramètres!$A$1:$I$89,3,0)*VLOOKUP('Données projet'!$B$9,Paramètres!$A$1:$I$89,5,0)</f>
        <v>1.3877752280677669E-14</v>
      </c>
      <c r="P48" s="13">
        <f t="shared" si="33"/>
        <v>2.623646074440813E-13</v>
      </c>
      <c r="Q48" s="20">
        <f t="shared" si="53"/>
        <v>4.8112210985395512E-13</v>
      </c>
      <c r="R48" s="59">
        <f t="shared" si="0"/>
        <v>293.33333333333377</v>
      </c>
      <c r="S48" s="59">
        <f ca="1">AVERAGE(OFFSET($R$3,0,0,'Données projet'!$E$9+1,1))-AVERAGE(OFFSET($H$3,0,0,'Données projet'!$E$9+1,1))</f>
        <v>46.352667056229393</v>
      </c>
      <c r="T48" s="59">
        <f t="shared" si="34"/>
        <v>155.18878144597841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27.406935404102839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3.1145188693050634E-3</v>
      </c>
      <c r="AC48" s="22">
        <f t="shared" si="3"/>
        <v>27.410049922972146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10.6</v>
      </c>
      <c r="AI48" s="13">
        <f>IF('Données projet'!$A$62&gt;35,AI47+AH48-AQ47,IF(A48&lt;'Données projet'!$A$62,$AF$205^A48,IF(A48='Données projet'!$A$62,'Données projet'!$B$62,AI47+AH48-AQ47)))</f>
        <v>275.99999999999989</v>
      </c>
      <c r="AJ48" s="13">
        <f>AI48*VLOOKUP('Données projet'!$B$10,Paramètres!$A$1:$I$89,3,0)*VLOOKUP('Données projet'!$B$10,Paramètres!$A$1:$I$89,5,0)</f>
        <v>180.83519999999993</v>
      </c>
      <c r="AK48" s="13">
        <f t="shared" si="35"/>
        <v>45.507952685945099</v>
      </c>
      <c r="AL48" s="20">
        <f t="shared" si="4"/>
        <v>394.21432426135425</v>
      </c>
      <c r="AM48" s="59">
        <f t="shared" si="5"/>
        <v>687.54765759468751</v>
      </c>
      <c r="AN48" s="59">
        <f ca="1">AVERAGE(OFFSET($AM$3,0,0,'Données projet'!$E$10+1,1))-AVERAGE(OFFSET($H$3,0,0,'Données projet'!$E$10+1,1))</f>
        <v>253.52015405195095</v>
      </c>
      <c r="AO48" s="59">
        <f t="shared" si="36"/>
        <v>297.85935152309139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1.9438192803934253</v>
      </c>
      <c r="AV48" s="21">
        <f>EXP(-LN(2)/25)*AV47+(1-EXP(-LN(2)/25))/(LN(2)/25)*Calculateur!AQ48*Calculateur!AS48*VLOOKUP('Données projet'!$B$10,Paramètres!$A$1:$I$89,3,0)*0.475*44/12</f>
        <v>11.199670853767536</v>
      </c>
      <c r="AW48" s="21">
        <f>EXP(-LN(2)/2)*AW47+(1-EXP(-LN(2)/2))/(LN(2)/2)*AQ48*AT48*VLOOKUP('Données projet'!$B$10,Paramètres!$A$1:$I$89,3,0)*0.475*44/12</f>
        <v>0.13133771201977465</v>
      </c>
      <c r="AX48" s="21">
        <f t="shared" si="6"/>
        <v>13.274827846180736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37.315199999999983</v>
      </c>
      <c r="D49" s="11">
        <f t="shared" si="32"/>
        <v>11.284188555681862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375.15317481578967</v>
      </c>
      <c r="H49" s="67">
        <f t="shared" si="1"/>
        <v>377.97726840114586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2.8421709430404007E-14</v>
      </c>
      <c r="O49" s="13">
        <f>N49*VLOOKUP('Données projet'!$B$9,Paramètres!$A$1:$I$89,3,0)*VLOOKUP('Données projet'!$B$9,Paramètres!$A$1:$I$89,5,0)</f>
        <v>1.3877752280677669E-14</v>
      </c>
      <c r="P49" s="13">
        <f t="shared" si="33"/>
        <v>2.623646074440813E-13</v>
      </c>
      <c r="Q49" s="20">
        <f t="shared" si="53"/>
        <v>4.8112210985395512E-13</v>
      </c>
      <c r="R49" s="59">
        <f t="shared" si="0"/>
        <v>293.33333333333377</v>
      </c>
      <c r="S49" s="59">
        <f ca="1">AVERAGE(OFFSET($R$3,0,0,'Données projet'!$E$9+1,1))-AVERAGE(OFFSET($H$3,0,0,'Données projet'!$E$9+1,1))</f>
        <v>46.352667056229393</v>
      </c>
      <c r="T49" s="59">
        <f t="shared" si="34"/>
        <v>155.18878144597841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26.869502117408352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2.2022974126190689E-3</v>
      </c>
      <c r="AC49" s="22">
        <f t="shared" si="3"/>
        <v>26.871704414820972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10.6</v>
      </c>
      <c r="AI49" s="13">
        <f>IF('Données projet'!$A$62&gt;35,AI48+AH49-AQ48,IF(A49&lt;'Données projet'!$A$62,$AF$205^A49,IF(A49='Données projet'!$A$62,'Données projet'!$B$62,AI48+AH49-AQ48)))</f>
        <v>286.59999999999991</v>
      </c>
      <c r="AJ49" s="13">
        <f>AI49*VLOOKUP('Données projet'!$B$10,Paramètres!$A$1:$I$89,3,0)*VLOOKUP('Données projet'!$B$10,Paramètres!$A$1:$I$89,5,0)</f>
        <v>187.78031999999993</v>
      </c>
      <c r="AK49" s="13">
        <f t="shared" si="35"/>
        <v>47.048877993845231</v>
      </c>
      <c r="AL49" s="20">
        <f t="shared" si="4"/>
        <v>408.99418650594697</v>
      </c>
      <c r="AM49" s="59">
        <f t="shared" si="5"/>
        <v>702.32751983928028</v>
      </c>
      <c r="AN49" s="59">
        <f ca="1">AVERAGE(OFFSET($AM$3,0,0,'Données projet'!$E$10+1,1))-AVERAGE(OFFSET($H$3,0,0,'Données projet'!$E$10+1,1))</f>
        <v>253.52015405195095</v>
      </c>
      <c r="AO49" s="59">
        <f t="shared" si="36"/>
        <v>297.85935152309139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1.9057021699176018</v>
      </c>
      <c r="AV49" s="21">
        <f>EXP(-LN(2)/25)*AV48+(1-EXP(-LN(2)/25))/(LN(2)/25)*Calculateur!AQ49*Calculateur!AS49*VLOOKUP('Données projet'!$B$10,Paramètres!$A$1:$I$89,3,0)*0.475*44/12</f>
        <v>10.893415265306169</v>
      </c>
      <c r="AW49" s="21">
        <f>EXP(-LN(2)/2)*AW48+(1-EXP(-LN(2)/2))/(LN(2)/2)*AQ49*AT49*VLOOKUP('Données projet'!$B$10,Paramètres!$A$1:$I$89,3,0)*0.475*44/12</f>
        <v>9.2869786794708586E-2</v>
      </c>
      <c r="AX49" s="21">
        <f t="shared" si="6"/>
        <v>12.891987222018479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38.126399999999983</v>
      </c>
      <c r="D50" s="11">
        <f t="shared" si="32"/>
        <v>11.500671051108629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383.08616249978581</v>
      </c>
      <c r="H50" s="67">
        <f t="shared" si="1"/>
        <v>379.76714874734751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2.8421709430404007E-14</v>
      </c>
      <c r="O50" s="13">
        <f>N50*VLOOKUP('Données projet'!$B$9,Paramètres!$A$1:$I$89,3,0)*VLOOKUP('Données projet'!$B$9,Paramètres!$A$1:$I$89,5,0)</f>
        <v>1.3877752280677669E-14</v>
      </c>
      <c r="P50" s="13">
        <f t="shared" si="33"/>
        <v>2.623646074440813E-13</v>
      </c>
      <c r="Q50" s="20">
        <f t="shared" si="53"/>
        <v>4.8112210985395512E-13</v>
      </c>
      <c r="R50" s="59">
        <f t="shared" si="0"/>
        <v>293.33333333333377</v>
      </c>
      <c r="S50" s="59">
        <f ca="1">AVERAGE(OFFSET($R$3,0,0,'Données projet'!$E$9+1,1))-AVERAGE(OFFSET($H$3,0,0,'Données projet'!$E$9+1,1))</f>
        <v>46.352667056229393</v>
      </c>
      <c r="T50" s="59">
        <f t="shared" si="34"/>
        <v>155.18878144597841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26.342607569664008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1.5572594346525317E-3</v>
      </c>
      <c r="AC50" s="22">
        <f t="shared" si="3"/>
        <v>26.344164829098659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10.6</v>
      </c>
      <c r="AI50" s="13">
        <f>IF('Données projet'!$A$62&gt;35,AI49+AH50-AQ49,IF(A50&lt;'Données projet'!$A$62,$AF$205^A50,IF(A50='Données projet'!$A$62,'Données projet'!$B$62,AI49+AH50-AQ49)))</f>
        <v>297.19999999999993</v>
      </c>
      <c r="AJ50" s="13">
        <f>AI50*VLOOKUP('Données projet'!$B$10,Paramètres!$A$1:$I$89,3,0)*VLOOKUP('Données projet'!$B$10,Paramètres!$A$1:$I$89,5,0)</f>
        <v>194.72543999999996</v>
      </c>
      <c r="AK50" s="13">
        <f t="shared" si="35"/>
        <v>48.583182137806254</v>
      </c>
      <c r="AL50" s="20">
        <f t="shared" si="4"/>
        <v>423.76251689001248</v>
      </c>
      <c r="AM50" s="59">
        <f t="shared" si="5"/>
        <v>717.09585022334579</v>
      </c>
      <c r="AN50" s="59">
        <f ca="1">AVERAGE(OFFSET($AM$3,0,0,'Données projet'!$E$10+1,1))-AVERAGE(OFFSET($H$3,0,0,'Données projet'!$E$10+1,1))</f>
        <v>253.52015405195095</v>
      </c>
      <c r="AO50" s="59">
        <f t="shared" si="36"/>
        <v>297.85935152309139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1.8683325127290673</v>
      </c>
      <c r="AV50" s="21">
        <f>EXP(-LN(2)/25)*AV49+(1-EXP(-LN(2)/25))/(LN(2)/25)*Calculateur!AQ50*Calculateur!AS50*VLOOKUP('Données projet'!$B$10,Paramètres!$A$1:$I$89,3,0)*0.475*44/12</f>
        <v>10.595534252016561</v>
      </c>
      <c r="AW50" s="21">
        <f>EXP(-LN(2)/2)*AW49+(1-EXP(-LN(2)/2))/(LN(2)/2)*AQ50*AT50*VLOOKUP('Données projet'!$B$10,Paramètres!$A$1:$I$89,3,0)*0.475*44/12</f>
        <v>6.5668856009887325E-2</v>
      </c>
      <c r="AX50" s="21">
        <f t="shared" si="6"/>
        <v>12.529535620755516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38.937599999999982</v>
      </c>
      <c r="D51" s="11">
        <f t="shared" si="32"/>
        <v>11.716618027553629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391.01501635304544</v>
      </c>
      <c r="H51" s="67">
        <f t="shared" si="1"/>
        <v>381.55609639798917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2.8421709430404007E-14</v>
      </c>
      <c r="O51" s="13">
        <f>N51*VLOOKUP('Données projet'!$B$9,Paramètres!$A$1:$I$89,3,0)*VLOOKUP('Données projet'!$B$9,Paramètres!$A$1:$I$89,5,0)</f>
        <v>1.3877752280677669E-14</v>
      </c>
      <c r="P51" s="13">
        <f t="shared" si="33"/>
        <v>2.623646074440813E-13</v>
      </c>
      <c r="Q51" s="20">
        <f t="shared" si="53"/>
        <v>4.8112210985395512E-13</v>
      </c>
      <c r="R51" s="59">
        <f t="shared" si="0"/>
        <v>293.33333333333377</v>
      </c>
      <c r="S51" s="59">
        <f ca="1">AVERAGE(OFFSET($R$3,0,0,'Données projet'!$E$9+1,1))-AVERAGE(OFFSET($H$3,0,0,'Données projet'!$E$9+1,1))</f>
        <v>46.352667056229393</v>
      </c>
      <c r="T51" s="59">
        <f t="shared" si="34"/>
        <v>155.18878144597841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25.826045102626988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1.1011487063095344E-3</v>
      </c>
      <c r="AC51" s="22">
        <f t="shared" si="3"/>
        <v>25.827146251333296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10.6</v>
      </c>
      <c r="AI51" s="13">
        <f>IF('Données projet'!$A$62&gt;35,AI50+AH51-AQ50,IF(A51&lt;'Données projet'!$A$62,$AF$205^A51,IF(A51='Données projet'!$A$62,'Données projet'!$B$62,AI50+AH51-AQ50)))</f>
        <v>307.79999999999995</v>
      </c>
      <c r="AJ51" s="13">
        <f>AI51*VLOOKUP('Données projet'!$B$10,Paramètres!$A$1:$I$89,3,0)*VLOOKUP('Données projet'!$B$10,Paramètres!$A$1:$I$89,5,0)</f>
        <v>201.67055999999997</v>
      </c>
      <c r="AK51" s="13">
        <f t="shared" si="35"/>
        <v>50.111128324757971</v>
      </c>
      <c r="AL51" s="20">
        <f t="shared" si="4"/>
        <v>438.51977383228672</v>
      </c>
      <c r="AM51" s="59">
        <f t="shared" si="5"/>
        <v>731.85310716562003</v>
      </c>
      <c r="AN51" s="59">
        <f ca="1">AVERAGE(OFFSET($AM$3,0,0,'Données projet'!$E$10+1,1))-AVERAGE(OFFSET($H$3,0,0,'Données projet'!$E$10+1,1))</f>
        <v>253.52015405195095</v>
      </c>
      <c r="AO51" s="59">
        <f t="shared" si="36"/>
        <v>297.85935152309139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1.8316956517247598</v>
      </c>
      <c r="AV51" s="21">
        <f>EXP(-LN(2)/25)*AV50+(1-EXP(-LN(2)/25))/(LN(2)/25)*Calculateur!AQ51*Calculateur!AS51*VLOOKUP('Données projet'!$B$10,Paramètres!$A$1:$I$89,3,0)*0.475*44/12</f>
        <v>10.305798810700239</v>
      </c>
      <c r="AW51" s="21">
        <f>EXP(-LN(2)/2)*AW50+(1-EXP(-LN(2)/2))/(LN(2)/2)*AQ51*AT51*VLOOKUP('Données projet'!$B$10,Paramètres!$A$1:$I$89,3,0)*0.475*44/12</f>
        <v>4.6434893397354293E-2</v>
      </c>
      <c r="AX51" s="21">
        <f t="shared" si="6"/>
        <v>12.183929355822352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39.748799999999981</v>
      </c>
      <c r="D52" s="11">
        <f t="shared" si="32"/>
        <v>11.93204192702321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398.93983241912639</v>
      </c>
      <c r="H52" s="67">
        <f t="shared" si="1"/>
        <v>383.34413302289869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2.8421709430404007E-14</v>
      </c>
      <c r="O52" s="13">
        <f>N52*VLOOKUP('Données projet'!$B$9,Paramètres!$A$1:$I$89,3,0)*VLOOKUP('Données projet'!$B$9,Paramètres!$A$1:$I$89,5,0)</f>
        <v>1.3877752280677669E-14</v>
      </c>
      <c r="P52" s="13">
        <f t="shared" si="33"/>
        <v>2.623646074440813E-13</v>
      </c>
      <c r="Q52" s="20">
        <f t="shared" si="53"/>
        <v>4.8112210985395512E-13</v>
      </c>
      <c r="R52" s="59">
        <f t="shared" si="0"/>
        <v>293.33333333333377</v>
      </c>
      <c r="S52" s="59">
        <f ca="1">AVERAGE(OFFSET($R$3,0,0,'Données projet'!$E$9+1,1))-AVERAGE(OFFSET($H$3,0,0,'Données projet'!$E$9+1,1))</f>
        <v>46.352667056229393</v>
      </c>
      <c r="T52" s="59">
        <f t="shared" si="34"/>
        <v>155.18878144597841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25.319612110496571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7.7862971732626585E-4</v>
      </c>
      <c r="AC52" s="22">
        <f t="shared" si="3"/>
        <v>25.320390740213899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10.6</v>
      </c>
      <c r="AI52" s="13">
        <f>IF('Données projet'!$A$62&gt;35,AI51+AH52-AQ51,IF(A52&lt;'Données projet'!$A$62,$AF$205^A52,IF(A52='Données projet'!$A$62,'Données projet'!$B$62,AI51+AH52-AQ51)))</f>
        <v>318.39999999999998</v>
      </c>
      <c r="AJ52" s="13">
        <f>AI52*VLOOKUP('Données projet'!$B$10,Paramètres!$A$1:$I$89,3,0)*VLOOKUP('Données projet'!$B$10,Paramètres!$A$1:$I$89,5,0)</f>
        <v>208.61567999999997</v>
      </c>
      <c r="AK52" s="13">
        <f t="shared" si="35"/>
        <v>51.63296060480328</v>
      </c>
      <c r="AL52" s="20">
        <f t="shared" si="4"/>
        <v>453.26638238669898</v>
      </c>
      <c r="AM52" s="59">
        <f t="shared" si="5"/>
        <v>746.59971572003224</v>
      </c>
      <c r="AN52" s="59">
        <f ca="1">AVERAGE(OFFSET($AM$3,0,0,'Données projet'!$E$10+1,1))-AVERAGE(OFFSET($H$3,0,0,'Données projet'!$E$10+1,1))</f>
        <v>253.52015405195095</v>
      </c>
      <c r="AO52" s="59">
        <f t="shared" si="36"/>
        <v>297.85935152309139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1.7957772172184681</v>
      </c>
      <c r="AV52" s="21">
        <f>EXP(-LN(2)/25)*AV51+(1-EXP(-LN(2)/25))/(LN(2)/25)*Calculateur!AQ52*Calculateur!AS52*VLOOKUP('Données projet'!$B$10,Paramètres!$A$1:$I$89,3,0)*0.475*44/12</f>
        <v>10.023986200263236</v>
      </c>
      <c r="AW52" s="21">
        <f>EXP(-LN(2)/2)*AW51+(1-EXP(-LN(2)/2))/(LN(2)/2)*AQ52*AT52*VLOOKUP('Données projet'!$B$10,Paramètres!$A$1:$I$89,3,0)*0.475*44/12</f>
        <v>3.2834428004943662E-2</v>
      </c>
      <c r="AX52" s="21">
        <f t="shared" si="6"/>
        <v>11.852597845486647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40.559999999999981</v>
      </c>
      <c r="D53" s="11">
        <f t="shared" si="32"/>
        <v>12.146954654656575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406.86070259734885</v>
      </c>
      <c r="H53" s="67">
        <f t="shared" si="1"/>
        <v>385.13127935686015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2.8421709430404007E-14</v>
      </c>
      <c r="O53" s="13">
        <f>N53*VLOOKUP('Données projet'!$B$9,Paramètres!$A$1:$I$89,3,0)*VLOOKUP('Données projet'!$B$9,Paramètres!$A$1:$I$89,5,0)</f>
        <v>1.3877752280677669E-14</v>
      </c>
      <c r="P53" s="13">
        <f t="shared" si="33"/>
        <v>2.623646074440813E-13</v>
      </c>
      <c r="Q53" s="20">
        <f t="shared" si="53"/>
        <v>4.8112210985395512E-13</v>
      </c>
      <c r="R53" s="59">
        <f t="shared" si="0"/>
        <v>293.33333333333377</v>
      </c>
      <c r="S53" s="59">
        <f ca="1">AVERAGE(OFFSET($R$3,0,0,'Données projet'!$E$9+1,1))-AVERAGE(OFFSET($H$3,0,0,'Données projet'!$E$9+1,1))</f>
        <v>46.352667056229393</v>
      </c>
      <c r="T53" s="59">
        <f t="shared" si="34"/>
        <v>155.18878144597841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24.823109960448207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5.5057435315476722E-4</v>
      </c>
      <c r="AC53" s="22">
        <f t="shared" si="3"/>
        <v>24.823660534801363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329</v>
      </c>
      <c r="AG53" s="12">
        <f>VLOOKUP(A53,'Données projet'!$A$61:$I$81,9,0)</f>
        <v>10.6</v>
      </c>
      <c r="AH53" s="12">
        <f t="array" ref="AH53">INDEX(AG:AG,MIN(IF(ISNUMBER(AG53:AG249),ROW(AG53:AG249),"")))</f>
        <v>10.6</v>
      </c>
      <c r="AI53" s="13">
        <f>IF('Données projet'!$A$62&gt;35,AI52+AH53-AQ52,IF(A53&lt;'Données projet'!$A$62,$AF$205^A53,IF(A53='Données projet'!$A$62,'Données projet'!$B$62,AI52+AH53-AQ52)))</f>
        <v>329</v>
      </c>
      <c r="AJ53" s="13">
        <f>AI53*VLOOKUP('Données projet'!$B$10,Paramètres!$A$1:$I$89,3,0)*VLOOKUP('Données projet'!$B$10,Paramètres!$A$1:$I$89,5,0)</f>
        <v>215.56080000000003</v>
      </c>
      <c r="AK53" s="13">
        <f t="shared" si="35"/>
        <v>53.14890585638225</v>
      </c>
      <c r="AL53" s="20">
        <f t="shared" si="4"/>
        <v>468.0027376998658</v>
      </c>
      <c r="AM53" s="59">
        <f t="shared" si="5"/>
        <v>761.33607103319912</v>
      </c>
      <c r="AN53" s="59">
        <f ca="1">AVERAGE(OFFSET($AM$3,0,0,'Données projet'!$E$10+1,1))-AVERAGE(OFFSET($H$3,0,0,'Données projet'!$E$10+1,1))</f>
        <v>253.52015405195095</v>
      </c>
      <c r="AO53" s="59">
        <f t="shared" si="36"/>
        <v>297.85935152309139</v>
      </c>
      <c r="AP53" s="15">
        <f>IF(ISNA(VLOOKUP(A53,'Données projet'!$A$61:$I$81,3,0)),0,VLOOKUP(A53,'Données projet'!$A$61:$I$81,3,0))</f>
        <v>5</v>
      </c>
      <c r="AQ53" s="15">
        <f>IF(ISNA(VLOOKUP(A53,'Données projet'!$A$61:$I$81,4,0)),0,VLOOKUP(A53,'Données projet'!$A$61:$I$81,4,0))</f>
        <v>47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1.760563121304763</v>
      </c>
      <c r="AV53" s="21">
        <f>EXP(-LN(2)/25)*AV52+(1-EXP(-LN(2)/25))/(LN(2)/25)*Calculateur!AQ53*Calculateur!AS53*VLOOKUP('Données projet'!$B$10,Paramètres!$A$1:$I$89,3,0)*0.475*44/12</f>
        <v>9.749879770478513</v>
      </c>
      <c r="AW53" s="21">
        <f>EXP(-LN(2)/2)*AW52+(1-EXP(-LN(2)/2))/(LN(2)/2)*AQ53*AT53*VLOOKUP('Données projet'!$B$10,Paramètres!$A$1:$I$89,3,0)*0.475*44/12</f>
        <v>2.3217446698677147E-2</v>
      </c>
      <c r="AX53" s="21">
        <f t="shared" si="6"/>
        <v>11.533660338481953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41.37119999999998</v>
      </c>
      <c r="D54" s="11">
        <f t="shared" si="32"/>
        <v>12.361367612157633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414.77771490086576</v>
      </c>
      <c r="H54" s="67">
        <f t="shared" si="1"/>
        <v>386.91755525784112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2.8421709430404007E-14</v>
      </c>
      <c r="O54" s="13">
        <f>N54*VLOOKUP('Données projet'!$B$9,Paramètres!$A$1:$I$89,3,0)*VLOOKUP('Données projet'!$B$9,Paramètres!$A$1:$I$89,5,0)</f>
        <v>1.3877752280677669E-14</v>
      </c>
      <c r="P54" s="13">
        <f t="shared" si="33"/>
        <v>2.623646074440813E-13</v>
      </c>
      <c r="Q54" s="20">
        <f t="shared" si="53"/>
        <v>4.8112210985395512E-13</v>
      </c>
      <c r="R54" s="59">
        <f t="shared" si="0"/>
        <v>293.33333333333377</v>
      </c>
      <c r="S54" s="59">
        <f ca="1">AVERAGE(OFFSET($R$3,0,0,'Données projet'!$E$9+1,1))-AVERAGE(OFFSET($H$3,0,0,'Données projet'!$E$9+1,1))</f>
        <v>46.352667056229393</v>
      </c>
      <c r="T54" s="59">
        <f t="shared" si="34"/>
        <v>155.18878144597841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24.336343914725884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3.8931485866313293E-4</v>
      </c>
      <c r="AC54" s="22">
        <f t="shared" si="3"/>
        <v>24.336733229584546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7.9</v>
      </c>
      <c r="AI54" s="13">
        <f>IF('Données projet'!$A$62&gt;35,AI53+AH54-AQ53,IF(A54&lt;'Données projet'!$A$62,$AF$205^A54,IF(A54='Données projet'!$A$62,'Données projet'!$B$62,AI53+AH54-AQ53)))</f>
        <v>289.89999999999998</v>
      </c>
      <c r="AJ54" s="13">
        <f>AI54*VLOOKUP('Données projet'!$B$10,Paramètres!$A$1:$I$89,3,0)*VLOOKUP('Données projet'!$B$10,Paramètres!$A$1:$I$89,5,0)</f>
        <v>189.94247999999999</v>
      </c>
      <c r="AK54" s="13">
        <f t="shared" si="35"/>
        <v>47.527235771822156</v>
      </c>
      <c r="AL54" s="20">
        <f t="shared" si="4"/>
        <v>413.59308830259016</v>
      </c>
      <c r="AM54" s="59">
        <f t="shared" si="5"/>
        <v>706.92642163592348</v>
      </c>
      <c r="AN54" s="59">
        <f ca="1">AVERAGE(OFFSET($AM$3,0,0,'Données projet'!$E$10+1,1))-AVERAGE(OFFSET($H$3,0,0,'Données projet'!$E$10+1,1))</f>
        <v>253.52015405195095</v>
      </c>
      <c r="AO54" s="59">
        <f t="shared" si="36"/>
        <v>297.85935152309139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1.726039552333448</v>
      </c>
      <c r="AV54" s="21">
        <f>EXP(-LN(2)/25)*AV53+(1-EXP(-LN(2)/25))/(LN(2)/25)*Calculateur!AQ54*Calculateur!AS54*VLOOKUP('Données projet'!$B$10,Paramètres!$A$1:$I$89,3,0)*0.475*44/12</f>
        <v>9.4832687954308845</v>
      </c>
      <c r="AW54" s="21">
        <f>EXP(-LN(2)/2)*AW53+(1-EXP(-LN(2)/2))/(LN(2)/2)*AQ54*AT54*VLOOKUP('Données projet'!$B$10,Paramètres!$A$1:$I$89,3,0)*0.475*44/12</f>
        <v>1.6417214002471831E-2</v>
      </c>
      <c r="AX54" s="21">
        <f t="shared" si="6"/>
        <v>11.225725561766804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42.18239999999998</v>
      </c>
      <c r="D55" s="11">
        <f t="shared" si="32"/>
        <v>12.575291728530665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422.69095369392079</v>
      </c>
      <c r="H55" s="67">
        <f t="shared" si="1"/>
        <v>388.70297976052422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2.8421709430404007E-14</v>
      </c>
      <c r="O55" s="13">
        <f>N55*VLOOKUP('Données projet'!$B$9,Paramètres!$A$1:$I$89,3,0)*VLOOKUP('Données projet'!$B$9,Paramètres!$A$1:$I$89,5,0)</f>
        <v>1.3877752280677669E-14</v>
      </c>
      <c r="P55" s="13">
        <f t="shared" si="33"/>
        <v>2.623646074440813E-13</v>
      </c>
      <c r="Q55" s="20">
        <f t="shared" si="53"/>
        <v>4.8112210985395512E-13</v>
      </c>
      <c r="R55" s="59">
        <f t="shared" si="0"/>
        <v>293.33333333333377</v>
      </c>
      <c r="S55" s="59">
        <f ca="1">AVERAGE(OFFSET($R$3,0,0,'Données projet'!$E$9+1,1))-AVERAGE(OFFSET($H$3,0,0,'Données projet'!$E$9+1,1))</f>
        <v>46.352667056229393</v>
      </c>
      <c r="T55" s="59">
        <f t="shared" si="34"/>
        <v>155.18878144597841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23.859123054262202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2.7528717657738361E-4</v>
      </c>
      <c r="AC55" s="22">
        <f t="shared" si="3"/>
        <v>23.85939834143878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7.9</v>
      </c>
      <c r="AI55" s="13">
        <f>IF('Données projet'!$A$62&gt;35,AI54+AH55-AQ54,IF(A55&lt;'Données projet'!$A$62,$AF$205^A55,IF(A55='Données projet'!$A$62,'Données projet'!$B$62,AI54+AH55-AQ54)))</f>
        <v>297.79999999999995</v>
      </c>
      <c r="AJ55" s="13">
        <f>AI55*VLOOKUP('Données projet'!$B$10,Paramètres!$A$1:$I$89,3,0)*VLOOKUP('Données projet'!$B$10,Paramètres!$A$1:$I$89,5,0)</f>
        <v>195.11855999999997</v>
      </c>
      <c r="AK55" s="13">
        <f t="shared" si="35"/>
        <v>48.669837036086896</v>
      </c>
      <c r="AL55" s="20">
        <f t="shared" si="4"/>
        <v>424.59812483785123</v>
      </c>
      <c r="AM55" s="59">
        <f t="shared" si="5"/>
        <v>717.93145817118454</v>
      </c>
      <c r="AN55" s="59">
        <f ca="1">AVERAGE(OFFSET($AM$3,0,0,'Données projet'!$E$10+1,1))-AVERAGE(OFFSET($H$3,0,0,'Données projet'!$E$10+1,1))</f>
        <v>253.52015405195095</v>
      </c>
      <c r="AO55" s="59">
        <f t="shared" si="36"/>
        <v>297.85935152309139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1.6921929694923625</v>
      </c>
      <c r="AV55" s="21">
        <f>EXP(-LN(2)/25)*AV54+(1-EXP(-LN(2)/25))/(LN(2)/25)*Calculateur!AQ55*Calculateur!AS55*VLOOKUP('Données projet'!$B$10,Paramètres!$A$1:$I$89,3,0)*0.475*44/12</f>
        <v>9.2239483115163949</v>
      </c>
      <c r="AW55" s="21">
        <f>EXP(-LN(2)/2)*AW54+(1-EXP(-LN(2)/2))/(LN(2)/2)*AQ55*AT55*VLOOKUP('Données projet'!$B$10,Paramètres!$A$1:$I$89,3,0)*0.475*44/12</f>
        <v>1.1608723349338573E-2</v>
      </c>
      <c r="AX55" s="21">
        <f t="shared" si="6"/>
        <v>10.927750004358096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42.993599999999979</v>
      </c>
      <c r="D56" s="11">
        <f t="shared" si="32"/>
        <v>12.788737488384839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430.60049991033901</v>
      </c>
      <c r="H56" s="67">
        <f t="shared" si="1"/>
        <v>390.48757112560355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2.8421709430404007E-14</v>
      </c>
      <c r="O56" s="13">
        <f>N56*VLOOKUP('Données projet'!$B$9,Paramètres!$A$1:$I$89,3,0)*VLOOKUP('Données projet'!$B$9,Paramètres!$A$1:$I$89,5,0)</f>
        <v>1.3877752280677669E-14</v>
      </c>
      <c r="P56" s="13">
        <f t="shared" si="33"/>
        <v>2.623646074440813E-13</v>
      </c>
      <c r="Q56" s="20">
        <f t="shared" si="53"/>
        <v>4.8112210985395512E-13</v>
      </c>
      <c r="R56" s="59">
        <f t="shared" si="0"/>
        <v>293.33333333333377</v>
      </c>
      <c r="S56" s="59">
        <f ca="1">AVERAGE(OFFSET($R$3,0,0,'Données projet'!$E$9+1,1))-AVERAGE(OFFSET($H$3,0,0,'Données projet'!$E$9+1,1))</f>
        <v>46.352667056229393</v>
      </c>
      <c r="T56" s="59">
        <f t="shared" si="34"/>
        <v>155.18878144597841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23.391260203796232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1.9465742933156646E-4</v>
      </c>
      <c r="AC56" s="22">
        <f t="shared" si="3"/>
        <v>23.391454861225565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7.9</v>
      </c>
      <c r="AI56" s="13">
        <f>IF('Données projet'!$A$62&gt;35,AI55+AH56-AQ55,IF(A56&lt;'Données projet'!$A$62,$AF$205^A56,IF(A56='Données projet'!$A$62,'Données projet'!$B$62,AI55+AH56-AQ55)))</f>
        <v>305.69999999999993</v>
      </c>
      <c r="AJ56" s="13">
        <f>AI56*VLOOKUP('Données projet'!$B$10,Paramètres!$A$1:$I$89,3,0)*VLOOKUP('Données projet'!$B$10,Paramètres!$A$1:$I$89,5,0)</f>
        <v>200.29463999999996</v>
      </c>
      <c r="AK56" s="13">
        <f t="shared" si="35"/>
        <v>49.808915130624989</v>
      </c>
      <c r="AL56" s="20">
        <f t="shared" si="4"/>
        <v>435.59702518583845</v>
      </c>
      <c r="AM56" s="59">
        <f t="shared" si="5"/>
        <v>728.9303585191717</v>
      </c>
      <c r="AN56" s="59">
        <f ca="1">AVERAGE(OFFSET($AM$3,0,0,'Données projet'!$E$10+1,1))-AVERAGE(OFFSET($H$3,0,0,'Données projet'!$E$10+1,1))</f>
        <v>253.52015405195095</v>
      </c>
      <c r="AO56" s="59">
        <f t="shared" si="36"/>
        <v>297.85935152309139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1.6590100974964137</v>
      </c>
      <c r="AV56" s="21">
        <f>EXP(-LN(2)/25)*AV55+(1-EXP(-LN(2)/25))/(LN(2)/25)*Calculateur!AQ56*Calculateur!AS56*VLOOKUP('Données projet'!$B$10,Paramètres!$A$1:$I$89,3,0)*0.475*44/12</f>
        <v>8.9717189598716196</v>
      </c>
      <c r="AW56" s="21">
        <f>EXP(-LN(2)/2)*AW55+(1-EXP(-LN(2)/2))/(LN(2)/2)*AQ56*AT56*VLOOKUP('Données projet'!$B$10,Paramètres!$A$1:$I$89,3,0)*0.475*44/12</f>
        <v>8.2086070012359156E-3</v>
      </c>
      <c r="AX56" s="21">
        <f t="shared" si="6"/>
        <v>10.638937664369269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43.804799999999979</v>
      </c>
      <c r="D57" s="11">
        <f t="shared" si="32"/>
        <v>13.001714958042184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438.50643125506235</v>
      </c>
      <c r="H57" s="67">
        <f t="shared" si="1"/>
        <v>392.27134688525672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2.8421709430404007E-14</v>
      </c>
      <c r="O57" s="13">
        <f>N57*VLOOKUP('Données projet'!$B$9,Paramètres!$A$1:$I$89,3,0)*VLOOKUP('Données projet'!$B$9,Paramètres!$A$1:$I$89,5,0)</f>
        <v>1.3877752280677669E-14</v>
      </c>
      <c r="P57" s="13">
        <f t="shared" si="33"/>
        <v>2.623646074440813E-13</v>
      </c>
      <c r="Q57" s="20">
        <f t="shared" si="53"/>
        <v>4.8112210985395512E-13</v>
      </c>
      <c r="R57" s="59">
        <f t="shared" si="0"/>
        <v>293.33333333333377</v>
      </c>
      <c r="S57" s="59">
        <f ca="1">AVERAGE(OFFSET($R$3,0,0,'Données projet'!$E$9+1,1))-AVERAGE(OFFSET($H$3,0,0,'Données projet'!$E$9+1,1))</f>
        <v>46.352667056229393</v>
      </c>
      <c r="T57" s="59">
        <f t="shared" si="34"/>
        <v>155.18878144597841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22.932571858459738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1.3764358828869181E-4</v>
      </c>
      <c r="AC57" s="22">
        <f t="shared" si="3"/>
        <v>22.932709502048027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7.9</v>
      </c>
      <c r="AI57" s="13">
        <f>IF('Données projet'!$A$62&gt;35,AI56+AH57-AQ56,IF(A57&lt;'Données projet'!$A$62,$AF$205^A57,IF(A57='Données projet'!$A$62,'Données projet'!$B$62,AI56+AH57-AQ56)))</f>
        <v>313.59999999999991</v>
      </c>
      <c r="AJ57" s="13">
        <f>AI57*VLOOKUP('Données projet'!$B$10,Paramètres!$A$1:$I$89,3,0)*VLOOKUP('Données projet'!$B$10,Paramètres!$A$1:$I$89,5,0)</f>
        <v>205.47071999999994</v>
      </c>
      <c r="AK57" s="13">
        <f t="shared" si="35"/>
        <v>50.944571570352707</v>
      </c>
      <c r="AL57" s="20">
        <f t="shared" si="4"/>
        <v>446.58996615169758</v>
      </c>
      <c r="AM57" s="59">
        <f t="shared" si="5"/>
        <v>739.92329948503084</v>
      </c>
      <c r="AN57" s="59">
        <f ca="1">AVERAGE(OFFSET($AM$3,0,0,'Données projet'!$E$10+1,1))-AVERAGE(OFFSET($H$3,0,0,'Données projet'!$E$10+1,1))</f>
        <v>253.52015405195095</v>
      </c>
      <c r="AO57" s="59">
        <f t="shared" si="36"/>
        <v>297.85935152309139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1.6264779213807521</v>
      </c>
      <c r="AV57" s="21">
        <f>EXP(-LN(2)/25)*AV56+(1-EXP(-LN(2)/25))/(LN(2)/25)*Calculateur!AQ57*Calculateur!AS57*VLOOKUP('Données projet'!$B$10,Paramètres!$A$1:$I$89,3,0)*0.475*44/12</f>
        <v>8.7263868331117358</v>
      </c>
      <c r="AW57" s="21">
        <f>EXP(-LN(2)/2)*AW56+(1-EXP(-LN(2)/2))/(LN(2)/2)*AQ57*AT57*VLOOKUP('Données projet'!$B$10,Paramètres!$A$1:$I$89,3,0)*0.475*44/12</f>
        <v>5.8043616746692867E-3</v>
      </c>
      <c r="AX57" s="21">
        <f t="shared" si="6"/>
        <v>10.358669116167158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44.615999999999978</v>
      </c>
      <c r="D58" s="11">
        <f t="shared" si="32"/>
        <v>13.214233809656902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446.40882239033385</v>
      </c>
      <c r="H58" s="67">
        <f t="shared" si="1"/>
        <v>394.05432388515237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2.8421709430404007E-14</v>
      </c>
      <c r="O58" s="13">
        <f>N58*VLOOKUP('Données projet'!$B$9,Paramètres!$A$1:$I$89,3,0)*VLOOKUP('Données projet'!$B$9,Paramètres!$A$1:$I$89,5,0)</f>
        <v>1.3877752280677669E-14</v>
      </c>
      <c r="P58" s="13">
        <f t="shared" si="33"/>
        <v>2.623646074440813E-13</v>
      </c>
      <c r="Q58" s="20">
        <f t="shared" si="53"/>
        <v>4.8112210985395512E-13</v>
      </c>
      <c r="R58" s="59">
        <f t="shared" si="0"/>
        <v>293.33333333333377</v>
      </c>
      <c r="S58" s="59">
        <f ca="1">AVERAGE(OFFSET($R$3,0,0,'Données projet'!$E$9+1,1))-AVERAGE(OFFSET($H$3,0,0,'Données projet'!$E$9+1,1))</f>
        <v>46.352667056229393</v>
      </c>
      <c r="T58" s="59">
        <f t="shared" si="34"/>
        <v>155.18878144597841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22.482878111803025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9.7328714665783232E-5</v>
      </c>
      <c r="AC58" s="22">
        <f t="shared" si="3"/>
        <v>22.482975440517691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7.9</v>
      </c>
      <c r="AI58" s="13">
        <f>IF('Données projet'!$A$62&gt;35,AI57+AH58-AQ57,IF(A58&lt;'Données projet'!$A$62,$AF$205^A58,IF(A58='Données projet'!$A$62,'Données projet'!$B$62,AI57+AH58-AQ57)))</f>
        <v>321.49999999999989</v>
      </c>
      <c r="AJ58" s="13">
        <f>AI58*VLOOKUP('Données projet'!$B$10,Paramètres!$A$1:$I$89,3,0)*VLOOKUP('Données projet'!$B$10,Paramètres!$A$1:$I$89,5,0)</f>
        <v>210.64679999999993</v>
      </c>
      <c r="AK58" s="13">
        <f t="shared" si="35"/>
        <v>52.076902464129731</v>
      </c>
      <c r="AL58" s="20">
        <f t="shared" si="4"/>
        <v>457.57711512502578</v>
      </c>
      <c r="AM58" s="59">
        <f t="shared" si="5"/>
        <v>750.91044845835904</v>
      </c>
      <c r="AN58" s="59">
        <f ca="1">AVERAGE(OFFSET($AM$3,0,0,'Données projet'!$E$10+1,1))-AVERAGE(OFFSET($H$3,0,0,'Données projet'!$E$10+1,1))</f>
        <v>253.52015405195095</v>
      </c>
      <c r="AO58" s="59">
        <f t="shared" si="36"/>
        <v>297.85935152309139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1.5945836813960503</v>
      </c>
      <c r="AV58" s="21">
        <f>EXP(-LN(2)/25)*AV57+(1-EXP(-LN(2)/25))/(LN(2)/25)*Calculateur!AQ58*Calculateur!AS58*VLOOKUP('Données projet'!$B$10,Paramètres!$A$1:$I$89,3,0)*0.475*44/12</f>
        <v>8.4877633262595555</v>
      </c>
      <c r="AW58" s="21">
        <f>EXP(-LN(2)/2)*AW57+(1-EXP(-LN(2)/2))/(LN(2)/2)*AQ58*AT58*VLOOKUP('Données projet'!$B$10,Paramètres!$A$1:$I$89,3,0)*0.475*44/12</f>
        <v>4.1043035006179578E-3</v>
      </c>
      <c r="AX58" s="21">
        <f t="shared" si="6"/>
        <v>10.086451311156225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45.427199999999978</v>
      </c>
      <c r="D59" s="11">
        <f t="shared" si="32"/>
        <v>13.426303343530915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454.30774510795777</v>
      </c>
      <c r="H59" s="67">
        <f t="shared" si="1"/>
        <v>395.83651832331628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2.8421709430404007E-14</v>
      </c>
      <c r="O59" s="13">
        <f>N59*VLOOKUP('Données projet'!$B$9,Paramètres!$A$1:$I$89,3,0)*VLOOKUP('Données projet'!$B$9,Paramètres!$A$1:$I$89,5,0)</f>
        <v>1.3877752280677669E-14</v>
      </c>
      <c r="P59" s="13">
        <f t="shared" si="33"/>
        <v>2.623646074440813E-13</v>
      </c>
      <c r="Q59" s="20">
        <f t="shared" si="53"/>
        <v>4.8112210985395512E-13</v>
      </c>
      <c r="R59" s="59">
        <f t="shared" si="0"/>
        <v>293.33333333333377</v>
      </c>
      <c r="S59" s="59">
        <f ca="1">AVERAGE(OFFSET($R$3,0,0,'Données projet'!$E$9+1,1))-AVERAGE(OFFSET($H$3,0,0,'Données projet'!$E$9+1,1))</f>
        <v>46.352667056229393</v>
      </c>
      <c r="T59" s="59">
        <f t="shared" si="34"/>
        <v>155.18878144597841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22.042002585232151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6.8821794144345903E-5</v>
      </c>
      <c r="AC59" s="22">
        <f t="shared" si="3"/>
        <v>22.042071407026295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7.9</v>
      </c>
      <c r="AI59" s="13">
        <f>IF('Données projet'!$A$62&gt;35,AI58+AH59-AQ58,IF(A59&lt;'Données projet'!$A$62,$AF$205^A59,IF(A59='Données projet'!$A$62,'Données projet'!$B$62,AI58+AH59-AQ58)))</f>
        <v>329.39999999999986</v>
      </c>
      <c r="AJ59" s="13">
        <f>AI59*VLOOKUP('Données projet'!$B$10,Paramètres!$A$1:$I$89,3,0)*VLOOKUP('Données projet'!$B$10,Paramètres!$A$1:$I$89,5,0)</f>
        <v>215.82287999999988</v>
      </c>
      <c r="AK59" s="13">
        <f t="shared" si="35"/>
        <v>53.205998928315829</v>
      </c>
      <c r="AL59" s="20">
        <f t="shared" si="4"/>
        <v>468.55863080014979</v>
      </c>
      <c r="AM59" s="59">
        <f t="shared" si="5"/>
        <v>761.89196413348304</v>
      </c>
      <c r="AN59" s="59">
        <f ca="1">AVERAGE(OFFSET($AM$3,0,0,'Données projet'!$E$10+1,1))-AVERAGE(OFFSET($H$3,0,0,'Données projet'!$E$10+1,1))</f>
        <v>253.52015405195095</v>
      </c>
      <c r="AO59" s="59">
        <f t="shared" si="36"/>
        <v>297.85935152309139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1.5633148680038831</v>
      </c>
      <c r="AV59" s="21">
        <f>EXP(-LN(2)/25)*AV58+(1-EXP(-LN(2)/25))/(LN(2)/25)*Calculateur!AQ59*Calculateur!AS59*VLOOKUP('Données projet'!$B$10,Paramètres!$A$1:$I$89,3,0)*0.475*44/12</f>
        <v>8.2556649917509137</v>
      </c>
      <c r="AW59" s="21">
        <f>EXP(-LN(2)/2)*AW58+(1-EXP(-LN(2)/2))/(LN(2)/2)*AQ59*AT59*VLOOKUP('Données projet'!$B$10,Paramètres!$A$1:$I$89,3,0)*0.475*44/12</f>
        <v>2.9021808373346433E-3</v>
      </c>
      <c r="AX59" s="21">
        <f t="shared" si="6"/>
        <v>9.8218820405921328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46.238399999999977</v>
      </c>
      <c r="D60" s="11">
        <f t="shared" si="32"/>
        <v>13.637932508790355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462.2032684889079</v>
      </c>
      <c r="H60" s="67">
        <f t="shared" si="1"/>
        <v>397.61794578614314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2.8421709430404007E-14</v>
      </c>
      <c r="O60" s="13">
        <f>N60*VLOOKUP('Données projet'!$B$9,Paramètres!$A$1:$I$89,3,0)*VLOOKUP('Données projet'!$B$9,Paramètres!$A$1:$I$89,5,0)</f>
        <v>1.3877752280677669E-14</v>
      </c>
      <c r="P60" s="13">
        <f t="shared" si="33"/>
        <v>2.623646074440813E-13</v>
      </c>
      <c r="Q60" s="20">
        <f t="shared" si="53"/>
        <v>4.8112210985395512E-13</v>
      </c>
      <c r="R60" s="59">
        <f t="shared" si="0"/>
        <v>293.33333333333377</v>
      </c>
      <c r="S60" s="59">
        <f ca="1">AVERAGE(OFFSET($R$3,0,0,'Données projet'!$E$9+1,1))-AVERAGE(OFFSET($H$3,0,0,'Données projet'!$E$9+1,1))</f>
        <v>46.352667056229393</v>
      </c>
      <c r="T60" s="59">
        <f t="shared" si="34"/>
        <v>155.18878144597841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21.609772358829812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4.8664357332891616E-5</v>
      </c>
      <c r="AC60" s="22">
        <f t="shared" si="3"/>
        <v>21.609821023187145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7.9</v>
      </c>
      <c r="AI60" s="13">
        <f>IF('Données projet'!$A$62&gt;35,AI59+AH60-AQ59,IF(A60&lt;'Données projet'!$A$62,$AF$205^A60,IF(A60='Données projet'!$A$62,'Données projet'!$B$62,AI59+AH60-AQ59)))</f>
        <v>337.29999999999984</v>
      </c>
      <c r="AJ60" s="13">
        <f>AI60*VLOOKUP('Données projet'!$B$10,Paramètres!$A$1:$I$89,3,0)*VLOOKUP('Données projet'!$B$10,Paramètres!$A$1:$I$89,5,0)</f>
        <v>220.99895999999993</v>
      </c>
      <c r="AK60" s="13">
        <f t="shared" si="35"/>
        <v>54.331947459536771</v>
      </c>
      <c r="AL60" s="20">
        <f t="shared" si="4"/>
        <v>479.53466382535976</v>
      </c>
      <c r="AM60" s="59">
        <f t="shared" si="5"/>
        <v>772.86799715869302</v>
      </c>
      <c r="AN60" s="59">
        <f ca="1">AVERAGE(OFFSET($AM$3,0,0,'Données projet'!$E$10+1,1))-AVERAGE(OFFSET($H$3,0,0,'Données projet'!$E$10+1,1))</f>
        <v>253.52015405195095</v>
      </c>
      <c r="AO60" s="59">
        <f t="shared" si="36"/>
        <v>297.85935152309139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1.5326592169702433</v>
      </c>
      <c r="AV60" s="21">
        <f>EXP(-LN(2)/25)*AV59+(1-EXP(-LN(2)/25))/(LN(2)/25)*Calculateur!AQ60*Calculateur!AS60*VLOOKUP('Données projet'!$B$10,Paramètres!$A$1:$I$89,3,0)*0.475*44/12</f>
        <v>8.0299133984049309</v>
      </c>
      <c r="AW60" s="21">
        <f>EXP(-LN(2)/2)*AW59+(1-EXP(-LN(2)/2))/(LN(2)/2)*AQ60*AT60*VLOOKUP('Données projet'!$B$10,Paramètres!$A$1:$I$89,3,0)*0.475*44/12</f>
        <v>2.0521517503089789E-3</v>
      </c>
      <c r="AX60" s="21">
        <f t="shared" si="6"/>
        <v>9.5646247671254834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47.049599999999977</v>
      </c>
      <c r="D61" s="11">
        <f t="shared" si="32"/>
        <v>13.849129922569929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470.09545905141687</v>
      </c>
      <c r="H61" s="67">
        <f t="shared" si="1"/>
        <v>399.3986212818092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2.8421709430404007E-14</v>
      </c>
      <c r="O61" s="13">
        <f>N61*VLOOKUP('Données projet'!$B$9,Paramètres!$A$1:$I$89,3,0)*VLOOKUP('Données projet'!$B$9,Paramètres!$A$1:$I$89,5,0)</f>
        <v>1.3877752280677669E-14</v>
      </c>
      <c r="P61" s="13">
        <f t="shared" si="33"/>
        <v>2.623646074440813E-13</v>
      </c>
      <c r="Q61" s="20">
        <f t="shared" si="53"/>
        <v>4.8112210985395512E-13</v>
      </c>
      <c r="R61" s="59">
        <f t="shared" si="0"/>
        <v>293.33333333333377</v>
      </c>
      <c r="S61" s="59">
        <f ca="1">AVERAGE(OFFSET($R$3,0,0,'Données projet'!$E$9+1,1))-AVERAGE(OFFSET($H$3,0,0,'Données projet'!$E$9+1,1))</f>
        <v>46.352667056229393</v>
      </c>
      <c r="T61" s="59">
        <f t="shared" si="34"/>
        <v>155.18878144597841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21.186017903532814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3.4410897072172951E-5</v>
      </c>
      <c r="AC61" s="22">
        <f t="shared" si="3"/>
        <v>21.186052314429887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7.9</v>
      </c>
      <c r="AI61" s="13">
        <f>IF('Données projet'!$A$62&gt;35,AI60+AH61-AQ60,IF(A61&lt;'Données projet'!$A$62,$AF$205^A61,IF(A61='Données projet'!$A$62,'Données projet'!$B$62,AI60+AH61-AQ60)))</f>
        <v>345.19999999999982</v>
      </c>
      <c r="AJ61" s="13">
        <f>AI61*VLOOKUP('Données projet'!$B$10,Paramètres!$A$1:$I$89,3,0)*VLOOKUP('Données projet'!$B$10,Paramètres!$A$1:$I$89,5,0)</f>
        <v>226.17503999999988</v>
      </c>
      <c r="AK61" s="13">
        <f t="shared" si="35"/>
        <v>55.454830271544012</v>
      </c>
      <c r="AL61" s="20">
        <f t="shared" si="4"/>
        <v>490.50535738960565</v>
      </c>
      <c r="AM61" s="59">
        <f t="shared" si="5"/>
        <v>783.83869072293896</v>
      </c>
      <c r="AN61" s="59">
        <f ca="1">AVERAGE(OFFSET($AM$3,0,0,'Données projet'!$E$10+1,1))-AVERAGE(OFFSET($H$3,0,0,'Données projet'!$E$10+1,1))</f>
        <v>253.52015405195095</v>
      </c>
      <c r="AO61" s="59">
        <f t="shared" si="36"/>
        <v>297.85935152309139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1.5026047045552724</v>
      </c>
      <c r="AV61" s="21">
        <f>EXP(-LN(2)/25)*AV60+(1-EXP(-LN(2)/25))/(LN(2)/25)*Calculateur!AQ61*Calculateur!AS61*VLOOKUP('Données projet'!$B$10,Paramètres!$A$1:$I$89,3,0)*0.475*44/12</f>
        <v>7.8103349942507547</v>
      </c>
      <c r="AW61" s="21">
        <f>EXP(-LN(2)/2)*AW60+(1-EXP(-LN(2)/2))/(LN(2)/2)*AQ61*AT61*VLOOKUP('Données projet'!$B$10,Paramètres!$A$1:$I$89,3,0)*0.475*44/12</f>
        <v>1.4510904186673217E-3</v>
      </c>
      <c r="AX61" s="21">
        <f t="shared" si="6"/>
        <v>9.314390789224694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47.860799999999976</v>
      </c>
      <c r="D62" s="11">
        <f t="shared" si="32"/>
        <v>14.059903887836862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477.98438088856511</v>
      </c>
      <c r="H62" s="67">
        <f t="shared" si="1"/>
        <v>401.17855927131581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2.8421709430404007E-14</v>
      </c>
      <c r="O62" s="13">
        <f>N62*VLOOKUP('Données projet'!$B$9,Paramètres!$A$1:$I$89,3,0)*VLOOKUP('Données projet'!$B$9,Paramètres!$A$1:$I$89,5,0)</f>
        <v>1.3877752280677669E-14</v>
      </c>
      <c r="P62" s="13">
        <f t="shared" si="33"/>
        <v>2.623646074440813E-13</v>
      </c>
      <c r="Q62" s="20">
        <f t="shared" si="53"/>
        <v>4.8112210985395512E-13</v>
      </c>
      <c r="R62" s="59">
        <f t="shared" si="0"/>
        <v>293.33333333333377</v>
      </c>
      <c r="S62" s="59">
        <f ca="1">AVERAGE(OFFSET($R$3,0,0,'Données projet'!$E$9+1,1))-AVERAGE(OFFSET($H$3,0,0,'Données projet'!$E$9+1,1))</f>
        <v>46.352667056229393</v>
      </c>
      <c r="T62" s="59">
        <f t="shared" si="34"/>
        <v>155.18878144597841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20.770573014639496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2.4332178666445808E-5</v>
      </c>
      <c r="AC62" s="22">
        <f t="shared" si="3"/>
        <v>20.77059734681816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7.9</v>
      </c>
      <c r="AI62" s="13">
        <f>IF('Données projet'!$A$62&gt;35,AI61+AH62-AQ61,IF(A62&lt;'Données projet'!$A$62,$AF$205^A62,IF(A62='Données projet'!$A$62,'Données projet'!$B$62,AI61+AH62-AQ61)))</f>
        <v>353.0999999999998</v>
      </c>
      <c r="AJ62" s="13">
        <f>AI62*VLOOKUP('Données projet'!$B$10,Paramètres!$A$1:$I$89,3,0)*VLOOKUP('Données projet'!$B$10,Paramètres!$A$1:$I$89,5,0)</f>
        <v>231.35111999999987</v>
      </c>
      <c r="AK62" s="13">
        <f t="shared" si="35"/>
        <v>56.57472560036863</v>
      </c>
      <c r="AL62" s="20">
        <f t="shared" si="4"/>
        <v>501.47084775397519</v>
      </c>
      <c r="AM62" s="59">
        <f t="shared" si="5"/>
        <v>794.80418108730851</v>
      </c>
      <c r="AN62" s="59">
        <f ca="1">AVERAGE(OFFSET($AM$3,0,0,'Données projet'!$E$10+1,1))-AVERAGE(OFFSET($H$3,0,0,'Données projet'!$E$10+1,1))</f>
        <v>253.52015405195095</v>
      </c>
      <c r="AO62" s="59">
        <f t="shared" si="36"/>
        <v>297.85935152309139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1.4731395427973166</v>
      </c>
      <c r="AV62" s="21">
        <f>EXP(-LN(2)/25)*AV61+(1-EXP(-LN(2)/25))/(LN(2)/25)*Calculateur!AQ62*Calculateur!AS62*VLOOKUP('Données projet'!$B$10,Paramètres!$A$1:$I$89,3,0)*0.475*44/12</f>
        <v>7.596760973105301</v>
      </c>
      <c r="AW62" s="21">
        <f>EXP(-LN(2)/2)*AW61+(1-EXP(-LN(2)/2))/(LN(2)/2)*AQ62*AT62*VLOOKUP('Données projet'!$B$10,Paramètres!$A$1:$I$89,3,0)*0.475*44/12</f>
        <v>1.0260758751544894E-3</v>
      </c>
      <c r="AX62" s="21">
        <f t="shared" si="6"/>
        <v>9.0709265917777717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48.671999999999976</v>
      </c>
      <c r="D63" s="11">
        <f t="shared" si="32"/>
        <v>14.270262409972053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485.87009579627534</v>
      </c>
      <c r="H63" s="67">
        <f t="shared" si="1"/>
        <v>402.95777369736794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2.8421709430404007E-14</v>
      </c>
      <c r="O63" s="13">
        <f>N63*VLOOKUP('Données projet'!$B$9,Paramètres!$A$1:$I$89,3,0)*VLOOKUP('Données projet'!$B$9,Paramètres!$A$1:$I$89,5,0)</f>
        <v>1.3877752280677669E-14</v>
      </c>
      <c r="P63" s="13">
        <f t="shared" si="33"/>
        <v>2.623646074440813E-13</v>
      </c>
      <c r="Q63" s="20">
        <f t="shared" si="53"/>
        <v>4.8112210985395512E-13</v>
      </c>
      <c r="R63" s="59">
        <f t="shared" si="0"/>
        <v>293.33333333333377</v>
      </c>
      <c r="S63" s="59">
        <f ca="1">AVERAGE(OFFSET($R$3,0,0,'Données projet'!$E$9+1,1))-AVERAGE(OFFSET($H$3,0,0,'Données projet'!$E$9+1,1))</f>
        <v>46.352667056229393</v>
      </c>
      <c r="T63" s="59">
        <f t="shared" si="34"/>
        <v>155.18878144597841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20.363274746621013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1.7205448536086476E-5</v>
      </c>
      <c r="AC63" s="22">
        <f t="shared" si="3"/>
        <v>20.363291952069549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361</v>
      </c>
      <c r="AG63" s="12">
        <f>VLOOKUP(A63,'Données projet'!$A$61:$I$81,9,0)</f>
        <v>7.9</v>
      </c>
      <c r="AH63" s="12">
        <f t="array" ref="AH63">INDEX(AG:AG,MIN(IF(ISNUMBER(AG63:AG259),ROW(AG63:AG259),"")))</f>
        <v>7.9</v>
      </c>
      <c r="AI63" s="13">
        <f>IF('Données projet'!$A$62&gt;35,AI62+AH63-AQ62,IF(A63&lt;'Données projet'!$A$62,$AF$205^A63,IF(A63='Données projet'!$A$62,'Données projet'!$B$62,AI62+AH63-AQ62)))</f>
        <v>360.99999999999977</v>
      </c>
      <c r="AJ63" s="13">
        <f>AI63*VLOOKUP('Données projet'!$B$10,Paramètres!$A$1:$I$89,3,0)*VLOOKUP('Données projet'!$B$10,Paramètres!$A$1:$I$89,5,0)</f>
        <v>236.52719999999985</v>
      </c>
      <c r="AK63" s="13">
        <f t="shared" si="35"/>
        <v>57.691707981395879</v>
      </c>
      <c r="AL63" s="20">
        <f t="shared" si="4"/>
        <v>512.43126473426423</v>
      </c>
      <c r="AM63" s="59">
        <f t="shared" si="5"/>
        <v>805.76459806759749</v>
      </c>
      <c r="AN63" s="59">
        <f ca="1">AVERAGE(OFFSET($AM$3,0,0,'Données projet'!$E$10+1,1))-AVERAGE(OFFSET($H$3,0,0,'Données projet'!$E$10+1,1))</f>
        <v>253.52015405195095</v>
      </c>
      <c r="AO63" s="59">
        <f t="shared" si="36"/>
        <v>297.85935152309139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35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1.4442521748894603</v>
      </c>
      <c r="AV63" s="21">
        <f>EXP(-LN(2)/25)*AV62+(1-EXP(-LN(2)/25))/(LN(2)/25)*Calculateur!AQ63*Calculateur!AS63*VLOOKUP('Données projet'!$B$10,Paramètres!$A$1:$I$89,3,0)*0.475*44/12</f>
        <v>7.3890271447994396</v>
      </c>
      <c r="AW63" s="21">
        <f>EXP(-LN(2)/2)*AW62+(1-EXP(-LN(2)/2))/(LN(2)/2)*AQ63*AT63*VLOOKUP('Données projet'!$B$10,Paramètres!$A$1:$I$89,3,0)*0.475*44/12</f>
        <v>7.2554520933366083E-4</v>
      </c>
      <c r="AX63" s="21">
        <f t="shared" si="6"/>
        <v>8.8340048648982332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49.483199999999975</v>
      </c>
      <c r="D64" s="11">
        <f t="shared" si="32"/>
        <v>14.480213212214631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493.7526633925338</v>
      </c>
      <c r="H64" s="67">
        <f t="shared" si="1"/>
        <v>404.73627801127373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2.8421709430404007E-14</v>
      </c>
      <c r="O64" s="13">
        <f>N64*VLOOKUP('Données projet'!$B$9,Paramètres!$A$1:$I$89,3,0)*VLOOKUP('Données projet'!$B$9,Paramètres!$A$1:$I$89,5,0)</f>
        <v>1.3877752280677669E-14</v>
      </c>
      <c r="P64" s="13">
        <f t="shared" si="33"/>
        <v>2.623646074440813E-13</v>
      </c>
      <c r="Q64" s="20">
        <f t="shared" si="53"/>
        <v>4.8112210985395512E-13</v>
      </c>
      <c r="R64" s="59">
        <f t="shared" si="0"/>
        <v>293.33333333333377</v>
      </c>
      <c r="S64" s="59">
        <f ca="1">AVERAGE(OFFSET($R$3,0,0,'Données projet'!$E$9+1,1))-AVERAGE(OFFSET($H$3,0,0,'Données projet'!$E$9+1,1))</f>
        <v>46.352667056229393</v>
      </c>
      <c r="T64" s="59">
        <f t="shared" si="34"/>
        <v>155.18878144597841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19.96396334921096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1.2166089333222904E-5</v>
      </c>
      <c r="AC64" s="22">
        <f t="shared" si="3"/>
        <v>19.963975515300294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5.6</v>
      </c>
      <c r="AI64" s="13">
        <f>IF('Données projet'!$A$62&gt;35,AI63+AH64-AQ63,IF(A64&lt;'Données projet'!$A$62,$AF$205^A64,IF(A64='Données projet'!$A$62,'Données projet'!$B$62,AI63+AH64-AQ63)))</f>
        <v>331.5999999999998</v>
      </c>
      <c r="AJ64" s="13">
        <f>AI64*VLOOKUP('Données projet'!$B$10,Paramètres!$A$1:$I$89,3,0)*VLOOKUP('Données projet'!$B$10,Paramètres!$A$1:$I$89,5,0)</f>
        <v>217.26431999999986</v>
      </c>
      <c r="AK64" s="13">
        <f t="shared" si="35"/>
        <v>53.51986687538939</v>
      </c>
      <c r="AL64" s="20">
        <f t="shared" si="4"/>
        <v>471.61579214130296</v>
      </c>
      <c r="AM64" s="59">
        <f t="shared" si="5"/>
        <v>764.94912547463628</v>
      </c>
      <c r="AN64" s="59">
        <f ca="1">AVERAGE(OFFSET($AM$3,0,0,'Données projet'!$E$10+1,1))-AVERAGE(OFFSET($H$3,0,0,'Données projet'!$E$10+1,1))</f>
        <v>253.52015405195095</v>
      </c>
      <c r="AO64" s="59">
        <f t="shared" si="36"/>
        <v>297.85935152309139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1.4159312706467224</v>
      </c>
      <c r="AV64" s="21">
        <f>EXP(-LN(2)/25)*AV63+(1-EXP(-LN(2)/25))/(LN(2)/25)*Calculateur!AQ64*Calculateur!AS64*VLOOKUP('Données projet'!$B$10,Paramètres!$A$1:$I$89,3,0)*0.475*44/12</f>
        <v>7.1869738089528488</v>
      </c>
      <c r="AW64" s="21">
        <f>EXP(-LN(2)/2)*AW63+(1-EXP(-LN(2)/2))/(LN(2)/2)*AQ64*AT64*VLOOKUP('Données projet'!$B$10,Paramètres!$A$1:$I$89,3,0)*0.475*44/12</f>
        <v>5.1303793757724472E-4</v>
      </c>
      <c r="AX64" s="21">
        <f t="shared" si="6"/>
        <v>8.6034181175371476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50.294399999999975</v>
      </c>
      <c r="D65" s="11">
        <f t="shared" si="32"/>
        <v>14.689763750064966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501.63214122857147</v>
      </c>
      <c r="H65" s="67">
        <f t="shared" si="1"/>
        <v>406.51408519802976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2.8421709430404007E-14</v>
      </c>
      <c r="O65" s="13">
        <f>N65*VLOOKUP('Données projet'!$B$9,Paramètres!$A$1:$I$89,3,0)*VLOOKUP('Données projet'!$B$9,Paramètres!$A$1:$I$89,5,0)</f>
        <v>1.3877752280677669E-14</v>
      </c>
      <c r="P65" s="13">
        <f t="shared" si="33"/>
        <v>2.623646074440813E-13</v>
      </c>
      <c r="Q65" s="20">
        <f t="shared" si="53"/>
        <v>4.8112210985395512E-13</v>
      </c>
      <c r="R65" s="59">
        <f t="shared" si="0"/>
        <v>293.33333333333377</v>
      </c>
      <c r="S65" s="59">
        <f ca="1">AVERAGE(OFFSET($R$3,0,0,'Données projet'!$E$9+1,1))-AVERAGE(OFFSET($H$3,0,0,'Données projet'!$E$9+1,1))</f>
        <v>46.352667056229393</v>
      </c>
      <c r="T65" s="59">
        <f t="shared" si="34"/>
        <v>155.18878144597841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19.572482204748216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8.6027242680432378E-6</v>
      </c>
      <c r="AC65" s="22">
        <f t="shared" si="3"/>
        <v>19.572490807472484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5.6</v>
      </c>
      <c r="AI65" s="13">
        <f>IF('Données projet'!$A$62&gt;35,AI64+AH65-AQ64,IF(A65&lt;'Données projet'!$A$62,$AF$205^A65,IF(A65='Données projet'!$A$62,'Données projet'!$B$62,AI64+AH65-AQ64)))</f>
        <v>337.19999999999982</v>
      </c>
      <c r="AJ65" s="13">
        <f>AI65*VLOOKUP('Données projet'!$B$10,Paramètres!$A$1:$I$89,3,0)*VLOOKUP('Données projet'!$B$10,Paramètres!$A$1:$I$89,5,0)</f>
        <v>220.93343999999988</v>
      </c>
      <c r="AK65" s="13">
        <f t="shared" si="35"/>
        <v>54.317714273286036</v>
      </c>
      <c r="AL65" s="20">
        <f t="shared" si="4"/>
        <v>479.39576035930628</v>
      </c>
      <c r="AM65" s="59">
        <f t="shared" si="5"/>
        <v>772.72909369263959</v>
      </c>
      <c r="AN65" s="59">
        <f ca="1">AVERAGE(OFFSET($AM$3,0,0,'Données projet'!$E$10+1,1))-AVERAGE(OFFSET($H$3,0,0,'Données projet'!$E$10+1,1))</f>
        <v>253.52015405195095</v>
      </c>
      <c r="AO65" s="59">
        <f t="shared" si="36"/>
        <v>297.85935152309139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1.3881657220621386</v>
      </c>
      <c r="AV65" s="21">
        <f>EXP(-LN(2)/25)*AV64+(1-EXP(-LN(2)/25))/(LN(2)/25)*Calculateur!AQ65*Calculateur!AS65*VLOOKUP('Données projet'!$B$10,Paramètres!$A$1:$I$89,3,0)*0.475*44/12</f>
        <v>6.9904456322005064</v>
      </c>
      <c r="AW65" s="21">
        <f>EXP(-LN(2)/2)*AW64+(1-EXP(-LN(2)/2))/(LN(2)/2)*AQ65*AT65*VLOOKUP('Données projet'!$B$10,Paramètres!$A$1:$I$89,3,0)*0.475*44/12</f>
        <v>3.6277260466683042E-4</v>
      </c>
      <c r="AX65" s="21">
        <f t="shared" si="6"/>
        <v>8.3789741268673126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51.105599999999974</v>
      </c>
      <c r="D66" s="11">
        <f t="shared" si="32"/>
        <v>14.898921224732128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509.50858489266881</v>
      </c>
      <c r="H66" s="67">
        <f t="shared" si="1"/>
        <v>408.2912077997417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2.8421709430404007E-14</v>
      </c>
      <c r="O66" s="13">
        <f>N66*VLOOKUP('Données projet'!$B$9,Paramètres!$A$1:$I$89,3,0)*VLOOKUP('Données projet'!$B$9,Paramètres!$A$1:$I$89,5,0)</f>
        <v>1.3877752280677669E-14</v>
      </c>
      <c r="P66" s="13">
        <f t="shared" si="33"/>
        <v>2.623646074440813E-13</v>
      </c>
      <c r="Q66" s="20">
        <f t="shared" si="53"/>
        <v>4.8112210985395512E-13</v>
      </c>
      <c r="R66" s="59">
        <f t="shared" si="0"/>
        <v>293.33333333333377</v>
      </c>
      <c r="S66" s="59">
        <f ca="1">AVERAGE(OFFSET($R$3,0,0,'Données projet'!$E$9+1,1))-AVERAGE(OFFSET($H$3,0,0,'Données projet'!$E$9+1,1))</f>
        <v>46.352667056229393</v>
      </c>
      <c r="T66" s="59">
        <f t="shared" si="34"/>
        <v>155.18878144597841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19.188677766748466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6.083044666611452E-6</v>
      </c>
      <c r="AC66" s="22">
        <f t="shared" si="3"/>
        <v>19.188683849793133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5.6</v>
      </c>
      <c r="AI66" s="13">
        <f>IF('Données projet'!$A$62&gt;35,AI65+AH66-AQ65,IF(A66&lt;'Données projet'!$A$62,$AF$205^A66,IF(A66='Données projet'!$A$62,'Données projet'!$B$62,AI65+AH66-AQ65)))</f>
        <v>342.79999999999984</v>
      </c>
      <c r="AJ66" s="13">
        <f>AI66*VLOOKUP('Données projet'!$B$10,Paramètres!$A$1:$I$89,3,0)*VLOOKUP('Données projet'!$B$10,Paramètres!$A$1:$I$89,5,0)</f>
        <v>224.60255999999987</v>
      </c>
      <c r="AK66" s="13">
        <f t="shared" si="35"/>
        <v>55.11402077037696</v>
      </c>
      <c r="AL66" s="20">
        <f t="shared" si="4"/>
        <v>487.17304484173968</v>
      </c>
      <c r="AM66" s="59">
        <f t="shared" si="5"/>
        <v>780.506378175073</v>
      </c>
      <c r="AN66" s="59">
        <f ca="1">AVERAGE(OFFSET($AM$3,0,0,'Données projet'!$E$10+1,1))-AVERAGE(OFFSET($H$3,0,0,'Données projet'!$E$10+1,1))</f>
        <v>253.52015405195095</v>
      </c>
      <c r="AO66" s="59">
        <f t="shared" si="36"/>
        <v>297.85935152309139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1.3609446389499862</v>
      </c>
      <c r="AV66" s="21">
        <f>EXP(-LN(2)/25)*AV65+(1-EXP(-LN(2)/25))/(LN(2)/25)*Calculateur!AQ66*Calculateur!AS66*VLOOKUP('Données projet'!$B$10,Paramètres!$A$1:$I$89,3,0)*0.475*44/12</f>
        <v>6.7992915287764246</v>
      </c>
      <c r="AW66" s="21">
        <f>EXP(-LN(2)/2)*AW65+(1-EXP(-LN(2)/2))/(LN(2)/2)*AQ66*AT66*VLOOKUP('Données projet'!$B$10,Paramètres!$A$1:$I$89,3,0)*0.475*44/12</f>
        <v>2.5651896878862236E-4</v>
      </c>
      <c r="AX66" s="21">
        <f t="shared" si="6"/>
        <v>8.1604926866951981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51.916799999999974</v>
      </c>
      <c r="D67" s="11">
        <f t="shared" si="32"/>
        <v>15.107692595703268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517.38204810718298</v>
      </c>
      <c r="H67" s="67">
        <f t="shared" si="1"/>
        <v>410.06765793751646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2.8421709430404007E-14</v>
      </c>
      <c r="O67" s="13">
        <f>N67*VLOOKUP('Données projet'!$B$9,Paramètres!$A$1:$I$89,3,0)*VLOOKUP('Données projet'!$B$9,Paramètres!$A$1:$I$89,5,0)</f>
        <v>1.3877752280677669E-14</v>
      </c>
      <c r="P67" s="13">
        <f t="shared" si="33"/>
        <v>2.623646074440813E-13</v>
      </c>
      <c r="Q67" s="20">
        <f t="shared" ref="Q67:Q98" si="54">(O67+P67)*0.475*44/12</f>
        <v>4.8112210985395512E-13</v>
      </c>
      <c r="R67" s="59">
        <f t="shared" ref="R67:R130" si="55">Q67+(I67+J67)*44/12</f>
        <v>293.33333333333377</v>
      </c>
      <c r="S67" s="59">
        <f ca="1">AVERAGE(OFFSET($R$3,0,0,'Données projet'!$E$9+1,1))-AVERAGE(OFFSET($H$3,0,0,'Données projet'!$E$9+1,1))</f>
        <v>46.352667056229393</v>
      </c>
      <c r="T67" s="59">
        <f t="shared" si="34"/>
        <v>155.18878144597841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18.8123994996803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4.3013621340216189E-6</v>
      </c>
      <c r="AC67" s="22">
        <f t="shared" si="3"/>
        <v>18.812403801042432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5.6</v>
      </c>
      <c r="AI67" s="13">
        <f>IF('Données projet'!$A$62&gt;35,AI66+AH67-AQ66,IF(A67&lt;'Données projet'!$A$62,$AF$205^A67,IF(A67='Données projet'!$A$62,'Données projet'!$B$62,AI66+AH67-AQ66)))</f>
        <v>348.39999999999986</v>
      </c>
      <c r="AJ67" s="13">
        <f>AI67*VLOOKUP('Données projet'!$B$10,Paramètres!$A$1:$I$89,3,0)*VLOOKUP('Données projet'!$B$10,Paramètres!$A$1:$I$89,5,0)</f>
        <v>228.27167999999992</v>
      </c>
      <c r="AK67" s="13">
        <f t="shared" si="35"/>
        <v>55.908814444767749</v>
      </c>
      <c r="AL67" s="20">
        <f t="shared" si="4"/>
        <v>494.94769449130371</v>
      </c>
      <c r="AM67" s="59">
        <f t="shared" si="5"/>
        <v>788.28102782463702</v>
      </c>
      <c r="AN67" s="59">
        <f ca="1">AVERAGE(OFFSET($AM$3,0,0,'Données projet'!$E$10+1,1))-AVERAGE(OFFSET($H$3,0,0,'Données projet'!$E$10+1,1))</f>
        <v>253.52015405195095</v>
      </c>
      <c r="AO67" s="59">
        <f t="shared" si="36"/>
        <v>297.85935152309139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1.3342573446744417</v>
      </c>
      <c r="AV67" s="21">
        <f>EXP(-LN(2)/25)*AV66+(1-EXP(-LN(2)/25))/(LN(2)/25)*Calculateur!AQ67*Calculateur!AS67*VLOOKUP('Données projet'!$B$10,Paramètres!$A$1:$I$89,3,0)*0.475*44/12</f>
        <v>6.6133645443628319</v>
      </c>
      <c r="AW67" s="21">
        <f>EXP(-LN(2)/2)*AW66+(1-EXP(-LN(2)/2))/(LN(2)/2)*AQ67*AT67*VLOOKUP('Données projet'!$B$10,Paramètres!$A$1:$I$89,3,0)*0.475*44/12</f>
        <v>1.8138630233341521E-4</v>
      </c>
      <c r="AX67" s="21">
        <f t="shared" si="6"/>
        <v>7.9478032753396075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52.727999999999973</v>
      </c>
      <c r="D68" s="11">
        <f t="shared" si="32"/>
        <v>15.316084592505272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525.25258281933873</v>
      </c>
      <c r="H68" s="67">
        <f t="shared" ref="H68:H131" si="56">(B68+E68+F68)*44/12+(C68+D68)*0.475*44/12</f>
        <v>411.84344733194661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2.8421709430404007E-14</v>
      </c>
      <c r="O68" s="13">
        <f>N68*VLOOKUP('Données projet'!$B$9,Paramètres!$A$1:$I$89,3,0)*VLOOKUP('Données projet'!$B$9,Paramètres!$A$1:$I$89,5,0)</f>
        <v>1.3877752280677669E-14</v>
      </c>
      <c r="P68" s="13">
        <f t="shared" si="33"/>
        <v>2.623646074440813E-13</v>
      </c>
      <c r="Q68" s="20">
        <f t="shared" si="54"/>
        <v>4.8112210985395512E-13</v>
      </c>
      <c r="R68" s="59">
        <f t="shared" si="55"/>
        <v>293.33333333333377</v>
      </c>
      <c r="S68" s="59">
        <f ca="1">AVERAGE(OFFSET($R$3,0,0,'Données projet'!$E$9+1,1))-AVERAGE(OFFSET($H$3,0,0,'Données projet'!$E$9+1,1))</f>
        <v>46.352667056229393</v>
      </c>
      <c r="T68" s="59">
        <f t="shared" si="34"/>
        <v>155.18878144597841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18.443499819922259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3.041522333305726E-6</v>
      </c>
      <c r="AC68" s="22">
        <f t="shared" ref="AC68:AC131" si="57">SUM(Z68:AB68)</f>
        <v>18.443502861444593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5.6</v>
      </c>
      <c r="AI68" s="13">
        <f>IF('Données projet'!$A$62&gt;35,AI67+AH68-AQ67,IF(A68&lt;'Données projet'!$A$62,$AF$205^A68,IF(A68='Données projet'!$A$62,'Données projet'!$B$62,AI67+AH68-AQ67)))</f>
        <v>353.99999999999989</v>
      </c>
      <c r="AJ68" s="13">
        <f>AI68*VLOOKUP('Données projet'!$B$10,Paramètres!$A$1:$I$89,3,0)*VLOOKUP('Données projet'!$B$10,Paramètres!$A$1:$I$89,5,0)</f>
        <v>231.94079999999994</v>
      </c>
      <c r="AK68" s="13">
        <f t="shared" si="35"/>
        <v>56.702122420175449</v>
      </c>
      <c r="AL68" s="20">
        <f t="shared" ref="AL68:AL131" si="58">(AJ68+AK68)*0.475*44/12</f>
        <v>502.71975654847216</v>
      </c>
      <c r="AM68" s="59">
        <f t="shared" ref="AM68:AM131" si="59">AL68+(AD68+AE68)*44/12</f>
        <v>796.05308988180548</v>
      </c>
      <c r="AN68" s="59">
        <f ca="1">AVERAGE(OFFSET($AM$3,0,0,'Données projet'!$E$10+1,1))-AVERAGE(OFFSET($H$3,0,0,'Données projet'!$E$10+1,1))</f>
        <v>253.52015405195095</v>
      </c>
      <c r="AO68" s="59">
        <f t="shared" si="36"/>
        <v>297.85935152309139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1.3080933719619985</v>
      </c>
      <c r="AV68" s="21">
        <f>EXP(-LN(2)/25)*AV67+(1-EXP(-LN(2)/25))/(LN(2)/25)*Calculateur!AQ68*Calculateur!AS68*VLOOKUP('Données projet'!$B$10,Paramètres!$A$1:$I$89,3,0)*0.475*44/12</f>
        <v>6.4325217431155037</v>
      </c>
      <c r="AW68" s="21">
        <f>EXP(-LN(2)/2)*AW67+(1-EXP(-LN(2)/2))/(LN(2)/2)*AQ68*AT68*VLOOKUP('Données projet'!$B$10,Paramètres!$A$1:$I$89,3,0)*0.475*44/12</f>
        <v>1.2825948439431118E-4</v>
      </c>
      <c r="AX68" s="21">
        <f t="shared" ref="AX68:AX131" si="60">SUM(AU68:AW68)</f>
        <v>7.7407433745618963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53.539199999999973</v>
      </c>
      <c r="D69" s="11">
        <f t="shared" ref="D69:D132" si="86">IFERROR(EXP(-1.0587+0.8836*LN(C69)+0.284),0)</f>
        <v>15.524103725721867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533.12023928627389</v>
      </c>
      <c r="H69" s="67">
        <f t="shared" si="56"/>
        <v>413.61858732229882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2.8421709430404007E-14</v>
      </c>
      <c r="O69" s="13">
        <f>N69*VLOOKUP('Données projet'!$B$9,Paramètres!$A$1:$I$89,3,0)*VLOOKUP('Données projet'!$B$9,Paramètres!$A$1:$I$89,5,0)</f>
        <v>1.3877752280677669E-14</v>
      </c>
      <c r="P69" s="13">
        <f t="shared" ref="P69:P132" si="87">EXP(-1.0587+0.8836*LN(O69)+0.284)</f>
        <v>2.623646074440813E-13</v>
      </c>
      <c r="Q69" s="20">
        <f t="shared" si="54"/>
        <v>4.8112210985395512E-13</v>
      </c>
      <c r="R69" s="59">
        <f t="shared" si="55"/>
        <v>293.33333333333377</v>
      </c>
      <c r="S69" s="59">
        <f ca="1">AVERAGE(OFFSET($R$3,0,0,'Données projet'!$E$9+1,1))-AVERAGE(OFFSET($H$3,0,0,'Données projet'!$E$9+1,1))</f>
        <v>46.352667056229393</v>
      </c>
      <c r="T69" s="59">
        <f t="shared" ref="T69:T132" si="88">$T$3</f>
        <v>155.18878144597841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18.081834037877684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2.1506810670108095E-6</v>
      </c>
      <c r="AC69" s="22">
        <f t="shared" si="57"/>
        <v>18.08183618855875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5.6</v>
      </c>
      <c r="AI69" s="13">
        <f>IF('Données projet'!$A$62&gt;35,AI68+AH69-AQ68,IF(A69&lt;'Données projet'!$A$62,$AF$205^A69,IF(A69='Données projet'!$A$62,'Données projet'!$B$62,AI68+AH69-AQ68)))</f>
        <v>359.59999999999991</v>
      </c>
      <c r="AJ69" s="13">
        <f>AI69*VLOOKUP('Données projet'!$B$10,Paramètres!$A$1:$I$89,3,0)*VLOOKUP('Données projet'!$B$10,Paramètres!$A$1:$I$89,5,0)</f>
        <v>235.60991999999993</v>
      </c>
      <c r="AK69" s="13">
        <f t="shared" ref="AK69:AK132" si="89">EXP(-1.0587+0.8836*LN(AJ69)+0.284)</f>
        <v>57.493970912943901</v>
      </c>
      <c r="AL69" s="20">
        <f t="shared" si="58"/>
        <v>510.48927667337716</v>
      </c>
      <c r="AM69" s="59">
        <f t="shared" si="59"/>
        <v>803.82261000671042</v>
      </c>
      <c r="AN69" s="59">
        <f ca="1">AVERAGE(OFFSET($AM$3,0,0,'Données projet'!$E$10+1,1))-AVERAGE(OFFSET($H$3,0,0,'Données projet'!$E$10+1,1))</f>
        <v>253.52015405195095</v>
      </c>
      <c r="AO69" s="59">
        <f t="shared" ref="AO69:AO132" si="90">$AO$3</f>
        <v>297.85935152309139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1.2824424587959986</v>
      </c>
      <c r="AV69" s="21">
        <f>EXP(-LN(2)/25)*AV68+(1-EXP(-LN(2)/25))/(LN(2)/25)*Calculateur!AQ69*Calculateur!AS69*VLOOKUP('Données projet'!$B$10,Paramètres!$A$1:$I$89,3,0)*0.475*44/12</f>
        <v>6.2566240977783938</v>
      </c>
      <c r="AW69" s="21">
        <f>EXP(-LN(2)/2)*AW68+(1-EXP(-LN(2)/2))/(LN(2)/2)*AQ69*AT69*VLOOKUP('Données projet'!$B$10,Paramètres!$A$1:$I$89,3,0)*0.475*44/12</f>
        <v>9.0693151166707604E-5</v>
      </c>
      <c r="AX69" s="21">
        <f t="shared" si="60"/>
        <v>7.5391572497255588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54.350399999999972</v>
      </c>
      <c r="D70" s="11">
        <f t="shared" si="86"/>
        <v>15.73175629732425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540.98506615478345</v>
      </c>
      <c r="H70" s="67">
        <f t="shared" si="56"/>
        <v>415.39308888450631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2.8421709430404007E-14</v>
      </c>
      <c r="O70" s="13">
        <f>N70*VLOOKUP('Données projet'!$B$9,Paramètres!$A$1:$I$89,3,0)*VLOOKUP('Données projet'!$B$9,Paramètres!$A$1:$I$89,5,0)</f>
        <v>1.3877752280677669E-14</v>
      </c>
      <c r="P70" s="13">
        <f t="shared" si="87"/>
        <v>2.623646074440813E-13</v>
      </c>
      <c r="Q70" s="20">
        <f t="shared" si="54"/>
        <v>4.8112210985395512E-13</v>
      </c>
      <c r="R70" s="59">
        <f t="shared" si="55"/>
        <v>293.33333333333377</v>
      </c>
      <c r="S70" s="59">
        <f ca="1">AVERAGE(OFFSET($R$3,0,0,'Données projet'!$E$9+1,1))-AVERAGE(OFFSET($H$3,0,0,'Données projet'!$E$9+1,1))</f>
        <v>46.352667056229393</v>
      </c>
      <c r="T70" s="59">
        <f t="shared" si="88"/>
        <v>155.18878144597841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17.727260301224661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1.520761166652863E-6</v>
      </c>
      <c r="AC70" s="22">
        <f t="shared" si="57"/>
        <v>17.727261821985827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5.6</v>
      </c>
      <c r="AI70" s="13">
        <f>IF('Données projet'!$A$62&gt;35,AI69+AH70-AQ69,IF(A70&lt;'Données projet'!$A$62,$AF$205^A70,IF(A70='Données projet'!$A$62,'Données projet'!$B$62,AI69+AH70-AQ69)))</f>
        <v>365.19999999999993</v>
      </c>
      <c r="AJ70" s="13">
        <f>AI70*VLOOKUP('Données projet'!$B$10,Paramètres!$A$1:$I$89,3,0)*VLOOKUP('Données projet'!$B$10,Paramètres!$A$1:$I$89,5,0)</f>
        <v>239.27903999999995</v>
      </c>
      <c r="AK70" s="13">
        <f t="shared" si="89"/>
        <v>58.284385276046542</v>
      </c>
      <c r="AL70" s="20">
        <f t="shared" si="58"/>
        <v>518.25629902244748</v>
      </c>
      <c r="AM70" s="59">
        <f t="shared" si="59"/>
        <v>811.58963235578085</v>
      </c>
      <c r="AN70" s="59">
        <f ca="1">AVERAGE(OFFSET($AM$3,0,0,'Données projet'!$E$10+1,1))-AVERAGE(OFFSET($H$3,0,0,'Données projet'!$E$10+1,1))</f>
        <v>253.52015405195095</v>
      </c>
      <c r="AO70" s="59">
        <f t="shared" si="90"/>
        <v>297.85935152309139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1.2572945443916719</v>
      </c>
      <c r="AV70" s="21">
        <f>EXP(-LN(2)/25)*AV69+(1-EXP(-LN(2)/25))/(LN(2)/25)*Calculateur!AQ70*Calculateur!AS70*VLOOKUP('Données projet'!$B$10,Paramètres!$A$1:$I$89,3,0)*0.475*44/12</f>
        <v>6.085536382803082</v>
      </c>
      <c r="AW70" s="21">
        <f>EXP(-LN(2)/2)*AW69+(1-EXP(-LN(2)/2))/(LN(2)/2)*AQ70*AT70*VLOOKUP('Données projet'!$B$10,Paramètres!$A$1:$I$89,3,0)*0.475*44/12</f>
        <v>6.4129742197155591E-5</v>
      </c>
      <c r="AX70" s="21">
        <f t="shared" si="60"/>
        <v>7.3428950569369515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55.161599999999972</v>
      </c>
      <c r="D71" s="11">
        <f t="shared" si="86"/>
        <v>15.939048410367347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548.84711053616877</v>
      </c>
      <c r="H71" s="67">
        <f t="shared" si="56"/>
        <v>417.16696264805637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2.8421709430404007E-14</v>
      </c>
      <c r="O71" s="13">
        <f>N71*VLOOKUP('Données projet'!$B$9,Paramètres!$A$1:$I$89,3,0)*VLOOKUP('Données projet'!$B$9,Paramètres!$A$1:$I$89,5,0)</f>
        <v>1.3877752280677669E-14</v>
      </c>
      <c r="P71" s="13">
        <f t="shared" si="87"/>
        <v>2.623646074440813E-13</v>
      </c>
      <c r="Q71" s="20">
        <f t="shared" si="54"/>
        <v>4.8112210985395512E-13</v>
      </c>
      <c r="R71" s="59">
        <f t="shared" si="55"/>
        <v>293.33333333333377</v>
      </c>
      <c r="S71" s="59">
        <f ca="1">AVERAGE(OFFSET($R$3,0,0,'Données projet'!$E$9+1,1))-AVERAGE(OFFSET($H$3,0,0,'Données projet'!$E$9+1,1))</f>
        <v>46.352667056229393</v>
      </c>
      <c r="T71" s="59">
        <f t="shared" si="88"/>
        <v>155.18878144597841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17.379639539278777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1.0753405335054047E-6</v>
      </c>
      <c r="AC71" s="22">
        <f t="shared" si="57"/>
        <v>17.379640614619312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5.6</v>
      </c>
      <c r="AI71" s="13">
        <f>IF('Données projet'!$A$62&gt;35,AI70+AH71-AQ70,IF(A71&lt;'Données projet'!$A$62,$AF$205^A71,IF(A71='Données projet'!$A$62,'Données projet'!$B$62,AI70+AH71-AQ70)))</f>
        <v>370.79999999999995</v>
      </c>
      <c r="AJ71" s="13">
        <f>AI71*VLOOKUP('Données projet'!$B$10,Paramètres!$A$1:$I$89,3,0)*VLOOKUP('Données projet'!$B$10,Paramètres!$A$1:$I$89,5,0)</f>
        <v>242.94815999999994</v>
      </c>
      <c r="AK71" s="13">
        <f t="shared" si="89"/>
        <v>59.073390040314202</v>
      </c>
      <c r="AL71" s="20">
        <f t="shared" si="58"/>
        <v>526.02086632021383</v>
      </c>
      <c r="AM71" s="59">
        <f t="shared" si="59"/>
        <v>819.35419965354708</v>
      </c>
      <c r="AN71" s="59">
        <f ca="1">AVERAGE(OFFSET($AM$3,0,0,'Données projet'!$E$10+1,1))-AVERAGE(OFFSET($H$3,0,0,'Données projet'!$E$10+1,1))</f>
        <v>253.52015405195095</v>
      </c>
      <c r="AO71" s="59">
        <f t="shared" si="90"/>
        <v>297.85935152309139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1.2326397652501007</v>
      </c>
      <c r="AV71" s="21">
        <f>EXP(-LN(2)/25)*AV70+(1-EXP(-LN(2)/25))/(LN(2)/25)*Calculateur!AQ71*Calculateur!AS71*VLOOKUP('Données projet'!$B$10,Paramètres!$A$1:$I$89,3,0)*0.475*44/12</f>
        <v>5.919127070390882</v>
      </c>
      <c r="AW71" s="21">
        <f>EXP(-LN(2)/2)*AW70+(1-EXP(-LN(2)/2))/(LN(2)/2)*AQ71*AT71*VLOOKUP('Données projet'!$B$10,Paramètres!$A$1:$I$89,3,0)*0.475*44/12</f>
        <v>4.5346575583353802E-5</v>
      </c>
      <c r="AX71" s="21">
        <f t="shared" si="60"/>
        <v>7.1518121822165659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55.972799999999971</v>
      </c>
      <c r="D72" s="11">
        <f t="shared" si="86"/>
        <v>16.145985978099564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556.70641807655784</v>
      </c>
      <c r="H72" s="67">
        <f t="shared" si="56"/>
        <v>418.94021891185668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2.8421709430404007E-14</v>
      </c>
      <c r="O72" s="13">
        <f>N72*VLOOKUP('Données projet'!$B$9,Paramètres!$A$1:$I$89,3,0)*VLOOKUP('Données projet'!$B$9,Paramètres!$A$1:$I$89,5,0)</f>
        <v>1.3877752280677669E-14</v>
      </c>
      <c r="P72" s="13">
        <f t="shared" si="87"/>
        <v>2.623646074440813E-13</v>
      </c>
      <c r="Q72" s="20">
        <f t="shared" si="54"/>
        <v>4.8112210985395512E-13</v>
      </c>
      <c r="R72" s="59">
        <f t="shared" si="55"/>
        <v>293.33333333333377</v>
      </c>
      <c r="S72" s="59">
        <f ca="1">AVERAGE(OFFSET($R$3,0,0,'Données projet'!$E$9+1,1))-AVERAGE(OFFSET($H$3,0,0,'Données projet'!$E$9+1,1))</f>
        <v>46.352667056229393</v>
      </c>
      <c r="T72" s="59">
        <f t="shared" si="88"/>
        <v>155.18878144597841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17.038835408446925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7.603805833264315E-7</v>
      </c>
      <c r="AC72" s="22">
        <f t="shared" si="57"/>
        <v>17.038836168827508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5.6</v>
      </c>
      <c r="AI72" s="13">
        <f>IF('Données projet'!$A$62&gt;35,AI71+AH72-AQ71,IF(A72&lt;'Données projet'!$A$62,$AF$205^A72,IF(A72='Données projet'!$A$62,'Données projet'!$B$62,AI71+AH72-AQ71)))</f>
        <v>376.4</v>
      </c>
      <c r="AJ72" s="13">
        <f>AI72*VLOOKUP('Données projet'!$B$10,Paramètres!$A$1:$I$89,3,0)*VLOOKUP('Données projet'!$B$10,Paramètres!$A$1:$I$89,5,0)</f>
        <v>246.61727999999999</v>
      </c>
      <c r="AK72" s="13">
        <f t="shared" si="89"/>
        <v>59.861008953101241</v>
      </c>
      <c r="AL72" s="20">
        <f t="shared" si="58"/>
        <v>533.78301992665138</v>
      </c>
      <c r="AM72" s="59">
        <f t="shared" si="59"/>
        <v>827.11635325998463</v>
      </c>
      <c r="AN72" s="59">
        <f ca="1">AVERAGE(OFFSET($AM$3,0,0,'Données projet'!$E$10+1,1))-AVERAGE(OFFSET($H$3,0,0,'Données projet'!$E$10+1,1))</f>
        <v>253.52015405195095</v>
      </c>
      <c r="AO72" s="59">
        <f t="shared" si="90"/>
        <v>297.85935152309139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1.2084684512895654</v>
      </c>
      <c r="AV72" s="21">
        <f>EXP(-LN(2)/25)*AV71+(1-EXP(-LN(2)/25))/(LN(2)/25)*Calculateur!AQ72*Calculateur!AS72*VLOOKUP('Données projet'!$B$10,Paramètres!$A$1:$I$89,3,0)*0.475*44/12</f>
        <v>5.7572682293776793</v>
      </c>
      <c r="AW72" s="21">
        <f>EXP(-LN(2)/2)*AW71+(1-EXP(-LN(2)/2))/(LN(2)/2)*AQ72*AT72*VLOOKUP('Données projet'!$B$10,Paramètres!$A$1:$I$89,3,0)*0.475*44/12</f>
        <v>3.2064871098577795E-5</v>
      </c>
      <c r="AX72" s="21">
        <f t="shared" si="60"/>
        <v>6.9657687455383437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56.78399999999997</v>
      </c>
      <c r="D73" s="11">
        <f t="shared" si="86"/>
        <v>16.352574732529348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564.56303302303331</v>
      </c>
      <c r="H73" s="67">
        <f t="shared" si="56"/>
        <v>420.71286765915522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2.8421709430404007E-14</v>
      </c>
      <c r="O73" s="13">
        <f>N73*VLOOKUP('Données projet'!$B$9,Paramètres!$A$1:$I$89,3,0)*VLOOKUP('Données projet'!$B$9,Paramètres!$A$1:$I$89,5,0)</f>
        <v>1.3877752280677669E-14</v>
      </c>
      <c r="P73" s="13">
        <f t="shared" si="87"/>
        <v>2.623646074440813E-13</v>
      </c>
      <c r="Q73" s="20">
        <f t="shared" si="54"/>
        <v>4.8112210985395512E-13</v>
      </c>
      <c r="R73" s="59">
        <f t="shared" si="55"/>
        <v>293.33333333333377</v>
      </c>
      <c r="S73" s="59">
        <f ca="1">AVERAGE(OFFSET($R$3,0,0,'Données projet'!$E$9+1,1))-AVERAGE(OFFSET($H$3,0,0,'Données projet'!$E$9+1,1))</f>
        <v>46.352667056229393</v>
      </c>
      <c r="T73" s="59">
        <f t="shared" si="88"/>
        <v>155.18878144597841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16.70471423875069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5.3767026675270236E-7</v>
      </c>
      <c r="AC73" s="22">
        <f t="shared" si="57"/>
        <v>16.704714776420957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382</v>
      </c>
      <c r="AG73" s="12">
        <f>VLOOKUP(A73,'Données projet'!$A$61:$I$81,9,0)</f>
        <v>5.6</v>
      </c>
      <c r="AH73" s="12">
        <f t="array" ref="AH73">INDEX(AG:AG,MIN(IF(ISNUMBER(AG73:AG269),ROW(AG73:AG269),"")))</f>
        <v>5.6</v>
      </c>
      <c r="AI73" s="13">
        <f>IF('Données projet'!$A$62&gt;35,AI72+AH73-AQ72,IF(A73&lt;'Données projet'!$A$62,$AF$205^A73,IF(A73='Données projet'!$A$62,'Données projet'!$B$62,AI72+AH73-AQ72)))</f>
        <v>382</v>
      </c>
      <c r="AJ73" s="13">
        <f>AI73*VLOOKUP('Données projet'!$B$10,Paramètres!$A$1:$I$89,3,0)*VLOOKUP('Données projet'!$B$10,Paramètres!$A$1:$I$89,5,0)</f>
        <v>250.28640000000001</v>
      </c>
      <c r="AK73" s="13">
        <f t="shared" si="89"/>
        <v>60.647265014585493</v>
      </c>
      <c r="AL73" s="20">
        <f t="shared" si="58"/>
        <v>541.54279990040311</v>
      </c>
      <c r="AM73" s="59">
        <f t="shared" si="59"/>
        <v>834.87613323373648</v>
      </c>
      <c r="AN73" s="59">
        <f ca="1">AVERAGE(OFFSET($AM$3,0,0,'Données projet'!$E$10+1,1))-AVERAGE(OFFSET($H$3,0,0,'Données projet'!$E$10+1,1))</f>
        <v>253.52015405195095</v>
      </c>
      <c r="AO73" s="59">
        <f t="shared" si="90"/>
        <v>297.85935152309139</v>
      </c>
      <c r="AP73" s="15">
        <f>IF(ISNA(VLOOKUP(A73,'Données projet'!$A$61:$I$81,3,0)),0,VLOOKUP(A73,'Données projet'!$A$61:$I$81,3,0))</f>
        <v>7</v>
      </c>
      <c r="AQ73" s="15">
        <f>IF(ISNA(VLOOKUP(A73,'Données projet'!$A$61:$I$81,4,0)),0,VLOOKUP(A73,'Données projet'!$A$61:$I$81,4,0))</f>
        <v>31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1.1847711220527504</v>
      </c>
      <c r="AV73" s="21">
        <f>EXP(-LN(2)/25)*AV72+(1-EXP(-LN(2)/25))/(LN(2)/25)*Calculateur!AQ73*Calculateur!AS73*VLOOKUP('Données projet'!$B$10,Paramètres!$A$1:$I$89,3,0)*0.475*44/12</f>
        <v>5.5998354268837689</v>
      </c>
      <c r="AW73" s="21">
        <f>EXP(-LN(2)/2)*AW72+(1-EXP(-LN(2)/2))/(LN(2)/2)*AQ73*AT73*VLOOKUP('Données projet'!$B$10,Paramètres!$A$1:$I$89,3,0)*0.475*44/12</f>
        <v>2.2673287791676901E-5</v>
      </c>
      <c r="AX73" s="21">
        <f t="shared" si="60"/>
        <v>6.7846292222243108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57.59519999999997</v>
      </c>
      <c r="D74" s="11">
        <f t="shared" si="86"/>
        <v>16.558820232488433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572.41699828587548</v>
      </c>
      <c r="H74" s="67">
        <f t="shared" si="56"/>
        <v>422.48491857158399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2.8421709430404007E-14</v>
      </c>
      <c r="O74" s="13">
        <f>N74*VLOOKUP('Données projet'!$B$9,Paramètres!$A$1:$I$89,3,0)*VLOOKUP('Données projet'!$B$9,Paramètres!$A$1:$I$89,5,0)</f>
        <v>1.3877752280677669E-14</v>
      </c>
      <c r="P74" s="13">
        <f t="shared" si="87"/>
        <v>2.623646074440813E-13</v>
      </c>
      <c r="Q74" s="20">
        <f t="shared" si="54"/>
        <v>4.8112210985395512E-13</v>
      </c>
      <c r="R74" s="59">
        <f t="shared" si="55"/>
        <v>293.33333333333377</v>
      </c>
      <c r="S74" s="59">
        <f ca="1">AVERAGE(OFFSET($R$3,0,0,'Données projet'!$E$9+1,1))-AVERAGE(OFFSET($H$3,0,0,'Données projet'!$E$9+1,1))</f>
        <v>46.352667056229393</v>
      </c>
      <c r="T74" s="59">
        <f t="shared" si="88"/>
        <v>155.18878144597841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16.377144981398406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3.8019029166321575E-7</v>
      </c>
      <c r="AC74" s="22">
        <f t="shared" si="57"/>
        <v>16.377145361588695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4.4000000000000004</v>
      </c>
      <c r="AI74" s="13">
        <f>IF('Données projet'!$A$62&gt;35,AI73+AH74-AQ73,IF(A74&lt;'Données projet'!$A$62,$AF$205^A74,IF(A74='Données projet'!$A$62,'Données projet'!$B$62,AI73+AH74-AQ73)))</f>
        <v>355.4</v>
      </c>
      <c r="AJ74" s="13">
        <f>AI74*VLOOKUP('Données projet'!$B$10,Paramètres!$A$1:$I$89,3,0)*VLOOKUP('Données projet'!$B$10,Paramètres!$A$1:$I$89,5,0)</f>
        <v>232.85807999999997</v>
      </c>
      <c r="AK74" s="13">
        <f t="shared" si="89"/>
        <v>56.900220365086113</v>
      </c>
      <c r="AL74" s="20">
        <f t="shared" si="58"/>
        <v>504.66237313585816</v>
      </c>
      <c r="AM74" s="59">
        <f t="shared" si="59"/>
        <v>797.99570646919142</v>
      </c>
      <c r="AN74" s="59">
        <f ca="1">AVERAGE(OFFSET($AM$3,0,0,'Données projet'!$E$10+1,1))-AVERAGE(OFFSET($H$3,0,0,'Données projet'!$E$10+1,1))</f>
        <v>253.52015405195095</v>
      </c>
      <c r="AO74" s="59">
        <f t="shared" si="90"/>
        <v>297.85935152309139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1.1615384829883257</v>
      </c>
      <c r="AV74" s="21">
        <f>EXP(-LN(2)/25)*AV73+(1-EXP(-LN(2)/25))/(LN(2)/25)*Calculateur!AQ74*Calculateur!AS74*VLOOKUP('Données projet'!$B$10,Paramètres!$A$1:$I$89,3,0)*0.475*44/12</f>
        <v>5.4467076326530854</v>
      </c>
      <c r="AW74" s="21">
        <f>EXP(-LN(2)/2)*AW73+(1-EXP(-LN(2)/2))/(LN(2)/2)*AQ74*AT74*VLOOKUP('Données projet'!$B$10,Paramètres!$A$1:$I$89,3,0)*0.475*44/12</f>
        <v>1.6032435549288898E-5</v>
      </c>
      <c r="AX74" s="21">
        <f t="shared" si="60"/>
        <v>6.6082621480769603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58.406399999999969</v>
      </c>
      <c r="D75" s="11">
        <f t="shared" si="86"/>
        <v>16.764727871227809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580.26835549719692</v>
      </c>
      <c r="H75" s="67">
        <f t="shared" si="56"/>
        <v>424.2563810423884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2.8421709430404007E-14</v>
      </c>
      <c r="O75" s="13">
        <f>N75*VLOOKUP('Données projet'!$B$9,Paramètres!$A$1:$I$89,3,0)*VLOOKUP('Données projet'!$B$9,Paramètres!$A$1:$I$89,5,0)</f>
        <v>1.3877752280677669E-14</v>
      </c>
      <c r="P75" s="13">
        <f t="shared" si="87"/>
        <v>2.623646074440813E-13</v>
      </c>
      <c r="Q75" s="20">
        <f t="shared" si="54"/>
        <v>4.8112210985395512E-13</v>
      </c>
      <c r="R75" s="59">
        <f t="shared" si="55"/>
        <v>293.33333333333377</v>
      </c>
      <c r="S75" s="59">
        <f ca="1">AVERAGE(OFFSET($R$3,0,0,'Données projet'!$E$9+1,1))-AVERAGE(OFFSET($H$3,0,0,'Données projet'!$E$9+1,1))</f>
        <v>46.352667056229393</v>
      </c>
      <c r="T75" s="59">
        <f t="shared" si="88"/>
        <v>155.18878144597841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16.055999157385283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2.6883513337635118E-7</v>
      </c>
      <c r="AC75" s="22">
        <f t="shared" si="57"/>
        <v>16.055999426220417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4.4000000000000004</v>
      </c>
      <c r="AI75" s="13">
        <f>IF('Données projet'!$A$62&gt;35,AI74+AH75-AQ74,IF(A75&lt;'Données projet'!$A$62,$AF$205^A75,IF(A75='Données projet'!$A$62,'Données projet'!$B$62,AI74+AH75-AQ74)))</f>
        <v>359.79999999999995</v>
      </c>
      <c r="AJ75" s="13">
        <f>AI75*VLOOKUP('Données projet'!$B$10,Paramètres!$A$1:$I$89,3,0)*VLOOKUP('Données projet'!$B$10,Paramètres!$A$1:$I$89,5,0)</f>
        <v>235.74095999999997</v>
      </c>
      <c r="AK75" s="13">
        <f t="shared" si="89"/>
        <v>57.522224543991953</v>
      </c>
      <c r="AL75" s="20">
        <f t="shared" si="58"/>
        <v>510.76671308078591</v>
      </c>
      <c r="AM75" s="59">
        <f t="shared" si="59"/>
        <v>804.10004641411922</v>
      </c>
      <c r="AN75" s="59">
        <f ca="1">AVERAGE(OFFSET($AM$3,0,0,'Données projet'!$E$10+1,1))-AVERAGE(OFFSET($H$3,0,0,'Données projet'!$E$10+1,1))</f>
        <v>253.52015405195095</v>
      </c>
      <c r="AO75" s="59">
        <f t="shared" si="90"/>
        <v>297.85935152309139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1.1387614218054438</v>
      </c>
      <c r="AV75" s="21">
        <f>EXP(-LN(2)/25)*AV74+(1-EXP(-LN(2)/25))/(LN(2)/25)*Calculateur!AQ75*Calculateur!AS75*VLOOKUP('Données projet'!$B$10,Paramètres!$A$1:$I$89,3,0)*0.475*44/12</f>
        <v>5.2977671260082815</v>
      </c>
      <c r="AW75" s="21">
        <f>EXP(-LN(2)/2)*AW74+(1-EXP(-LN(2)/2))/(LN(2)/2)*AQ75*AT75*VLOOKUP('Données projet'!$B$10,Paramètres!$A$1:$I$89,3,0)*0.475*44/12</f>
        <v>1.133664389583845E-5</v>
      </c>
      <c r="AX75" s="21">
        <f t="shared" si="60"/>
        <v>6.4365398844576207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59.217599999999969</v>
      </c>
      <c r="D76" s="11">
        <f t="shared" si="86"/>
        <v>16.970302883579727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588.11714506622923</v>
      </c>
      <c r="H76" s="67">
        <f t="shared" si="56"/>
        <v>426.02726418890131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2.8421709430404007E-14</v>
      </c>
      <c r="O76" s="13">
        <f>N76*VLOOKUP('Données projet'!$B$9,Paramètres!$A$1:$I$89,3,0)*VLOOKUP('Données projet'!$B$9,Paramètres!$A$1:$I$89,5,0)</f>
        <v>1.3877752280677669E-14</v>
      </c>
      <c r="P76" s="13">
        <f t="shared" si="87"/>
        <v>2.623646074440813E-13</v>
      </c>
      <c r="Q76" s="20">
        <f t="shared" si="54"/>
        <v>4.8112210985395512E-13</v>
      </c>
      <c r="R76" s="59">
        <f t="shared" si="55"/>
        <v>293.33333333333377</v>
      </c>
      <c r="S76" s="59">
        <f ca="1">AVERAGE(OFFSET($R$3,0,0,'Données projet'!$E$9+1,1))-AVERAGE(OFFSET($H$3,0,0,'Données projet'!$E$9+1,1))</f>
        <v>46.352667056229393</v>
      </c>
      <c r="T76" s="59">
        <f t="shared" si="88"/>
        <v>155.18878144597841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15.741150807101446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1.9009514583160787E-7</v>
      </c>
      <c r="AC76" s="22">
        <f t="shared" si="57"/>
        <v>15.741150997196591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4.4000000000000004</v>
      </c>
      <c r="AI76" s="13">
        <f>IF('Données projet'!$A$62&gt;35,AI75+AH76-AQ75,IF(A76&lt;'Données projet'!$A$62,$AF$205^A76,IF(A76='Données projet'!$A$62,'Données projet'!$B$62,AI75+AH76-AQ75)))</f>
        <v>364.19999999999993</v>
      </c>
      <c r="AJ76" s="13">
        <f>AI76*VLOOKUP('Données projet'!$B$10,Paramètres!$A$1:$I$89,3,0)*VLOOKUP('Données projet'!$B$10,Paramètres!$A$1:$I$89,5,0)</f>
        <v>238.62383999999997</v>
      </c>
      <c r="AK76" s="13">
        <f t="shared" si="89"/>
        <v>58.143343932941299</v>
      </c>
      <c r="AL76" s="20">
        <f t="shared" si="58"/>
        <v>516.86951201653937</v>
      </c>
      <c r="AM76" s="59">
        <f t="shared" si="59"/>
        <v>810.20284534987263</v>
      </c>
      <c r="AN76" s="59">
        <f ca="1">AVERAGE(OFFSET($AM$3,0,0,'Données projet'!$E$10+1,1))-AVERAGE(OFFSET($H$3,0,0,'Données projet'!$E$10+1,1))</f>
        <v>253.52015405195095</v>
      </c>
      <c r="AO76" s="59">
        <f t="shared" si="90"/>
        <v>297.85935152309139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1.1164310048997228</v>
      </c>
      <c r="AV76" s="21">
        <f>EXP(-LN(2)/25)*AV75+(1-EXP(-LN(2)/25))/(LN(2)/25)*Calculateur!AQ76*Calculateur!AS76*VLOOKUP('Données projet'!$B$10,Paramètres!$A$1:$I$89,3,0)*0.475*44/12</f>
        <v>5.1528994053501203</v>
      </c>
      <c r="AW76" s="21">
        <f>EXP(-LN(2)/2)*AW75+(1-EXP(-LN(2)/2))/(LN(2)/2)*AQ76*AT76*VLOOKUP('Données projet'!$B$10,Paramètres!$A$1:$I$89,3,0)*0.475*44/12</f>
        <v>8.0162177746444488E-6</v>
      </c>
      <c r="AX76" s="21">
        <f t="shared" si="60"/>
        <v>6.269338426467618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60.028799999999968</v>
      </c>
      <c r="D77" s="11">
        <f t="shared" si="86"/>
        <v>17.175550352716158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595.96340623149285</v>
      </c>
      <c r="H77" s="67">
        <f t="shared" si="56"/>
        <v>427.7975768643139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2.8421709430404007E-14</v>
      </c>
      <c r="O77" s="13">
        <f>N77*VLOOKUP('Données projet'!$B$9,Paramètres!$A$1:$I$89,3,0)*VLOOKUP('Données projet'!$B$9,Paramètres!$A$1:$I$89,5,0)</f>
        <v>1.3877752280677669E-14</v>
      </c>
      <c r="P77" s="13">
        <f t="shared" si="87"/>
        <v>2.623646074440813E-13</v>
      </c>
      <c r="Q77" s="20">
        <f t="shared" si="54"/>
        <v>4.8112210985395512E-13</v>
      </c>
      <c r="R77" s="59">
        <f t="shared" si="55"/>
        <v>293.33333333333377</v>
      </c>
      <c r="S77" s="59">
        <f ca="1">AVERAGE(OFFSET($R$3,0,0,'Données projet'!$E$9+1,1))-AVERAGE(OFFSET($H$3,0,0,'Données projet'!$E$9+1,1))</f>
        <v>46.352667056229393</v>
      </c>
      <c r="T77" s="59">
        <f t="shared" si="88"/>
        <v>155.18878144597841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15.432476440928143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1.3441756668817559E-7</v>
      </c>
      <c r="AC77" s="22">
        <f t="shared" si="57"/>
        <v>15.43247657534571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4.4000000000000004</v>
      </c>
      <c r="AI77" s="13">
        <f>IF('Données projet'!$A$62&gt;35,AI76+AH77-AQ76,IF(A77&lt;'Données projet'!$A$62,$AF$205^A77,IF(A77='Données projet'!$A$62,'Données projet'!$B$62,AI76+AH77-AQ76)))</f>
        <v>368.59999999999991</v>
      </c>
      <c r="AJ77" s="13">
        <f>AI77*VLOOKUP('Données projet'!$B$10,Paramètres!$A$1:$I$89,3,0)*VLOOKUP('Données projet'!$B$10,Paramètres!$A$1:$I$89,5,0)</f>
        <v>241.50671999999994</v>
      </c>
      <c r="AK77" s="13">
        <f t="shared" si="89"/>
        <v>58.763590457765382</v>
      </c>
      <c r="AL77" s="20">
        <f t="shared" si="58"/>
        <v>522.97079071394126</v>
      </c>
      <c r="AM77" s="59">
        <f t="shared" si="59"/>
        <v>816.30412404727463</v>
      </c>
      <c r="AN77" s="59">
        <f ca="1">AVERAGE(OFFSET($AM$3,0,0,'Données projet'!$E$10+1,1))-AVERAGE(OFFSET($H$3,0,0,'Données projet'!$E$10+1,1))</f>
        <v>253.52015405195095</v>
      </c>
      <c r="AO77" s="59">
        <f t="shared" si="90"/>
        <v>297.85935152309139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1.0945384738493134</v>
      </c>
      <c r="AV77" s="21">
        <f>EXP(-LN(2)/25)*AV76+(1-EXP(-LN(2)/25))/(LN(2)/25)*Calculateur!AQ77*Calculateur!AS77*VLOOKUP('Données projet'!$B$10,Paramètres!$A$1:$I$89,3,0)*0.475*44/12</f>
        <v>5.0119931001316189</v>
      </c>
      <c r="AW77" s="21">
        <f>EXP(-LN(2)/2)*AW76+(1-EXP(-LN(2)/2))/(LN(2)/2)*AQ77*AT77*VLOOKUP('Données projet'!$B$10,Paramètres!$A$1:$I$89,3,0)*0.475*44/12</f>
        <v>5.6683219479192252E-6</v>
      </c>
      <c r="AX77" s="21">
        <f t="shared" si="60"/>
        <v>6.1065372423028803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60.839999999999968</v>
      </c>
      <c r="D78" s="11">
        <f t="shared" si="86"/>
        <v>17.38047521653144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603.80717711006707</v>
      </c>
      <c r="H78" s="67">
        <f t="shared" si="56"/>
        <v>429.56732766879213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2.8421709430404007E-14</v>
      </c>
      <c r="O78" s="13">
        <f>N78*VLOOKUP('Données projet'!$B$9,Paramètres!$A$1:$I$89,3,0)*VLOOKUP('Données projet'!$B$9,Paramètres!$A$1:$I$89,5,0)</f>
        <v>1.3877752280677669E-14</v>
      </c>
      <c r="P78" s="13">
        <f t="shared" si="87"/>
        <v>2.623646074440813E-13</v>
      </c>
      <c r="Q78" s="20">
        <f t="shared" si="54"/>
        <v>4.8112210985395512E-13</v>
      </c>
      <c r="R78" s="59">
        <f t="shared" si="55"/>
        <v>293.33333333333377</v>
      </c>
      <c r="S78" s="59">
        <f ca="1">AVERAGE(OFFSET($R$3,0,0,'Données projet'!$E$9+1,1))-AVERAGE(OFFSET($H$3,0,0,'Données projet'!$E$9+1,1))</f>
        <v>46.352667056229393</v>
      </c>
      <c r="T78" s="59">
        <f t="shared" si="88"/>
        <v>155.18878144597841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15.129854990802727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9.5047572915803937E-8</v>
      </c>
      <c r="AC78" s="22">
        <f t="shared" si="57"/>
        <v>15.1298550858503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4.4000000000000004</v>
      </c>
      <c r="AI78" s="13">
        <f>IF('Données projet'!$A$62&gt;35,AI77+AH78-AQ77,IF(A78&lt;'Données projet'!$A$62,$AF$205^A78,IF(A78='Données projet'!$A$62,'Données projet'!$B$62,AI77+AH78-AQ77)))</f>
        <v>372.99999999999989</v>
      </c>
      <c r="AJ78" s="13">
        <f>AI78*VLOOKUP('Données projet'!$B$10,Paramètres!$A$1:$I$89,3,0)*VLOOKUP('Données projet'!$B$10,Paramètres!$A$1:$I$89,5,0)</f>
        <v>244.38959999999992</v>
      </c>
      <c r="AK78" s="13">
        <f t="shared" si="89"/>
        <v>59.382975743194187</v>
      </c>
      <c r="AL78" s="20">
        <f t="shared" si="58"/>
        <v>529.07056941939652</v>
      </c>
      <c r="AM78" s="59">
        <f t="shared" si="59"/>
        <v>822.40390275272989</v>
      </c>
      <c r="AN78" s="59">
        <f ca="1">AVERAGE(OFFSET($AM$3,0,0,'Données projet'!$E$10+1,1))-AVERAGE(OFFSET($H$3,0,0,'Données projet'!$E$10+1,1))</f>
        <v>253.52015405195095</v>
      </c>
      <c r="AO78" s="59">
        <f t="shared" si="90"/>
        <v>297.85935152309139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1.0730752419796772</v>
      </c>
      <c r="AV78" s="21">
        <f>EXP(-LN(2)/25)*AV77+(1-EXP(-LN(2)/25))/(LN(2)/25)*Calculateur!AQ78*Calculateur!AS78*VLOOKUP('Données projet'!$B$10,Paramètres!$A$1:$I$89,3,0)*0.475*44/12</f>
        <v>4.8749398852392574</v>
      </c>
      <c r="AW78" s="21">
        <f>EXP(-LN(2)/2)*AW77+(1-EXP(-LN(2)/2))/(LN(2)/2)*AQ78*AT78*VLOOKUP('Données projet'!$B$10,Paramètres!$A$1:$I$89,3,0)*0.475*44/12</f>
        <v>4.0081088873222244E-6</v>
      </c>
      <c r="AX78" s="21">
        <f t="shared" si="60"/>
        <v>5.9480191353278222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61.651199999999967</v>
      </c>
      <c r="D79" s="11">
        <f t="shared" si="86"/>
        <v>17.585082273674896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611.64849474415678</v>
      </c>
      <c r="H79" s="67">
        <f t="shared" si="56"/>
        <v>431.33652495998365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2.8421709430404007E-14</v>
      </c>
      <c r="O79" s="13">
        <f>N79*VLOOKUP('Données projet'!$B$9,Paramètres!$A$1:$I$89,3,0)*VLOOKUP('Données projet'!$B$9,Paramètres!$A$1:$I$89,5,0)</f>
        <v>1.3877752280677669E-14</v>
      </c>
      <c r="P79" s="13">
        <f t="shared" si="87"/>
        <v>2.623646074440813E-13</v>
      </c>
      <c r="Q79" s="20">
        <f t="shared" si="54"/>
        <v>4.8112210985395512E-13</v>
      </c>
      <c r="R79" s="59">
        <f t="shared" si="55"/>
        <v>293.33333333333377</v>
      </c>
      <c r="S79" s="59">
        <f ca="1">AVERAGE(OFFSET($R$3,0,0,'Données projet'!$E$9+1,1))-AVERAGE(OFFSET($H$3,0,0,'Données projet'!$E$9+1,1))</f>
        <v>46.352667056229393</v>
      </c>
      <c r="T79" s="59">
        <f t="shared" si="88"/>
        <v>155.18878144597841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14.83316776273341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6.7208783344087795E-8</v>
      </c>
      <c r="AC79" s="22">
        <f t="shared" si="57"/>
        <v>14.833167829942193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4.4000000000000004</v>
      </c>
      <c r="AI79" s="13">
        <f>IF('Données projet'!$A$62&gt;35,AI78+AH79-AQ78,IF(A79&lt;'Données projet'!$A$62,$AF$205^A79,IF(A79='Données projet'!$A$62,'Données projet'!$B$62,AI78+AH79-AQ78)))</f>
        <v>377.39999999999986</v>
      </c>
      <c r="AJ79" s="13">
        <f>AI79*VLOOKUP('Données projet'!$B$10,Paramètres!$A$1:$I$89,3,0)*VLOOKUP('Données projet'!$B$10,Paramètres!$A$1:$I$89,5,0)</f>
        <v>247.27247999999989</v>
      </c>
      <c r="AK79" s="13">
        <f t="shared" si="89"/>
        <v>60.00151112391876</v>
      </c>
      <c r="AL79" s="20">
        <f t="shared" si="58"/>
        <v>535.16886787415831</v>
      </c>
      <c r="AM79" s="59">
        <f t="shared" si="59"/>
        <v>828.50220120749168</v>
      </c>
      <c r="AN79" s="59">
        <f ca="1">AVERAGE(OFFSET($AM$3,0,0,'Données projet'!$E$10+1,1))-AVERAGE(OFFSET($H$3,0,0,'Données projet'!$E$10+1,1))</f>
        <v>253.52015405195095</v>
      </c>
      <c r="AO79" s="59">
        <f t="shared" si="90"/>
        <v>297.85935152309139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1.0520328909957257</v>
      </c>
      <c r="AV79" s="21">
        <f>EXP(-LN(2)/25)*AV78+(1-EXP(-LN(2)/25))/(LN(2)/25)*Calculateur!AQ79*Calculateur!AS79*VLOOKUP('Données projet'!$B$10,Paramètres!$A$1:$I$89,3,0)*0.475*44/12</f>
        <v>4.7416343977154431</v>
      </c>
      <c r="AW79" s="21">
        <f>EXP(-LN(2)/2)*AW78+(1-EXP(-LN(2)/2))/(LN(2)/2)*AQ79*AT79*VLOOKUP('Données projet'!$B$10,Paramètres!$A$1:$I$89,3,0)*0.475*44/12</f>
        <v>2.8341609739596126E-6</v>
      </c>
      <c r="AX79" s="21">
        <f t="shared" si="60"/>
        <v>5.7936701228721432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62.462399999999967</v>
      </c>
      <c r="D80" s="11">
        <f t="shared" si="86"/>
        <v>17.789376189256863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619.48739514514045</v>
      </c>
      <c r="H80" s="67">
        <f t="shared" si="56"/>
        <v>433.10517686295566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2.8421709430404007E-14</v>
      </c>
      <c r="O80" s="13">
        <f>N80*VLOOKUP('Données projet'!$B$9,Paramètres!$A$1:$I$89,3,0)*VLOOKUP('Données projet'!$B$9,Paramètres!$A$1:$I$89,5,0)</f>
        <v>1.3877752280677669E-14</v>
      </c>
      <c r="P80" s="13">
        <f t="shared" si="87"/>
        <v>2.623646074440813E-13</v>
      </c>
      <c r="Q80" s="20">
        <f t="shared" si="54"/>
        <v>4.8112210985395512E-13</v>
      </c>
      <c r="R80" s="59">
        <f t="shared" si="55"/>
        <v>293.33333333333377</v>
      </c>
      <c r="S80" s="59">
        <f ca="1">AVERAGE(OFFSET($R$3,0,0,'Données projet'!$E$9+1,1))-AVERAGE(OFFSET($H$3,0,0,'Données projet'!$E$9+1,1))</f>
        <v>46.352667056229393</v>
      </c>
      <c r="T80" s="59">
        <f t="shared" si="88"/>
        <v>155.18878144597841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14.542298390245193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4.7523786457901969E-8</v>
      </c>
      <c r="AC80" s="22">
        <f t="shared" si="57"/>
        <v>14.542298437768979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4.4000000000000004</v>
      </c>
      <c r="AI80" s="13">
        <f>IF('Données projet'!$A$62&gt;35,AI79+AH80-AQ79,IF(A80&lt;'Données projet'!$A$62,$AF$205^A80,IF(A80='Données projet'!$A$62,'Données projet'!$B$62,AI79+AH80-AQ79)))</f>
        <v>381.79999999999984</v>
      </c>
      <c r="AJ80" s="13">
        <f>AI80*VLOOKUP('Données projet'!$B$10,Paramètres!$A$1:$I$89,3,0)*VLOOKUP('Données projet'!$B$10,Paramètres!$A$1:$I$89,5,0)</f>
        <v>250.15535999999992</v>
      </c>
      <c r="AK80" s="13">
        <f t="shared" si="89"/>
        <v>60.619207655122857</v>
      </c>
      <c r="AL80" s="20">
        <f t="shared" si="58"/>
        <v>541.26570533267216</v>
      </c>
      <c r="AM80" s="59">
        <f t="shared" si="59"/>
        <v>834.59903866600553</v>
      </c>
      <c r="AN80" s="59">
        <f ca="1">AVERAGE(OFFSET($AM$3,0,0,'Données projet'!$E$10+1,1))-AVERAGE(OFFSET($H$3,0,0,'Données projet'!$E$10+1,1))</f>
        <v>253.52015405195095</v>
      </c>
      <c r="AO80" s="59">
        <f t="shared" si="90"/>
        <v>297.85935152309139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1.0314031676800028</v>
      </c>
      <c r="AV80" s="21">
        <f>EXP(-LN(2)/25)*AV79+(1-EXP(-LN(2)/25))/(LN(2)/25)*Calculateur!AQ80*Calculateur!AS80*VLOOKUP('Données projet'!$B$10,Paramètres!$A$1:$I$89,3,0)*0.475*44/12</f>
        <v>4.6119741557581984</v>
      </c>
      <c r="AW80" s="21">
        <f>EXP(-LN(2)/2)*AW79+(1-EXP(-LN(2)/2))/(LN(2)/2)*AQ80*AT80*VLOOKUP('Données projet'!$B$10,Paramètres!$A$1:$I$89,3,0)*0.475*44/12</f>
        <v>2.0040544436611122E-6</v>
      </c>
      <c r="AX80" s="21">
        <f t="shared" si="60"/>
        <v>5.6433793274926449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63.273599999999966</v>
      </c>
      <c r="D81" s="11">
        <f t="shared" si="86"/>
        <v>17.99336150025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627.32391333526289</v>
      </c>
      <c r="H81" s="67">
        <f t="shared" si="56"/>
        <v>434.87329127960197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2.8421709430404007E-14</v>
      </c>
      <c r="O81" s="13">
        <f>N81*VLOOKUP('Données projet'!$B$9,Paramètres!$A$1:$I$89,3,0)*VLOOKUP('Données projet'!$B$9,Paramètres!$A$1:$I$89,5,0)</f>
        <v>1.3877752280677669E-14</v>
      </c>
      <c r="P81" s="13">
        <f t="shared" si="87"/>
        <v>2.623646074440813E-13</v>
      </c>
      <c r="Q81" s="20">
        <f t="shared" si="54"/>
        <v>4.8112210985395512E-13</v>
      </c>
      <c r="R81" s="59">
        <f t="shared" si="55"/>
        <v>293.33333333333377</v>
      </c>
      <c r="S81" s="59">
        <f ca="1">AVERAGE(OFFSET($R$3,0,0,'Données projet'!$E$9+1,1))-AVERAGE(OFFSET($H$3,0,0,'Données projet'!$E$9+1,1))</f>
        <v>46.352667056229393</v>
      </c>
      <c r="T81" s="59">
        <f t="shared" si="88"/>
        <v>155.18878144597841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14.257132788738671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3.3604391672043898E-8</v>
      </c>
      <c r="AC81" s="22">
        <f t="shared" si="57"/>
        <v>14.257132822343063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4.4000000000000004</v>
      </c>
      <c r="AI81" s="13">
        <f>IF('Données projet'!$A$62&gt;35,AI80+AH81-AQ80,IF(A81&lt;'Données projet'!$A$62,$AF$205^A81,IF(A81='Données projet'!$A$62,'Données projet'!$B$62,AI80+AH81-AQ80)))</f>
        <v>386.19999999999982</v>
      </c>
      <c r="AJ81" s="13">
        <f>AI81*VLOOKUP('Données projet'!$B$10,Paramètres!$A$1:$I$89,3,0)*VLOOKUP('Données projet'!$B$10,Paramètres!$A$1:$I$89,5,0)</f>
        <v>253.03823999999989</v>
      </c>
      <c r="AK81" s="13">
        <f t="shared" si="89"/>
        <v>61.236076122515811</v>
      </c>
      <c r="AL81" s="20">
        <f t="shared" si="58"/>
        <v>547.36110058004817</v>
      </c>
      <c r="AM81" s="59">
        <f t="shared" si="59"/>
        <v>840.69443391338154</v>
      </c>
      <c r="AN81" s="59">
        <f ca="1">AVERAGE(OFFSET($AM$3,0,0,'Données projet'!$E$10+1,1))-AVERAGE(OFFSET($H$3,0,0,'Données projet'!$E$10+1,1))</f>
        <v>253.52015405195095</v>
      </c>
      <c r="AO81" s="59">
        <f t="shared" si="90"/>
        <v>297.85935152309139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1.0111779806556125</v>
      </c>
      <c r="AV81" s="21">
        <f>EXP(-LN(2)/25)*AV80+(1-EXP(-LN(2)/25))/(LN(2)/25)*Calculateur!AQ81*Calculateur!AS81*VLOOKUP('Données projet'!$B$10,Paramètres!$A$1:$I$89,3,0)*0.475*44/12</f>
        <v>4.4858594799358107</v>
      </c>
      <c r="AW81" s="21">
        <f>EXP(-LN(2)/2)*AW80+(1-EXP(-LN(2)/2))/(LN(2)/2)*AQ81*AT81*VLOOKUP('Données projet'!$B$10,Paramètres!$A$1:$I$89,3,0)*0.475*44/12</f>
        <v>1.4170804869798063E-6</v>
      </c>
      <c r="AX81" s="21">
        <f t="shared" si="60"/>
        <v>5.4970388776719101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64.084799999999973</v>
      </c>
      <c r="D82" s="11">
        <f t="shared" si="86"/>
        <v>18.197042620605469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635.15808338712975</v>
      </c>
      <c r="H82" s="67">
        <f t="shared" si="56"/>
        <v>436.64087589755445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2.8421709430404007E-14</v>
      </c>
      <c r="O82" s="13">
        <f>N82*VLOOKUP('Données projet'!$B$9,Paramètres!$A$1:$I$89,3,0)*VLOOKUP('Données projet'!$B$9,Paramètres!$A$1:$I$89,5,0)</f>
        <v>1.3877752280677669E-14</v>
      </c>
      <c r="P82" s="13">
        <f t="shared" si="87"/>
        <v>2.623646074440813E-13</v>
      </c>
      <c r="Q82" s="20">
        <f t="shared" si="54"/>
        <v>4.8112210985395512E-13</v>
      </c>
      <c r="R82" s="59">
        <f t="shared" si="55"/>
        <v>293.33333333333377</v>
      </c>
      <c r="S82" s="59">
        <f ca="1">AVERAGE(OFFSET($R$3,0,0,'Données projet'!$E$9+1,1))-AVERAGE(OFFSET($H$3,0,0,'Données projet'!$E$9+1,1))</f>
        <v>46.352667056229393</v>
      </c>
      <c r="T82" s="59">
        <f t="shared" si="88"/>
        <v>155.18878144597841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13.977559110743849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2.3761893228950984E-8</v>
      </c>
      <c r="AC82" s="22">
        <f t="shared" si="57"/>
        <v>13.977559134505743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4.4000000000000004</v>
      </c>
      <c r="AI82" s="13">
        <f>IF('Données projet'!$A$62&gt;35,AI81+AH82-AQ81,IF(A82&lt;'Données projet'!$A$62,$AF$205^A82,IF(A82='Données projet'!$A$62,'Données projet'!$B$62,AI81+AH82-AQ81)))</f>
        <v>390.5999999999998</v>
      </c>
      <c r="AJ82" s="13">
        <f>AI82*VLOOKUP('Données projet'!$B$10,Paramètres!$A$1:$I$89,3,0)*VLOOKUP('Données projet'!$B$10,Paramètres!$A$1:$I$89,5,0)</f>
        <v>255.92111999999986</v>
      </c>
      <c r="AK82" s="13">
        <f t="shared" si="89"/>
        <v>61.852127051894612</v>
      </c>
      <c r="AL82" s="20">
        <f t="shared" si="58"/>
        <v>553.45507194871618</v>
      </c>
      <c r="AM82" s="59">
        <f t="shared" si="59"/>
        <v>846.78840528204955</v>
      </c>
      <c r="AN82" s="59">
        <f ca="1">AVERAGE(OFFSET($AM$3,0,0,'Données projet'!$E$10+1,1))-AVERAGE(OFFSET($H$3,0,0,'Données projet'!$E$10+1,1))</f>
        <v>253.52015405195095</v>
      </c>
      <c r="AO82" s="59">
        <f t="shared" si="90"/>
        <v>297.85935152309139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0.99134939721262438</v>
      </c>
      <c r="AV82" s="21">
        <f>EXP(-LN(2)/25)*AV81+(1-EXP(-LN(2)/25))/(LN(2)/25)*Calculateur!AQ82*Calculateur!AS82*VLOOKUP('Données projet'!$B$10,Paramètres!$A$1:$I$89,3,0)*0.475*44/12</f>
        <v>4.3631934165558688</v>
      </c>
      <c r="AW82" s="21">
        <f>EXP(-LN(2)/2)*AW81+(1-EXP(-LN(2)/2))/(LN(2)/2)*AQ82*AT82*VLOOKUP('Données projet'!$B$10,Paramètres!$A$1:$I$89,3,0)*0.475*44/12</f>
        <v>1.0020272218305561E-6</v>
      </c>
      <c r="AX82" s="21">
        <f t="shared" si="60"/>
        <v>5.354543815795715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64.895999999999972</v>
      </c>
      <c r="D83" s="11">
        <f t="shared" si="86"/>
        <v>18.400423846102949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642.98993846114547</v>
      </c>
      <c r="H83" s="67">
        <f t="shared" si="56"/>
        <v>438.40793819862927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2.8421709430404007E-14</v>
      </c>
      <c r="O83" s="13">
        <f>N83*VLOOKUP('Données projet'!$B$9,Paramètres!$A$1:$I$89,3,0)*VLOOKUP('Données projet'!$B$9,Paramètres!$A$1:$I$89,5,0)</f>
        <v>1.3877752280677669E-14</v>
      </c>
      <c r="P83" s="13">
        <f t="shared" si="87"/>
        <v>2.623646074440813E-13</v>
      </c>
      <c r="Q83" s="20">
        <f t="shared" si="54"/>
        <v>4.8112210985395512E-13</v>
      </c>
      <c r="R83" s="59">
        <f t="shared" si="55"/>
        <v>293.33333333333377</v>
      </c>
      <c r="S83" s="59">
        <f ca="1">AVERAGE(OFFSET($R$3,0,0,'Données projet'!$E$9+1,1))-AVERAGE(OFFSET($H$3,0,0,'Données projet'!$E$9+1,1))</f>
        <v>46.352667056229393</v>
      </c>
      <c r="T83" s="59">
        <f t="shared" si="88"/>
        <v>155.18878144597841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13.7034677020514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1.6802195836021949E-8</v>
      </c>
      <c r="AC83" s="22">
        <f t="shared" si="57"/>
        <v>13.703467718853595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395</v>
      </c>
      <c r="AG83" s="12">
        <f>VLOOKUP(A83,'Données projet'!$A$61:$I$81,9,0)</f>
        <v>4.4000000000000004</v>
      </c>
      <c r="AH83" s="12">
        <f t="array" ref="AH83">INDEX(AG:AG,MIN(IF(ISNUMBER(AG83:AG279),ROW(AG83:AG279),"")))</f>
        <v>4.4000000000000004</v>
      </c>
      <c r="AI83" s="13">
        <f>IF('Données projet'!$A$62&gt;35,AI82+AH83-AQ82,IF(A83&lt;'Données projet'!$A$62,$AF$205^A83,IF(A83='Données projet'!$A$62,'Données projet'!$B$62,AI82+AH83-AQ82)))</f>
        <v>394.99999999999977</v>
      </c>
      <c r="AJ83" s="13">
        <f>AI83*VLOOKUP('Données projet'!$B$10,Paramètres!$A$1:$I$89,3,0)*VLOOKUP('Données projet'!$B$10,Paramètres!$A$1:$I$89,5,0)</f>
        <v>258.80399999999986</v>
      </c>
      <c r="AK83" s="13">
        <f t="shared" si="89"/>
        <v>62.46737071826302</v>
      </c>
      <c r="AL83" s="20">
        <f t="shared" si="58"/>
        <v>559.54763733430775</v>
      </c>
      <c r="AM83" s="59">
        <f t="shared" si="59"/>
        <v>852.88097066764112</v>
      </c>
      <c r="AN83" s="59">
        <f ca="1">AVERAGE(OFFSET($AM$3,0,0,'Données projet'!$E$10+1,1))-AVERAGE(OFFSET($H$3,0,0,'Données projet'!$E$10+1,1))</f>
        <v>253.52015405195095</v>
      </c>
      <c r="AO83" s="59">
        <f t="shared" si="90"/>
        <v>297.85935152309139</v>
      </c>
      <c r="AP83" s="15">
        <f>IF(ISNA(VLOOKUP(A83,'Données projet'!$A$61:$I$81,3,0)),0,VLOOKUP(A83,'Données projet'!$A$61:$I$81,3,0))</f>
        <v>8</v>
      </c>
      <c r="AQ83" s="15">
        <f>IF(ISNA(VLOOKUP(A83,'Données projet'!$A$61:$I$81,4,0)),0,VLOOKUP(A83,'Données projet'!$A$61:$I$81,4,0))</f>
        <v>395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0.97190964019671156</v>
      </c>
      <c r="AV83" s="21">
        <f>EXP(-LN(2)/25)*AV82+(1-EXP(-LN(2)/25))/(LN(2)/25)*Calculateur!AQ83*Calculateur!AS83*VLOOKUP('Données projet'!$B$10,Paramètres!$A$1:$I$89,3,0)*0.475*44/12</f>
        <v>4.2438816631297787</v>
      </c>
      <c r="AW83" s="21">
        <f>EXP(-LN(2)/2)*AW82+(1-EXP(-LN(2)/2))/(LN(2)/2)*AQ83*AT83*VLOOKUP('Données projet'!$B$10,Paramètres!$A$1:$I$89,3,0)*0.475*44/12</f>
        <v>7.0854024348990316E-7</v>
      </c>
      <c r="AX83" s="21">
        <f t="shared" si="60"/>
        <v>5.2157920118667338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65.707199999999972</v>
      </c>
      <c r="D84" s="11">
        <f t="shared" si="86"/>
        <v>18.603509358951104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650.81951084102582</v>
      </c>
      <c r="H84" s="67">
        <f t="shared" si="56"/>
        <v>440.17448546683977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2.8421709430404007E-14</v>
      </c>
      <c r="O84" s="13">
        <f>N84*VLOOKUP('Données projet'!$B$9,Paramètres!$A$1:$I$89,3,0)*VLOOKUP('Données projet'!$B$9,Paramètres!$A$1:$I$89,5,0)</f>
        <v>1.3877752280677669E-14</v>
      </c>
      <c r="P84" s="13">
        <f t="shared" si="87"/>
        <v>2.623646074440813E-13</v>
      </c>
      <c r="Q84" s="20">
        <f t="shared" si="54"/>
        <v>4.8112210985395512E-13</v>
      </c>
      <c r="R84" s="59">
        <f t="shared" si="55"/>
        <v>293.33333333333377</v>
      </c>
      <c r="S84" s="59">
        <f ca="1">AVERAGE(OFFSET($R$3,0,0,'Données projet'!$E$9+1,1))-AVERAGE(OFFSET($H$3,0,0,'Données projet'!$E$9+1,1))</f>
        <v>46.352667056229393</v>
      </c>
      <c r="T84" s="59">
        <f t="shared" si="88"/>
        <v>155.18878144597841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13.434751058704158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1.1880946614475492E-8</v>
      </c>
      <c r="AC84" s="22">
        <f t="shared" si="57"/>
        <v>13.434751070585104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-2.2737367544323206E-13</v>
      </c>
      <c r="AJ84" s="13">
        <f>AI84*VLOOKUP('Données projet'!$B$10,Paramètres!$A$1:$I$89,3,0)*VLOOKUP('Données projet'!$B$10,Paramètres!$A$1:$I$89,5,0)</f>
        <v>-1.4897523215040565E-13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253.52015405195095</v>
      </c>
      <c r="AO84" s="59">
        <f t="shared" si="90"/>
        <v>297.85935152309139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0.95285108495879978</v>
      </c>
      <c r="AV84" s="21">
        <f>EXP(-LN(2)/25)*AV83+(1-EXP(-LN(2)/25))/(LN(2)/25)*Calculateur!AQ84*Calculateur!AS84*VLOOKUP('Données projet'!$B$10,Paramètres!$A$1:$I$89,3,0)*0.475*44/12</f>
        <v>4.1278324958754578</v>
      </c>
      <c r="AW84" s="21">
        <f>EXP(-LN(2)/2)*AW83+(1-EXP(-LN(2)/2))/(LN(2)/2)*AQ84*AT84*VLOOKUP('Données projet'!$B$10,Paramètres!$A$1:$I$89,3,0)*0.475*44/12</f>
        <v>5.0101361091527805E-7</v>
      </c>
      <c r="AX84" s="21">
        <f t="shared" si="60"/>
        <v>5.0806840818478687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66.518399999999971</v>
      </c>
      <c r="D85" s="11">
        <f t="shared" si="86"/>
        <v>18.80630323215442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658.64683196750764</v>
      </c>
      <c r="H85" s="67">
        <f t="shared" si="56"/>
        <v>441.94052479600219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2.8421709430404007E-14</v>
      </c>
      <c r="O85" s="13">
        <f>N85*VLOOKUP('Données projet'!$B$9,Paramètres!$A$1:$I$89,3,0)*VLOOKUP('Données projet'!$B$9,Paramètres!$A$1:$I$89,5,0)</f>
        <v>1.3877752280677669E-14</v>
      </c>
      <c r="P85" s="13">
        <f t="shared" si="87"/>
        <v>2.623646074440813E-13</v>
      </c>
      <c r="Q85" s="20">
        <f t="shared" si="54"/>
        <v>4.8112210985395512E-13</v>
      </c>
      <c r="R85" s="59">
        <f t="shared" si="55"/>
        <v>293.33333333333377</v>
      </c>
      <c r="S85" s="59">
        <f ca="1">AVERAGE(OFFSET($R$3,0,0,'Données projet'!$E$9+1,1))-AVERAGE(OFFSET($H$3,0,0,'Données projet'!$E$9+1,1))</f>
        <v>46.352667056229393</v>
      </c>
      <c r="T85" s="59">
        <f t="shared" si="88"/>
        <v>155.18878144597841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13.171303784831986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8.4010979180109744E-9</v>
      </c>
      <c r="AC85" s="22">
        <f t="shared" si="57"/>
        <v>13.171303793233085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-2.2737367544323206E-13</v>
      </c>
      <c r="AJ85" s="13">
        <f>AI85*VLOOKUP('Données projet'!$B$10,Paramètres!$A$1:$I$89,3,0)*VLOOKUP('Données projet'!$B$10,Paramètres!$A$1:$I$89,5,0)</f>
        <v>-1.4897523215040565E-13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253.52015405195095</v>
      </c>
      <c r="AO85" s="59">
        <f t="shared" si="90"/>
        <v>297.85935152309139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0.93416625636453265</v>
      </c>
      <c r="AV85" s="21">
        <f>EXP(-LN(2)/25)*AV84+(1-EXP(-LN(2)/25))/(LN(2)/25)*Calculateur!AQ85*Calculateur!AS85*VLOOKUP('Données projet'!$B$10,Paramètres!$A$1:$I$89,3,0)*0.475*44/12</f>
        <v>4.0149566992024663</v>
      </c>
      <c r="AW85" s="21">
        <f>EXP(-LN(2)/2)*AW84+(1-EXP(-LN(2)/2))/(LN(2)/2)*AQ85*AT85*VLOOKUP('Données projet'!$B$10,Paramètres!$A$1:$I$89,3,0)*0.475*44/12</f>
        <v>3.5427012174495158E-7</v>
      </c>
      <c r="AX85" s="21">
        <f t="shared" si="60"/>
        <v>4.9491233098371206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67.329599999999971</v>
      </c>
      <c r="D86" s="11">
        <f t="shared" si="86"/>
        <v>19.008809433660943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666.471932470365</v>
      </c>
      <c r="H86" s="67">
        <f t="shared" si="56"/>
        <v>443.70606309695938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2.8421709430404007E-14</v>
      </c>
      <c r="O86" s="13">
        <f>N86*VLOOKUP('Données projet'!$B$9,Paramètres!$A$1:$I$89,3,0)*VLOOKUP('Données projet'!$B$9,Paramètres!$A$1:$I$89,5,0)</f>
        <v>1.3877752280677669E-14</v>
      </c>
      <c r="P86" s="13">
        <f t="shared" si="87"/>
        <v>2.623646074440813E-13</v>
      </c>
      <c r="Q86" s="20">
        <f t="shared" si="54"/>
        <v>4.8112210985395512E-13</v>
      </c>
      <c r="R86" s="59">
        <f t="shared" si="55"/>
        <v>293.33333333333377</v>
      </c>
      <c r="S86" s="59">
        <f ca="1">AVERAGE(OFFSET($R$3,0,0,'Données projet'!$E$9+1,1))-AVERAGE(OFFSET($H$3,0,0,'Données projet'!$E$9+1,1))</f>
        <v>46.352667056229393</v>
      </c>
      <c r="T86" s="59">
        <f t="shared" si="88"/>
        <v>155.18878144597841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12.913022551313478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5.9404733072377461E-9</v>
      </c>
      <c r="AC86" s="22">
        <f t="shared" si="57"/>
        <v>12.913022557253951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-2.2737367544323206E-13</v>
      </c>
      <c r="AJ86" s="13">
        <f>AI86*VLOOKUP('Données projet'!$B$10,Paramètres!$A$1:$I$89,3,0)*VLOOKUP('Données projet'!$B$10,Paramètres!$A$1:$I$89,5,0)</f>
        <v>-1.4897523215040565E-13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253.52015405195095</v>
      </c>
      <c r="AO86" s="59">
        <f t="shared" si="90"/>
        <v>297.85935152309139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0.91584782586237889</v>
      </c>
      <c r="AV86" s="21">
        <f>EXP(-LN(2)/25)*AV85+(1-EXP(-LN(2)/25))/(LN(2)/25)*Calculateur!AQ86*Calculateur!AS86*VLOOKUP('Données projet'!$B$10,Paramètres!$A$1:$I$89,3,0)*0.475*44/12</f>
        <v>3.9051674971253783</v>
      </c>
      <c r="AW86" s="21">
        <f>EXP(-LN(2)/2)*AW85+(1-EXP(-LN(2)/2))/(LN(2)/2)*AQ86*AT86*VLOOKUP('Données projet'!$B$10,Paramètres!$A$1:$I$89,3,0)*0.475*44/12</f>
        <v>2.5050680545763903E-7</v>
      </c>
      <c r="AX86" s="21">
        <f t="shared" si="60"/>
        <v>4.821015573494563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68.14079999999997</v>
      </c>
      <c r="D87" s="11">
        <f t="shared" si="86"/>
        <v>19.21103183030446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674.29484219884125</v>
      </c>
      <c r="H87" s="67">
        <f t="shared" si="56"/>
        <v>445.4711071044469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2.8421709430404007E-14</v>
      </c>
      <c r="O87" s="13">
        <f>N87*VLOOKUP('Données projet'!$B$9,Paramètres!$A$1:$I$89,3,0)*VLOOKUP('Données projet'!$B$9,Paramètres!$A$1:$I$89,5,0)</f>
        <v>1.3877752280677669E-14</v>
      </c>
      <c r="P87" s="13">
        <f t="shared" si="87"/>
        <v>2.623646074440813E-13</v>
      </c>
      <c r="Q87" s="20">
        <f t="shared" si="54"/>
        <v>4.8112210985395512E-13</v>
      </c>
      <c r="R87" s="59">
        <f t="shared" si="55"/>
        <v>293.33333333333377</v>
      </c>
      <c r="S87" s="59">
        <f ca="1">AVERAGE(OFFSET($R$3,0,0,'Données projet'!$E$9+1,1))-AVERAGE(OFFSET($H$3,0,0,'Données projet'!$E$9+1,1))</f>
        <v>46.352667056229393</v>
      </c>
      <c r="T87" s="59">
        <f t="shared" si="88"/>
        <v>155.18878144597841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12.65980605524827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4.2005489590054872E-9</v>
      </c>
      <c r="AC87" s="22">
        <f t="shared" si="57"/>
        <v>12.659806059448819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-2.2737367544323206E-13</v>
      </c>
      <c r="AJ87" s="13">
        <f>AI87*VLOOKUP('Données projet'!$B$10,Paramètres!$A$1:$I$89,3,0)*VLOOKUP('Données projet'!$B$10,Paramètres!$A$1:$I$89,5,0)</f>
        <v>-1.4897523215040565E-13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253.52015405195095</v>
      </c>
      <c r="AO87" s="59">
        <f t="shared" si="90"/>
        <v>297.85935152309139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0.89788860860923303</v>
      </c>
      <c r="AV87" s="21">
        <f>EXP(-LN(2)/25)*AV86+(1-EXP(-LN(2)/25))/(LN(2)/25)*Calculateur!AQ87*Calculateur!AS87*VLOOKUP('Données projet'!$B$10,Paramètres!$A$1:$I$89,3,0)*0.475*44/12</f>
        <v>3.7983804865526514</v>
      </c>
      <c r="AW87" s="21">
        <f>EXP(-LN(2)/2)*AW86+(1-EXP(-LN(2)/2))/(LN(2)/2)*AQ87*AT87*VLOOKUP('Données projet'!$B$10,Paramètres!$A$1:$I$89,3,0)*0.475*44/12</f>
        <v>1.7713506087247579E-7</v>
      </c>
      <c r="AX87" s="21">
        <f t="shared" si="60"/>
        <v>4.6962692722969459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68.95199999999997</v>
      </c>
      <c r="D88" s="11">
        <f t="shared" si="86"/>
        <v>19.412974191553577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682.11559025058875</v>
      </c>
      <c r="H88" s="67">
        <f t="shared" si="56"/>
        <v>447.23566338362241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2.8421709430404007E-14</v>
      </c>
      <c r="O88" s="13">
        <f>N88*VLOOKUP('Données projet'!$B$9,Paramètres!$A$1:$I$89,3,0)*VLOOKUP('Données projet'!$B$9,Paramètres!$A$1:$I$89,5,0)</f>
        <v>1.3877752280677669E-14</v>
      </c>
      <c r="P88" s="13">
        <f t="shared" si="87"/>
        <v>2.623646074440813E-13</v>
      </c>
      <c r="Q88" s="20">
        <f t="shared" si="54"/>
        <v>4.8112210985395512E-13</v>
      </c>
      <c r="R88" s="59">
        <f t="shared" si="55"/>
        <v>293.33333333333377</v>
      </c>
      <c r="S88" s="59">
        <f ca="1">AVERAGE(OFFSET($R$3,0,0,'Données projet'!$E$9+1,1))-AVERAGE(OFFSET($H$3,0,0,'Données projet'!$E$9+1,1))</f>
        <v>46.352667056229393</v>
      </c>
      <c r="T88" s="59">
        <f t="shared" si="88"/>
        <v>155.18878144597841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12.411554980224087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2.970236653618873E-9</v>
      </c>
      <c r="AC88" s="22">
        <f t="shared" si="57"/>
        <v>12.411554983194325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-2.2737367544323206E-13</v>
      </c>
      <c r="AJ88" s="13">
        <f>AI88*VLOOKUP('Données projet'!$B$10,Paramètres!$A$1:$I$89,3,0)*VLOOKUP('Données projet'!$B$10,Paramètres!$A$1:$I$89,5,0)</f>
        <v>-1.4897523215040565E-13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253.52015405195095</v>
      </c>
      <c r="AO88" s="59">
        <f t="shared" si="90"/>
        <v>297.85935152309139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0.8802815606523805</v>
      </c>
      <c r="AV88" s="21">
        <f>EXP(-LN(2)/25)*AV87+(1-EXP(-LN(2)/25))/(LN(2)/25)*Calculateur!AQ88*Calculateur!AS88*VLOOKUP('Données projet'!$B$10,Paramètres!$A$1:$I$89,3,0)*0.475*44/12</f>
        <v>3.6945135723997207</v>
      </c>
      <c r="AW88" s="21">
        <f>EXP(-LN(2)/2)*AW87+(1-EXP(-LN(2)/2))/(LN(2)/2)*AQ88*AT88*VLOOKUP('Données projet'!$B$10,Paramètres!$A$1:$I$89,3,0)*0.475*44/12</f>
        <v>1.2525340272881951E-7</v>
      </c>
      <c r="AX88" s="21">
        <f t="shared" si="60"/>
        <v>4.5747952583055032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69.763199999999969</v>
      </c>
      <c r="D89" s="11">
        <f t="shared" si="86"/>
        <v>19.614640193079403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689.93420499920921</v>
      </c>
      <c r="H89" s="67">
        <f t="shared" si="56"/>
        <v>448.9997383362799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2.8421709430404007E-14</v>
      </c>
      <c r="O89" s="13">
        <f>N89*VLOOKUP('Données projet'!$B$9,Paramètres!$A$1:$I$89,3,0)*VLOOKUP('Données projet'!$B$9,Paramètres!$A$1:$I$89,5,0)</f>
        <v>1.3877752280677669E-14</v>
      </c>
      <c r="P89" s="13">
        <f t="shared" si="87"/>
        <v>2.623646074440813E-13</v>
      </c>
      <c r="Q89" s="20">
        <f t="shared" si="54"/>
        <v>4.8112210985395512E-13</v>
      </c>
      <c r="R89" s="59">
        <f t="shared" si="55"/>
        <v>293.33333333333377</v>
      </c>
      <c r="S89" s="59">
        <f ca="1">AVERAGE(OFFSET($R$3,0,0,'Données projet'!$E$9+1,1))-AVERAGE(OFFSET($H$3,0,0,'Données projet'!$E$9+1,1))</f>
        <v>46.352667056229393</v>
      </c>
      <c r="T89" s="59">
        <f t="shared" si="88"/>
        <v>155.18878144597841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12.168171957362926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2.1002744795027436E-9</v>
      </c>
      <c r="AC89" s="22">
        <f t="shared" si="57"/>
        <v>12.1681719594632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-2.2737367544323206E-13</v>
      </c>
      <c r="AJ89" s="13">
        <f>AI89*VLOOKUP('Données projet'!$B$10,Paramètres!$A$1:$I$89,3,0)*VLOOKUP('Données projet'!$B$10,Paramètres!$A$1:$I$89,5,0)</f>
        <v>-1.4897523215040565E-13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253.52015405195095</v>
      </c>
      <c r="AO89" s="59">
        <f t="shared" si="90"/>
        <v>297.85935152309139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0.86301977616672298</v>
      </c>
      <c r="AV89" s="21">
        <f>EXP(-LN(2)/25)*AV88+(1-EXP(-LN(2)/25))/(LN(2)/25)*Calculateur!AQ89*Calculateur!AS89*VLOOKUP('Données projet'!$B$10,Paramètres!$A$1:$I$89,3,0)*0.475*44/12</f>
        <v>3.5934869044764253</v>
      </c>
      <c r="AW89" s="21">
        <f>EXP(-LN(2)/2)*AW88+(1-EXP(-LN(2)/2))/(LN(2)/2)*AQ89*AT89*VLOOKUP('Données projet'!$B$10,Paramètres!$A$1:$I$89,3,0)*0.475*44/12</f>
        <v>8.8567530436237894E-8</v>
      </c>
      <c r="AX89" s="21">
        <f t="shared" si="60"/>
        <v>4.4565067692106783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70.574399999999969</v>
      </c>
      <c r="D90" s="11">
        <f t="shared" si="86"/>
        <v>19.816033420152426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697.75071412047464</v>
      </c>
      <c r="H90" s="67">
        <f t="shared" si="56"/>
        <v>450.76333820676541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2.8421709430404007E-14</v>
      </c>
      <c r="O90" s="13">
        <f>N90*VLOOKUP('Données projet'!$B$9,Paramètres!$A$1:$I$89,3,0)*VLOOKUP('Données projet'!$B$9,Paramètres!$A$1:$I$89,5,0)</f>
        <v>1.3877752280677669E-14</v>
      </c>
      <c r="P90" s="13">
        <f t="shared" si="87"/>
        <v>2.623646074440813E-13</v>
      </c>
      <c r="Q90" s="20">
        <f t="shared" si="54"/>
        <v>4.8112210985395512E-13</v>
      </c>
      <c r="R90" s="59">
        <f t="shared" si="55"/>
        <v>293.33333333333377</v>
      </c>
      <c r="S90" s="59">
        <f ca="1">AVERAGE(OFFSET($R$3,0,0,'Données projet'!$E$9+1,1))-AVERAGE(OFFSET($H$3,0,0,'Données projet'!$E$9+1,1))</f>
        <v>46.352667056229393</v>
      </c>
      <c r="T90" s="59">
        <f t="shared" si="88"/>
        <v>155.18878144597841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11.929561527131085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1.4851183268094365E-9</v>
      </c>
      <c r="AC90" s="22">
        <f t="shared" si="57"/>
        <v>11.929561528616203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-2.2737367544323206E-13</v>
      </c>
      <c r="AJ90" s="13">
        <f>AI90*VLOOKUP('Données projet'!$B$10,Paramètres!$A$1:$I$89,3,0)*VLOOKUP('Données projet'!$B$10,Paramètres!$A$1:$I$89,5,0)</f>
        <v>-1.4897523215040565E-13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253.52015405195095</v>
      </c>
      <c r="AO90" s="59">
        <f t="shared" si="90"/>
        <v>297.85935152309139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0.84609648474618027</v>
      </c>
      <c r="AV90" s="21">
        <f>EXP(-LN(2)/25)*AV89+(1-EXP(-LN(2)/25))/(LN(2)/25)*Calculateur!AQ90*Calculateur!AS90*VLOOKUP('Données projet'!$B$10,Paramètres!$A$1:$I$89,3,0)*0.475*44/12</f>
        <v>3.4952228161002541</v>
      </c>
      <c r="AW90" s="21">
        <f>EXP(-LN(2)/2)*AW89+(1-EXP(-LN(2)/2))/(LN(2)/2)*AQ90*AT90*VLOOKUP('Données projet'!$B$10,Paramètres!$A$1:$I$89,3,0)*0.475*44/12</f>
        <v>6.2626701364409756E-8</v>
      </c>
      <c r="AX90" s="21">
        <f t="shared" si="60"/>
        <v>4.3413193634731355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71.385599999999968</v>
      </c>
      <c r="D91" s="11">
        <f t="shared" si="86"/>
        <v>20.017157370878905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705.56514461731058</v>
      </c>
      <c r="H91" s="67">
        <f t="shared" si="56"/>
        <v>452.52646908761403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2.8421709430404007E-14</v>
      </c>
      <c r="O91" s="13">
        <f>N91*VLOOKUP('Données projet'!$B$9,Paramètres!$A$1:$I$89,3,0)*VLOOKUP('Données projet'!$B$9,Paramètres!$A$1:$I$89,5,0)</f>
        <v>1.3877752280677669E-14</v>
      </c>
      <c r="P91" s="13">
        <f t="shared" si="87"/>
        <v>2.623646074440813E-13</v>
      </c>
      <c r="Q91" s="20">
        <f t="shared" si="54"/>
        <v>4.8112210985395512E-13</v>
      </c>
      <c r="R91" s="59">
        <f t="shared" si="55"/>
        <v>293.33333333333377</v>
      </c>
      <c r="S91" s="59">
        <f ca="1">AVERAGE(OFFSET($R$3,0,0,'Données projet'!$E$9+1,1))-AVERAGE(OFFSET($H$3,0,0,'Données projet'!$E$9+1,1))</f>
        <v>46.352667056229393</v>
      </c>
      <c r="T91" s="59">
        <f t="shared" si="88"/>
        <v>155.18878144597841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11.6956301018981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1.0501372397513718E-9</v>
      </c>
      <c r="AC91" s="22">
        <f t="shared" si="57"/>
        <v>11.695630102948238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-2.2737367544323206E-13</v>
      </c>
      <c r="AJ91" s="13">
        <f>AI91*VLOOKUP('Données projet'!$B$10,Paramètres!$A$1:$I$89,3,0)*VLOOKUP('Données projet'!$B$10,Paramètres!$A$1:$I$89,5,0)</f>
        <v>-1.4897523215040565E-13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253.52015405195095</v>
      </c>
      <c r="AO91" s="59">
        <f t="shared" si="90"/>
        <v>297.85935152309139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0.82950504874820585</v>
      </c>
      <c r="AV91" s="21">
        <f>EXP(-LN(2)/25)*AV90+(1-EXP(-LN(2)/25))/(LN(2)/25)*Calculateur!AQ91*Calculateur!AS91*VLOOKUP('Données projet'!$B$10,Paramètres!$A$1:$I$89,3,0)*0.475*44/12</f>
        <v>3.3996457643882132</v>
      </c>
      <c r="AW91" s="21">
        <f>EXP(-LN(2)/2)*AW90+(1-EXP(-LN(2)/2))/(LN(2)/2)*AQ91*AT91*VLOOKUP('Données projet'!$B$10,Paramètres!$A$1:$I$89,3,0)*0.475*44/12</f>
        <v>4.4283765218118947E-8</v>
      </c>
      <c r="AX91" s="21">
        <f t="shared" si="60"/>
        <v>4.2291508574201844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72.196799999999968</v>
      </c>
      <c r="D92" s="11">
        <f t="shared" si="86"/>
        <v>20.218015459285905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713.37752284361034</v>
      </c>
      <c r="H92" s="67">
        <f t="shared" si="56"/>
        <v>454.2891369249229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2.8421709430404007E-14</v>
      </c>
      <c r="O92" s="13">
        <f>N92*VLOOKUP('Données projet'!$B$9,Paramètres!$A$1:$I$89,3,0)*VLOOKUP('Données projet'!$B$9,Paramètres!$A$1:$I$89,5,0)</f>
        <v>1.3877752280677669E-14</v>
      </c>
      <c r="P92" s="13">
        <f t="shared" si="87"/>
        <v>2.623646074440813E-13</v>
      </c>
      <c r="Q92" s="20">
        <f t="shared" si="54"/>
        <v>4.8112210985395512E-13</v>
      </c>
      <c r="R92" s="59">
        <f t="shared" si="55"/>
        <v>293.33333333333377</v>
      </c>
      <c r="S92" s="59">
        <f ca="1">AVERAGE(OFFSET($R$3,0,0,'Données projet'!$E$9+1,1))-AVERAGE(OFFSET($H$3,0,0,'Données projet'!$E$9+1,1))</f>
        <v>46.352667056229393</v>
      </c>
      <c r="T92" s="59">
        <f t="shared" si="88"/>
        <v>155.18878144597841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11.466285929229853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7.4255916340471826E-10</v>
      </c>
      <c r="AC92" s="22">
        <f t="shared" si="57"/>
        <v>11.466285929972413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-2.2737367544323206E-13</v>
      </c>
      <c r="AJ92" s="13">
        <f>AI92*VLOOKUP('Données projet'!$B$10,Paramètres!$A$1:$I$89,3,0)*VLOOKUP('Données projet'!$B$10,Paramètres!$A$1:$I$89,5,0)</f>
        <v>-1.4897523215040565E-13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253.52015405195095</v>
      </c>
      <c r="AO92" s="59">
        <f t="shared" si="90"/>
        <v>297.85935152309139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0.81323896069037505</v>
      </c>
      <c r="AV92" s="21">
        <f>EXP(-LN(2)/25)*AV91+(1-EXP(-LN(2)/25))/(LN(2)/25)*Calculateur!AQ92*Calculateur!AS92*VLOOKUP('Données projet'!$B$10,Paramètres!$A$1:$I$89,3,0)*0.475*44/12</f>
        <v>3.3066822721814169</v>
      </c>
      <c r="AW92" s="21">
        <f>EXP(-LN(2)/2)*AW91+(1-EXP(-LN(2)/2))/(LN(2)/2)*AQ92*AT92*VLOOKUP('Données projet'!$B$10,Paramètres!$A$1:$I$89,3,0)*0.475*44/12</f>
        <v>3.1313350682204878E-8</v>
      </c>
      <c r="AX92" s="21">
        <f t="shared" si="60"/>
        <v>4.1199212641851428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73.007999999999967</v>
      </c>
      <c r="D93" s="11">
        <f t="shared" si="86"/>
        <v>20.418611018263636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721.18787452694698</v>
      </c>
      <c r="H93" s="67">
        <f t="shared" si="56"/>
        <v>456.05134752347578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2.8421709430404007E-14</v>
      </c>
      <c r="O93" s="13">
        <f>N93*VLOOKUP('Données projet'!$B$9,Paramètres!$A$1:$I$89,3,0)*VLOOKUP('Données projet'!$B$9,Paramètres!$A$1:$I$89,5,0)</f>
        <v>1.3877752280677669E-14</v>
      </c>
      <c r="P93" s="13">
        <f t="shared" si="87"/>
        <v>2.623646074440813E-13</v>
      </c>
      <c r="Q93" s="20">
        <f t="shared" si="54"/>
        <v>4.8112210985395512E-13</v>
      </c>
      <c r="R93" s="59">
        <f t="shared" si="55"/>
        <v>293.33333333333377</v>
      </c>
      <c r="S93" s="59">
        <f ca="1">AVERAGE(OFFSET($R$3,0,0,'Données projet'!$E$9+1,1))-AVERAGE(OFFSET($H$3,0,0,'Données projet'!$E$9+1,1))</f>
        <v>46.352667056229393</v>
      </c>
      <c r="T93" s="59">
        <f t="shared" si="88"/>
        <v>155.18878144597841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11.241439055901498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5.250686198756859E-10</v>
      </c>
      <c r="AC93" s="22">
        <f t="shared" si="57"/>
        <v>11.241439056426566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-2.2737367544323206E-13</v>
      </c>
      <c r="AJ93" s="13">
        <f>AI93*VLOOKUP('Données projet'!$B$10,Paramètres!$A$1:$I$89,3,0)*VLOOKUP('Données projet'!$B$10,Paramètres!$A$1:$I$89,5,0)</f>
        <v>-1.4897523215040565E-13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253.52015405195095</v>
      </c>
      <c r="AO93" s="59">
        <f t="shared" si="90"/>
        <v>297.85935152309139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0.79729184069802428</v>
      </c>
      <c r="AV93" s="21">
        <f>EXP(-LN(2)/25)*AV92+(1-EXP(-LN(2)/25))/(LN(2)/25)*Calculateur!AQ93*Calculateur!AS93*VLOOKUP('Données projet'!$B$10,Paramètres!$A$1:$I$89,3,0)*0.475*44/12</f>
        <v>3.2162608715577528</v>
      </c>
      <c r="AW93" s="21">
        <f>EXP(-LN(2)/2)*AW92+(1-EXP(-LN(2)/2))/(LN(2)/2)*AQ93*AT93*VLOOKUP('Données projet'!$B$10,Paramètres!$A$1:$I$89,3,0)*0.475*44/12</f>
        <v>2.2141882609059474E-8</v>
      </c>
      <c r="AX93" s="21">
        <f t="shared" si="60"/>
        <v>4.0135527343976598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73.819199999999967</v>
      </c>
      <c r="D94" s="11">
        <f t="shared" si="86"/>
        <v>20.618947302373449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728.99622479025095</v>
      </c>
      <c r="H94" s="67">
        <f t="shared" si="56"/>
        <v>457.81310655163367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2.8421709430404007E-14</v>
      </c>
      <c r="O94" s="13">
        <f>N94*VLOOKUP('Données projet'!$B$9,Paramètres!$A$1:$I$89,3,0)*VLOOKUP('Données projet'!$B$9,Paramètres!$A$1:$I$89,5,0)</f>
        <v>1.3877752280677669E-14</v>
      </c>
      <c r="P94" s="13">
        <f t="shared" si="87"/>
        <v>2.623646074440813E-13</v>
      </c>
      <c r="Q94" s="20">
        <f t="shared" si="54"/>
        <v>4.8112210985395512E-13</v>
      </c>
      <c r="R94" s="59">
        <f t="shared" si="55"/>
        <v>293.33333333333377</v>
      </c>
      <c r="S94" s="59">
        <f ca="1">AVERAGE(OFFSET($R$3,0,0,'Données projet'!$E$9+1,1))-AVERAGE(OFFSET($H$3,0,0,'Données projet'!$E$9+1,1))</f>
        <v>46.352667056229393</v>
      </c>
      <c r="T94" s="59">
        <f t="shared" si="88"/>
        <v>155.18878144597841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11.021001292616061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3.7127958170235913E-10</v>
      </c>
      <c r="AC94" s="22">
        <f t="shared" si="57"/>
        <v>11.021001292987341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-2.2737367544323206E-13</v>
      </c>
      <c r="AJ94" s="13">
        <f>AI94*VLOOKUP('Données projet'!$B$10,Paramètres!$A$1:$I$89,3,0)*VLOOKUP('Données projet'!$B$10,Paramètres!$A$1:$I$89,5,0)</f>
        <v>-1.4897523215040565E-13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253.52015405195095</v>
      </c>
      <c r="AO94" s="59">
        <f t="shared" si="90"/>
        <v>297.85935152309139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0.78165743400194077</v>
      </c>
      <c r="AV94" s="21">
        <f>EXP(-LN(2)/25)*AV93+(1-EXP(-LN(2)/25))/(LN(2)/25)*Calculateur!AQ94*Calculateur!AS94*VLOOKUP('Données projet'!$B$10,Paramètres!$A$1:$I$89,3,0)*0.475*44/12</f>
        <v>3.1283120488891978</v>
      </c>
      <c r="AW94" s="21">
        <f>EXP(-LN(2)/2)*AW93+(1-EXP(-LN(2)/2))/(LN(2)/2)*AQ94*AT94*VLOOKUP('Données projet'!$B$10,Paramètres!$A$1:$I$89,3,0)*0.475*44/12</f>
        <v>1.5656675341102439E-8</v>
      </c>
      <c r="AX94" s="21">
        <f t="shared" si="60"/>
        <v>3.9099694985478139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74.630399999999966</v>
      </c>
      <c r="D95" s="11">
        <f t="shared" si="86"/>
        <v>20.819027490528757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736.80259817250237</v>
      </c>
      <c r="H95" s="67">
        <f t="shared" si="56"/>
        <v>459.57441954600415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2.8421709430404007E-14</v>
      </c>
      <c r="O95" s="13">
        <f>N95*VLOOKUP('Données projet'!$B$9,Paramètres!$A$1:$I$89,3,0)*VLOOKUP('Données projet'!$B$9,Paramètres!$A$1:$I$89,5,0)</f>
        <v>1.3877752280677669E-14</v>
      </c>
      <c r="P95" s="13">
        <f t="shared" si="87"/>
        <v>2.623646074440813E-13</v>
      </c>
      <c r="Q95" s="20">
        <f t="shared" si="54"/>
        <v>4.8112210985395512E-13</v>
      </c>
      <c r="R95" s="59">
        <f t="shared" si="55"/>
        <v>293.33333333333377</v>
      </c>
      <c r="S95" s="59">
        <f ca="1">AVERAGE(OFFSET($R$3,0,0,'Données projet'!$E$9+1,1))-AVERAGE(OFFSET($H$3,0,0,'Données projet'!$E$9+1,1))</f>
        <v>46.352667056229393</v>
      </c>
      <c r="T95" s="59">
        <f t="shared" si="88"/>
        <v>155.18878144597841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10.804886179414892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2.6253430993784295E-10</v>
      </c>
      <c r="AC95" s="22">
        <f t="shared" si="57"/>
        <v>10.804886179677426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-2.2737367544323206E-13</v>
      </c>
      <c r="AJ95" s="13">
        <f>AI95*VLOOKUP('Données projet'!$B$10,Paramètres!$A$1:$I$89,3,0)*VLOOKUP('Données projet'!$B$10,Paramètres!$A$1:$I$89,5,0)</f>
        <v>-1.4897523215040565E-13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253.52015405195095</v>
      </c>
      <c r="AO95" s="59">
        <f t="shared" si="90"/>
        <v>297.85935152309139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0.76632960848512088</v>
      </c>
      <c r="AV95" s="21">
        <f>EXP(-LN(2)/25)*AV94+(1-EXP(-LN(2)/25))/(LN(2)/25)*Calculateur!AQ95*Calculateur!AS95*VLOOKUP('Données projet'!$B$10,Paramètres!$A$1:$I$89,3,0)*0.475*44/12</f>
        <v>3.0427681914015419</v>
      </c>
      <c r="AW95" s="21">
        <f>EXP(-LN(2)/2)*AW94+(1-EXP(-LN(2)/2))/(LN(2)/2)*AQ95*AT95*VLOOKUP('Données projet'!$B$10,Paramètres!$A$1:$I$89,3,0)*0.475*44/12</f>
        <v>1.1070941304529737E-8</v>
      </c>
      <c r="AX95" s="21">
        <f t="shared" si="60"/>
        <v>3.8090978109576041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75.441599999999966</v>
      </c>
      <c r="D96" s="11">
        <f t="shared" si="86"/>
        <v>21.018854688556051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744.60701864850262</v>
      </c>
      <c r="H96" s="67">
        <f t="shared" si="56"/>
        <v>461.33529191590168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2.8421709430404007E-14</v>
      </c>
      <c r="O96" s="13">
        <f>N96*VLOOKUP('Données projet'!$B$9,Paramètres!$A$1:$I$89,3,0)*VLOOKUP('Données projet'!$B$9,Paramètres!$A$1:$I$89,5,0)</f>
        <v>1.3877752280677669E-14</v>
      </c>
      <c r="P96" s="13">
        <f t="shared" si="87"/>
        <v>2.623646074440813E-13</v>
      </c>
      <c r="Q96" s="20">
        <f t="shared" si="54"/>
        <v>4.8112210985395512E-13</v>
      </c>
      <c r="R96" s="59">
        <f t="shared" si="55"/>
        <v>293.33333333333377</v>
      </c>
      <c r="S96" s="59">
        <f ca="1">AVERAGE(OFFSET($R$3,0,0,'Données projet'!$E$9+1,1))-AVERAGE(OFFSET($H$3,0,0,'Données projet'!$E$9+1,1))</f>
        <v>46.352667056229393</v>
      </c>
      <c r="T96" s="59">
        <f t="shared" si="88"/>
        <v>155.18878144597841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10.593008951766395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1.8563979085117956E-10</v>
      </c>
      <c r="AC96" s="22">
        <f t="shared" si="57"/>
        <v>10.593008951952035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-2.2737367544323206E-13</v>
      </c>
      <c r="AJ96" s="13">
        <f>AI96*VLOOKUP('Données projet'!$B$10,Paramètres!$A$1:$I$89,3,0)*VLOOKUP('Données projet'!$B$10,Paramètres!$A$1:$I$89,5,0)</f>
        <v>-1.4897523215040565E-13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253.52015405195095</v>
      </c>
      <c r="AO96" s="59">
        <f t="shared" si="90"/>
        <v>297.85935152309139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0.75130235227763542</v>
      </c>
      <c r="AV96" s="21">
        <f>EXP(-LN(2)/25)*AV95+(1-EXP(-LN(2)/25))/(LN(2)/25)*Calculateur!AQ96*Calculateur!AS96*VLOOKUP('Données projet'!$B$10,Paramètres!$A$1:$I$89,3,0)*0.475*44/12</f>
        <v>2.9595635351954419</v>
      </c>
      <c r="AW96" s="21">
        <f>EXP(-LN(2)/2)*AW95+(1-EXP(-LN(2)/2))/(LN(2)/2)*AQ96*AT96*VLOOKUP('Données projet'!$B$10,Paramètres!$A$1:$I$89,3,0)*0.475*44/12</f>
        <v>7.8283376705512196E-9</v>
      </c>
      <c r="AX96" s="21">
        <f t="shared" si="60"/>
        <v>3.7108658953014149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76.252799999999965</v>
      </c>
      <c r="D97" s="11">
        <f t="shared" si="86"/>
        <v>21.21843193164284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752.40950964776903</v>
      </c>
      <c r="H97" s="67">
        <f t="shared" si="56"/>
        <v>463.09572894761118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2.8421709430404007E-14</v>
      </c>
      <c r="O97" s="13">
        <f>N97*VLOOKUP('Données projet'!$B$9,Paramètres!$A$1:$I$89,3,0)*VLOOKUP('Données projet'!$B$9,Paramètres!$A$1:$I$89,5,0)</f>
        <v>1.3877752280677669E-14</v>
      </c>
      <c r="P97" s="13">
        <f t="shared" si="87"/>
        <v>2.623646074440813E-13</v>
      </c>
      <c r="Q97" s="20">
        <f t="shared" si="54"/>
        <v>4.8112210985395512E-13</v>
      </c>
      <c r="R97" s="59">
        <f t="shared" si="55"/>
        <v>293.33333333333377</v>
      </c>
      <c r="S97" s="59">
        <f ca="1">AVERAGE(OFFSET($R$3,0,0,'Données projet'!$E$9+1,1))-AVERAGE(OFFSET($H$3,0,0,'Données projet'!$E$9+1,1))</f>
        <v>46.352667056229393</v>
      </c>
      <c r="T97" s="59">
        <f t="shared" si="88"/>
        <v>155.18878144597841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10.385286507319735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1.3126715496892148E-10</v>
      </c>
      <c r="AC97" s="22">
        <f t="shared" si="57"/>
        <v>10.385286507451003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-2.2737367544323206E-13</v>
      </c>
      <c r="AJ97" s="13">
        <f>AI97*VLOOKUP('Données projet'!$B$10,Paramètres!$A$1:$I$89,3,0)*VLOOKUP('Données projet'!$B$10,Paramètres!$A$1:$I$89,5,0)</f>
        <v>-1.4897523215040565E-13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253.52015405195095</v>
      </c>
      <c r="AO97" s="59">
        <f t="shared" si="90"/>
        <v>297.85935152309139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0.73656977139865754</v>
      </c>
      <c r="AV97" s="21">
        <f>EXP(-LN(2)/25)*AV96+(1-EXP(-LN(2)/25))/(LN(2)/25)*Calculateur!AQ97*Calculateur!AS97*VLOOKUP('Données projet'!$B$10,Paramètres!$A$1:$I$89,3,0)*0.475*44/12</f>
        <v>2.8786341146888406</v>
      </c>
      <c r="AW97" s="21">
        <f>EXP(-LN(2)/2)*AW96+(1-EXP(-LN(2)/2))/(LN(2)/2)*AQ97*AT97*VLOOKUP('Données projet'!$B$10,Paramètres!$A$1:$I$89,3,0)*0.475*44/12</f>
        <v>5.5354706522648684E-9</v>
      </c>
      <c r="AX97" s="21">
        <f t="shared" si="60"/>
        <v>3.615203891622969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77.063999999999965</v>
      </c>
      <c r="D98" s="11">
        <f t="shared" si="86"/>
        <v>21.417762186678065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760.21009407260237</v>
      </c>
      <c r="H98" s="67">
        <f t="shared" si="56"/>
        <v>464.8557358084642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2.8421709430404007E-14</v>
      </c>
      <c r="O98" s="13">
        <f>N98*VLOOKUP('Données projet'!$B$9,Paramètres!$A$1:$I$89,3,0)*VLOOKUP('Données projet'!$B$9,Paramètres!$A$1:$I$89,5,0)</f>
        <v>1.3877752280677669E-14</v>
      </c>
      <c r="P98" s="13">
        <f t="shared" si="87"/>
        <v>2.623646074440813E-13</v>
      </c>
      <c r="Q98" s="20">
        <f t="shared" si="54"/>
        <v>4.8112210985395512E-13</v>
      </c>
      <c r="R98" s="59">
        <f t="shared" si="55"/>
        <v>293.33333333333377</v>
      </c>
      <c r="S98" s="59">
        <f ca="1">AVERAGE(OFFSET($R$3,0,0,'Données projet'!$E$9+1,1))-AVERAGE(OFFSET($H$3,0,0,'Données projet'!$E$9+1,1))</f>
        <v>46.352667056229393</v>
      </c>
      <c r="T98" s="59">
        <f t="shared" si="88"/>
        <v>155.18878144597841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10.181637373310496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9.2819895425589782E-11</v>
      </c>
      <c r="AC98" s="22">
        <f t="shared" si="57"/>
        <v>10.181637373403316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-2.2737367544323206E-13</v>
      </c>
      <c r="AJ98" s="13">
        <f>AI98*VLOOKUP('Données projet'!$B$10,Paramètres!$A$1:$I$89,3,0)*VLOOKUP('Données projet'!$B$10,Paramètres!$A$1:$I$89,5,0)</f>
        <v>-1.4897523215040565E-13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253.52015405195095</v>
      </c>
      <c r="AO98" s="59">
        <f t="shared" si="90"/>
        <v>297.85935152309139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0.72212608744472939</v>
      </c>
      <c r="AV98" s="21">
        <f>EXP(-LN(2)/25)*AV97+(1-EXP(-LN(2)/25))/(LN(2)/25)*Calculateur!AQ98*Calculateur!AS98*VLOOKUP('Données projet'!$B$10,Paramètres!$A$1:$I$89,3,0)*0.475*44/12</f>
        <v>2.7999177134418853</v>
      </c>
      <c r="AW98" s="21">
        <f>EXP(-LN(2)/2)*AW97+(1-EXP(-LN(2)/2))/(LN(2)/2)*AQ98*AT98*VLOOKUP('Données projet'!$B$10,Paramètres!$A$1:$I$89,3,0)*0.475*44/12</f>
        <v>3.9141688352756098E-9</v>
      </c>
      <c r="AX98" s="21">
        <f t="shared" si="60"/>
        <v>3.5220438048007838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77.875199999999964</v>
      </c>
      <c r="D99" s="11">
        <f t="shared" si="86"/>
        <v>21.616848354491538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768.00879431537305</v>
      </c>
      <c r="H99" s="67">
        <f t="shared" si="56"/>
        <v>466.61531755073935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2.8421709430404007E-14</v>
      </c>
      <c r="O99" s="13">
        <f>N99*VLOOKUP('Données projet'!$B$9,Paramètres!$A$1:$I$89,3,0)*VLOOKUP('Données projet'!$B$9,Paramètres!$A$1:$I$89,5,0)</f>
        <v>1.3877752280677669E-14</v>
      </c>
      <c r="P99" s="13">
        <f t="shared" si="87"/>
        <v>2.623646074440813E-13</v>
      </c>
      <c r="Q99" s="20">
        <f t="shared" ref="Q99:Q130" si="107">(O99+P99)*0.475*44/12</f>
        <v>4.8112210985395512E-13</v>
      </c>
      <c r="R99" s="59">
        <f t="shared" si="55"/>
        <v>293.33333333333377</v>
      </c>
      <c r="S99" s="59">
        <f ca="1">AVERAGE(OFFSET($R$3,0,0,'Données projet'!$E$9+1,1))-AVERAGE(OFFSET($H$3,0,0,'Données projet'!$E$9+1,1))</f>
        <v>46.352667056229393</v>
      </c>
      <c r="T99" s="59">
        <f t="shared" si="88"/>
        <v>155.18878144597841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9.9819816746054695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6.5633577484460738E-11</v>
      </c>
      <c r="AC99" s="22">
        <f t="shared" si="57"/>
        <v>9.9819816746711023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-2.2737367544323206E-13</v>
      </c>
      <c r="AJ99" s="13">
        <f>AI99*VLOOKUP('Données projet'!$B$10,Paramètres!$A$1:$I$89,3,0)*VLOOKUP('Données projet'!$B$10,Paramètres!$A$1:$I$89,5,0)</f>
        <v>-1.4897523215040565E-13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253.52015405195095</v>
      </c>
      <c r="AO99" s="59">
        <f t="shared" si="90"/>
        <v>297.85935152309139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0.70796563532336043</v>
      </c>
      <c r="AV99" s="21">
        <f>EXP(-LN(2)/25)*AV98+(1-EXP(-LN(2)/25))/(LN(2)/25)*Calculateur!AQ99*Calculateur!AS99*VLOOKUP('Données projet'!$B$10,Paramètres!$A$1:$I$89,3,0)*0.475*44/12</f>
        <v>2.7233538163265436</v>
      </c>
      <c r="AW99" s="21">
        <f>EXP(-LN(2)/2)*AW98+(1-EXP(-LN(2)/2))/(LN(2)/2)*AQ99*AT99*VLOOKUP('Données projet'!$B$10,Paramètres!$A$1:$I$89,3,0)*0.475*44/12</f>
        <v>2.7677353261324342E-9</v>
      </c>
      <c r="AX99" s="21">
        <f t="shared" si="60"/>
        <v>3.4313194544176393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78.686399999999963</v>
      </c>
      <c r="D100" s="11">
        <f t="shared" si="86"/>
        <v>21.815693271997169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775.80563227506548</v>
      </c>
      <c r="H100" s="67">
        <f t="shared" si="56"/>
        <v>468.37447911539493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2.8421709430404007E-14</v>
      </c>
      <c r="O100" s="13">
        <f>N100*VLOOKUP('Données projet'!$B$9,Paramètres!$A$1:$I$89,3,0)*VLOOKUP('Données projet'!$B$9,Paramètres!$A$1:$I$89,5,0)</f>
        <v>1.3877752280677669E-14</v>
      </c>
      <c r="P100" s="13">
        <f t="shared" si="87"/>
        <v>2.623646074440813E-13</v>
      </c>
      <c r="Q100" s="20">
        <f t="shared" si="107"/>
        <v>4.8112210985395512E-13</v>
      </c>
      <c r="R100" s="59">
        <f t="shared" si="55"/>
        <v>293.33333333333377</v>
      </c>
      <c r="S100" s="59">
        <f ca="1">AVERAGE(OFFSET($R$3,0,0,'Données projet'!$E$9+1,1))-AVERAGE(OFFSET($H$3,0,0,'Données projet'!$E$9+1,1))</f>
        <v>46.352667056229393</v>
      </c>
      <c r="T100" s="59">
        <f t="shared" si="88"/>
        <v>155.18878144597841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9.7862411023740972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4.6409947712794891E-11</v>
      </c>
      <c r="AC100" s="22">
        <f t="shared" si="57"/>
        <v>9.7862411024205063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-2.2737367544323206E-13</v>
      </c>
      <c r="AJ100" s="13">
        <f>AI100*VLOOKUP('Données projet'!$B$10,Paramètres!$A$1:$I$89,3,0)*VLOOKUP('Données projet'!$B$10,Paramètres!$A$1:$I$89,5,0)</f>
        <v>-1.4897523215040565E-13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253.52015405195095</v>
      </c>
      <c r="AO100" s="59">
        <f t="shared" si="90"/>
        <v>297.85935152309139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0.69408286103106853</v>
      </c>
      <c r="AV100" s="21">
        <f>EXP(-LN(2)/25)*AV99+(1-EXP(-LN(2)/25))/(LN(2)/25)*Calculateur!AQ100*Calculateur!AS100*VLOOKUP('Données projet'!$B$10,Paramètres!$A$1:$I$89,3,0)*0.475*44/12</f>
        <v>2.6488835630041412</v>
      </c>
      <c r="AW100" s="21">
        <f>EXP(-LN(2)/2)*AW99+(1-EXP(-LN(2)/2))/(LN(2)/2)*AQ100*AT100*VLOOKUP('Données projet'!$B$10,Paramètres!$A$1:$I$89,3,0)*0.475*44/12</f>
        <v>1.9570844176378049E-9</v>
      </c>
      <c r="AX100" s="21">
        <f t="shared" si="60"/>
        <v>3.342966425992294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79.497599999999963</v>
      </c>
      <c r="D101" s="11">
        <f t="shared" si="86"/>
        <v>22.014299714245336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783.60062937312159</v>
      </c>
      <c r="H101" s="67">
        <f t="shared" si="56"/>
        <v>470.13322533564389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2.8421709430404007E-14</v>
      </c>
      <c r="O101" s="13">
        <f>N101*VLOOKUP('Données projet'!$B$9,Paramètres!$A$1:$I$89,3,0)*VLOOKUP('Données projet'!$B$9,Paramètres!$A$1:$I$89,5,0)</f>
        <v>1.3877752280677669E-14</v>
      </c>
      <c r="P101" s="13">
        <f t="shared" si="87"/>
        <v>2.623646074440813E-13</v>
      </c>
      <c r="Q101" s="20">
        <f t="shared" si="107"/>
        <v>4.8112210985395512E-13</v>
      </c>
      <c r="R101" s="59">
        <f t="shared" si="55"/>
        <v>293.33333333333377</v>
      </c>
      <c r="S101" s="59">
        <f ca="1">AVERAGE(OFFSET($R$3,0,0,'Données projet'!$E$9+1,1))-AVERAGE(OFFSET($H$3,0,0,'Données projet'!$E$9+1,1))</f>
        <v>46.352667056229393</v>
      </c>
      <c r="T101" s="59">
        <f t="shared" si="88"/>
        <v>155.18878144597841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9.5943388833742222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3.2816788742230369E-11</v>
      </c>
      <c r="AC101" s="22">
        <f t="shared" si="57"/>
        <v>9.5943388834070387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-2.2737367544323206E-13</v>
      </c>
      <c r="AJ101" s="13">
        <f>AI101*VLOOKUP('Données projet'!$B$10,Paramètres!$A$1:$I$89,3,0)*VLOOKUP('Données projet'!$B$10,Paramètres!$A$1:$I$89,5,0)</f>
        <v>-1.4897523215040565E-13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253.52015405195095</v>
      </c>
      <c r="AO101" s="59">
        <f t="shared" si="90"/>
        <v>297.85935152309139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0.68047231947499232</v>
      </c>
      <c r="AV101" s="21">
        <f>EXP(-LN(2)/25)*AV100+(1-EXP(-LN(2)/25))/(LN(2)/25)*Calculateur!AQ101*Calculateur!AS101*VLOOKUP('Données projet'!$B$10,Paramètres!$A$1:$I$89,3,0)*0.475*44/12</f>
        <v>2.5764497026750606</v>
      </c>
      <c r="AW101" s="21">
        <f>EXP(-LN(2)/2)*AW100+(1-EXP(-LN(2)/2))/(LN(2)/2)*AQ101*AT101*VLOOKUP('Données projet'!$B$10,Paramètres!$A$1:$I$89,3,0)*0.475*44/12</f>
        <v>1.3838676630662171E-9</v>
      </c>
      <c r="AX101" s="21">
        <f t="shared" si="60"/>
        <v>3.2569220235339205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80.308799999999962</v>
      </c>
      <c r="D102" s="11">
        <f t="shared" si="86"/>
        <v>22.212670396389218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791.39380656861829</v>
      </c>
      <c r="H102" s="67">
        <f t="shared" si="56"/>
        <v>471.89156094037781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2.8421709430404007E-14</v>
      </c>
      <c r="O102" s="13">
        <f>N102*VLOOKUP('Données projet'!$B$9,Paramètres!$A$1:$I$89,3,0)*VLOOKUP('Données projet'!$B$9,Paramètres!$A$1:$I$89,5,0)</f>
        <v>1.3877752280677669E-14</v>
      </c>
      <c r="P102" s="13">
        <f t="shared" si="87"/>
        <v>2.623646074440813E-13</v>
      </c>
      <c r="Q102" s="20">
        <f t="shared" si="107"/>
        <v>4.8112210985395512E-13</v>
      </c>
      <c r="R102" s="59">
        <f t="shared" si="55"/>
        <v>293.33333333333377</v>
      </c>
      <c r="S102" s="59">
        <f ca="1">AVERAGE(OFFSET($R$3,0,0,'Données projet'!$E$9+1,1))-AVERAGE(OFFSET($H$3,0,0,'Données projet'!$E$9+1,1))</f>
        <v>46.352667056229393</v>
      </c>
      <c r="T102" s="59">
        <f t="shared" si="88"/>
        <v>155.18878144597841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9.4061997498401393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2.3204973856397446E-11</v>
      </c>
      <c r="AC102" s="22">
        <f t="shared" si="57"/>
        <v>9.4061997498633438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-2.2737367544323206E-13</v>
      </c>
      <c r="AJ102" s="13">
        <f>AI102*VLOOKUP('Données projet'!$B$10,Paramètres!$A$1:$I$89,3,0)*VLOOKUP('Données projet'!$B$10,Paramètres!$A$1:$I$89,5,0)</f>
        <v>-1.4897523215040565E-13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253.52015405195095</v>
      </c>
      <c r="AO102" s="59">
        <f t="shared" si="90"/>
        <v>297.85935152309139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0.66712867233722006</v>
      </c>
      <c r="AV102" s="21">
        <f>EXP(-LN(2)/25)*AV101+(1-EXP(-LN(2)/25))/(LN(2)/25)*Calculateur!AQ102*Calculateur!AS102*VLOOKUP('Données projet'!$B$10,Paramètres!$A$1:$I$89,3,0)*0.475*44/12</f>
        <v>2.5059965500658099</v>
      </c>
      <c r="AW102" s="21">
        <f>EXP(-LN(2)/2)*AW101+(1-EXP(-LN(2)/2))/(LN(2)/2)*AQ102*AT102*VLOOKUP('Données projet'!$B$10,Paramètres!$A$1:$I$89,3,0)*0.475*44/12</f>
        <v>9.7854220881890244E-10</v>
      </c>
      <c r="AX102" s="21">
        <f t="shared" si="60"/>
        <v>3.1731252233815721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81.119999999999962</v>
      </c>
      <c r="D103" s="11">
        <f t="shared" si="86"/>
        <v>22.410807975569163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799.18518437281443</v>
      </c>
      <c r="H103" s="67">
        <f t="shared" si="56"/>
        <v>473.64949055744955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2.8421709430404007E-14</v>
      </c>
      <c r="O103" s="13">
        <f>N103*VLOOKUP('Données projet'!$B$9,Paramètres!$A$1:$I$89,3,0)*VLOOKUP('Données projet'!$B$9,Paramètres!$A$1:$I$89,5,0)</f>
        <v>1.3877752280677669E-14</v>
      </c>
      <c r="P103" s="13">
        <f t="shared" si="87"/>
        <v>2.623646074440813E-13</v>
      </c>
      <c r="Q103" s="20">
        <f t="shared" si="107"/>
        <v>4.8112210985395512E-13</v>
      </c>
      <c r="R103" s="59">
        <f t="shared" si="55"/>
        <v>293.33333333333377</v>
      </c>
      <c r="S103" s="59">
        <f ca="1">AVERAGE(OFFSET($R$3,0,0,'Données projet'!$E$9+1,1))-AVERAGE(OFFSET($H$3,0,0,'Données projet'!$E$9+1,1))</f>
        <v>46.352667056229393</v>
      </c>
      <c r="T103" s="59">
        <f t="shared" si="88"/>
        <v>155.18878144597841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9.2217499099611189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1.6408394371115184E-11</v>
      </c>
      <c r="AC103" s="22">
        <f t="shared" si="57"/>
        <v>9.2217499099775271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-2.2737367544323206E-13</v>
      </c>
      <c r="AJ103" s="13">
        <f>AI103*VLOOKUP('Données projet'!$B$10,Paramètres!$A$1:$I$89,3,0)*VLOOKUP('Données projet'!$B$10,Paramètres!$A$1:$I$89,5,0)</f>
        <v>-1.4897523215040565E-13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253.52015405195095</v>
      </c>
      <c r="AO103" s="59">
        <f t="shared" si="90"/>
        <v>297.85935152309139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0.65404668598099847</v>
      </c>
      <c r="AV103" s="21">
        <f>EXP(-LN(2)/25)*AV102+(1-EXP(-LN(2)/25))/(LN(2)/25)*Calculateur!AQ103*Calculateur!AS103*VLOOKUP('Données projet'!$B$10,Paramètres!$A$1:$I$89,3,0)*0.475*44/12</f>
        <v>2.4374699426196291</v>
      </c>
      <c r="AW103" s="21">
        <f>EXP(-LN(2)/2)*AW102+(1-EXP(-LN(2)/2))/(LN(2)/2)*AQ103*AT103*VLOOKUP('Données projet'!$B$10,Paramètres!$A$1:$I$89,3,0)*0.475*44/12</f>
        <v>6.9193383153310855E-10</v>
      </c>
      <c r="AX103" s="21">
        <f t="shared" si="60"/>
        <v>3.0915166292925611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81.931199999999961</v>
      </c>
      <c r="D104" s="11">
        <f t="shared" si="86"/>
        <v>22.608715052719756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806.97478286309968</v>
      </c>
      <c r="H104" s="67">
        <f t="shared" si="56"/>
        <v>475.40701871682018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2.8421709430404007E-14</v>
      </c>
      <c r="O104" s="13">
        <f>N104*VLOOKUP('Données projet'!$B$9,Paramètres!$A$1:$I$89,3,0)*VLOOKUP('Données projet'!$B$9,Paramètres!$A$1:$I$89,5,0)</f>
        <v>1.3877752280677669E-14</v>
      </c>
      <c r="P104" s="13">
        <f t="shared" si="87"/>
        <v>2.623646074440813E-13</v>
      </c>
      <c r="Q104" s="20">
        <f t="shared" si="107"/>
        <v>4.8112210985395512E-13</v>
      </c>
      <c r="R104" s="59">
        <f t="shared" si="55"/>
        <v>293.33333333333377</v>
      </c>
      <c r="S104" s="59">
        <f ca="1">AVERAGE(OFFSET($R$3,0,0,'Données projet'!$E$9+1,1))-AVERAGE(OFFSET($H$3,0,0,'Données projet'!$E$9+1,1))</f>
        <v>46.352667056229393</v>
      </c>
      <c r="T104" s="59">
        <f t="shared" si="88"/>
        <v>155.18878144597841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9.040917018938833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1.1602486928198723E-11</v>
      </c>
      <c r="AC104" s="22">
        <f t="shared" si="57"/>
        <v>9.0409170189504362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-2.2737367544323206E-13</v>
      </c>
      <c r="AJ104" s="13">
        <f>AI104*VLOOKUP('Données projet'!$B$10,Paramètres!$A$1:$I$89,3,0)*VLOOKUP('Données projet'!$B$10,Paramètres!$A$1:$I$89,5,0)</f>
        <v>-1.4897523215040565E-13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253.52015405195095</v>
      </c>
      <c r="AO104" s="59">
        <f t="shared" si="90"/>
        <v>297.85935152309139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0.64122122939799853</v>
      </c>
      <c r="AV104" s="21">
        <f>EXP(-LN(2)/25)*AV103+(1-EXP(-LN(2)/25))/(LN(2)/25)*Calculateur!AQ104*Calculateur!AS104*VLOOKUP('Données projet'!$B$10,Paramètres!$A$1:$I$89,3,0)*0.475*44/12</f>
        <v>2.370817198857722</v>
      </c>
      <c r="AW104" s="21">
        <f>EXP(-LN(2)/2)*AW103+(1-EXP(-LN(2)/2))/(LN(2)/2)*AQ104*AT104*VLOOKUP('Données projet'!$B$10,Paramètres!$A$1:$I$89,3,0)*0.475*44/12</f>
        <v>4.8927110440945122E-10</v>
      </c>
      <c r="AX104" s="21">
        <f t="shared" si="60"/>
        <v>3.0120384287449919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82.742399999999961</v>
      </c>
      <c r="D105" s="11">
        <f t="shared" si="86"/>
        <v>22.806394174303183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814.76262169637505</v>
      </c>
      <c r="H105" s="67">
        <f t="shared" si="56"/>
        <v>477.16414985357795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2.8421709430404007E-14</v>
      </c>
      <c r="O105" s="13">
        <f>N105*VLOOKUP('Données projet'!$B$9,Paramètres!$A$1:$I$89,3,0)*VLOOKUP('Données projet'!$B$9,Paramètres!$A$1:$I$89,5,0)</f>
        <v>1.3877752280677669E-14</v>
      </c>
      <c r="P105" s="13">
        <f t="shared" si="87"/>
        <v>2.623646074440813E-13</v>
      </c>
      <c r="Q105" s="20">
        <f t="shared" si="107"/>
        <v>4.8112210985395512E-13</v>
      </c>
      <c r="R105" s="59">
        <f t="shared" si="55"/>
        <v>293.33333333333377</v>
      </c>
      <c r="S105" s="59">
        <f ca="1">AVERAGE(OFFSET($R$3,0,0,'Données projet'!$E$9+1,1))-AVERAGE(OFFSET($H$3,0,0,'Données projet'!$E$9+1,1))</f>
        <v>46.352667056229393</v>
      </c>
      <c r="T105" s="59">
        <f t="shared" si="88"/>
        <v>155.18878144597841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8.8636301506123214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8.2041971855575922E-12</v>
      </c>
      <c r="AC105" s="22">
        <f t="shared" si="57"/>
        <v>8.8636301506205264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-2.2737367544323206E-13</v>
      </c>
      <c r="AJ105" s="13">
        <f>AI105*VLOOKUP('Données projet'!$B$10,Paramètres!$A$1:$I$89,3,0)*VLOOKUP('Données projet'!$B$10,Paramètres!$A$1:$I$89,5,0)</f>
        <v>-1.4897523215040565E-13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253.52015405195095</v>
      </c>
      <c r="AO105" s="59">
        <f t="shared" si="90"/>
        <v>297.85935152309139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0.62864727219583516</v>
      </c>
      <c r="AV105" s="21">
        <f>EXP(-LN(2)/25)*AV104+(1-EXP(-LN(2)/25))/(LN(2)/25)*Calculateur!AQ105*Calculateur!AS105*VLOOKUP('Données projet'!$B$10,Paramètres!$A$1:$I$89,3,0)*0.475*44/12</f>
        <v>2.3059870778790996</v>
      </c>
      <c r="AW105" s="21">
        <f>EXP(-LN(2)/2)*AW104+(1-EXP(-LN(2)/2))/(LN(2)/2)*AQ105*AT105*VLOOKUP('Données projet'!$B$10,Paramètres!$A$1:$I$89,3,0)*0.475*44/12</f>
        <v>3.4596691576655428E-10</v>
      </c>
      <c r="AX105" s="21">
        <f t="shared" si="60"/>
        <v>2.9346343504209016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83.55359999999996</v>
      </c>
      <c r="D106" s="11">
        <f t="shared" si="86"/>
        <v>23.00384783397265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822.54872012189389</v>
      </c>
      <c r="H106" s="67">
        <f t="shared" si="56"/>
        <v>478.92088831083561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2.8421709430404007E-14</v>
      </c>
      <c r="O106" s="13">
        <f>N106*VLOOKUP('Données projet'!$B$9,Paramètres!$A$1:$I$89,3,0)*VLOOKUP('Données projet'!$B$9,Paramètres!$A$1:$I$89,5,0)</f>
        <v>1.3877752280677669E-14</v>
      </c>
      <c r="P106" s="13">
        <f t="shared" si="87"/>
        <v>2.623646074440813E-13</v>
      </c>
      <c r="Q106" s="20">
        <f t="shared" si="107"/>
        <v>4.8112210985395512E-13</v>
      </c>
      <c r="R106" s="59">
        <f t="shared" si="55"/>
        <v>293.33333333333377</v>
      </c>
      <c r="S106" s="59">
        <f ca="1">AVERAGE(OFFSET($R$3,0,0,'Données projet'!$E$9+1,1))-AVERAGE(OFFSET($H$3,0,0,'Données projet'!$E$9+1,1))</f>
        <v>46.352667056229393</v>
      </c>
      <c r="T106" s="59">
        <f t="shared" si="88"/>
        <v>155.18878144597841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8.6898197696393797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5.8012434640993614E-12</v>
      </c>
      <c r="AC106" s="22">
        <f t="shared" si="57"/>
        <v>8.6898197696451813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-2.2737367544323206E-13</v>
      </c>
      <c r="AJ106" s="13">
        <f>AI106*VLOOKUP('Données projet'!$B$10,Paramètres!$A$1:$I$89,3,0)*VLOOKUP('Données projet'!$B$10,Paramètres!$A$1:$I$89,5,0)</f>
        <v>-1.4897523215040565E-13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253.52015405195095</v>
      </c>
      <c r="AO106" s="59">
        <f t="shared" si="90"/>
        <v>297.85935152309139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0.61631988262504966</v>
      </c>
      <c r="AV106" s="21">
        <f>EXP(-LN(2)/25)*AV105+(1-EXP(-LN(2)/25))/(LN(2)/25)*Calculateur!AQ106*Calculateur!AS106*VLOOKUP('Données projet'!$B$10,Paramètres!$A$1:$I$89,3,0)*0.475*44/12</f>
        <v>2.2429297399679058</v>
      </c>
      <c r="AW106" s="21">
        <f>EXP(-LN(2)/2)*AW105+(1-EXP(-LN(2)/2))/(LN(2)/2)*AQ106*AT106*VLOOKUP('Données projet'!$B$10,Paramètres!$A$1:$I$89,3,0)*0.475*44/12</f>
        <v>2.4463555220472561E-10</v>
      </c>
      <c r="AX106" s="21">
        <f t="shared" si="60"/>
        <v>2.859249622837591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84.36479999999996</v>
      </c>
      <c r="D107" s="11">
        <f t="shared" si="86"/>
        <v>23.201078474169361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830.33309699358779</v>
      </c>
      <c r="H107" s="67">
        <f t="shared" si="56"/>
        <v>480.67723834251154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2.8421709430404007E-14</v>
      </c>
      <c r="O107" s="13">
        <f>N107*VLOOKUP('Données projet'!$B$9,Paramètres!$A$1:$I$89,3,0)*VLOOKUP('Données projet'!$B$9,Paramètres!$A$1:$I$89,5,0)</f>
        <v>1.3877752280677669E-14</v>
      </c>
      <c r="P107" s="13">
        <f t="shared" si="87"/>
        <v>2.623646074440813E-13</v>
      </c>
      <c r="Q107" s="20">
        <f t="shared" si="107"/>
        <v>4.8112210985395512E-13</v>
      </c>
      <c r="R107" s="59">
        <f t="shared" si="55"/>
        <v>293.33333333333377</v>
      </c>
      <c r="S107" s="59">
        <f ca="1">AVERAGE(OFFSET($R$3,0,0,'Données projet'!$E$9+1,1))-AVERAGE(OFFSET($H$3,0,0,'Données projet'!$E$9+1,1))</f>
        <v>46.352667056229393</v>
      </c>
      <c r="T107" s="59">
        <f t="shared" si="88"/>
        <v>155.18878144597841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8.5194177042234536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4.1020985927787961E-12</v>
      </c>
      <c r="AC107" s="22">
        <f t="shared" si="57"/>
        <v>8.5194177042275552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-2.2737367544323206E-13</v>
      </c>
      <c r="AJ107" s="13">
        <f>AI107*VLOOKUP('Données projet'!$B$10,Paramètres!$A$1:$I$89,3,0)*VLOOKUP('Données projet'!$B$10,Paramètres!$A$1:$I$89,5,0)</f>
        <v>-1.4897523215040565E-13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253.52015405195095</v>
      </c>
      <c r="AO107" s="59">
        <f t="shared" si="90"/>
        <v>297.85935152309139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0.60423422564478202</v>
      </c>
      <c r="AV107" s="21">
        <f>EXP(-LN(2)/25)*AV106+(1-EXP(-LN(2)/25))/(LN(2)/25)*Calculateur!AQ107*Calculateur!AS107*VLOOKUP('Données projet'!$B$10,Paramètres!$A$1:$I$89,3,0)*0.475*44/12</f>
        <v>2.1815967082779348</v>
      </c>
      <c r="AW107" s="21">
        <f>EXP(-LN(2)/2)*AW106+(1-EXP(-LN(2)/2))/(LN(2)/2)*AQ107*AT107*VLOOKUP('Données projet'!$B$10,Paramètres!$A$1:$I$89,3,0)*0.475*44/12</f>
        <v>1.7298345788327714E-10</v>
      </c>
      <c r="AX107" s="21">
        <f t="shared" si="60"/>
        <v>2.7858309340957002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85.175999999999959</v>
      </c>
      <c r="D108" s="11">
        <f t="shared" si="86"/>
        <v>23.398088487656434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838.11577078190919</v>
      </c>
      <c r="H108" s="67">
        <f t="shared" si="56"/>
        <v>482.43320411600155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2.8421709430404007E-14</v>
      </c>
      <c r="O108" s="13">
        <f>N108*VLOOKUP('Données projet'!$B$9,Paramètres!$A$1:$I$89,3,0)*VLOOKUP('Données projet'!$B$9,Paramètres!$A$1:$I$89,5,0)</f>
        <v>1.3877752280677669E-14</v>
      </c>
      <c r="P108" s="13">
        <f t="shared" si="87"/>
        <v>2.623646074440813E-13</v>
      </c>
      <c r="Q108" s="20">
        <f t="shared" si="107"/>
        <v>4.8112210985395512E-13</v>
      </c>
      <c r="R108" s="59">
        <f t="shared" si="55"/>
        <v>293.33333333333377</v>
      </c>
      <c r="S108" s="59">
        <f ca="1">AVERAGE(OFFSET($R$3,0,0,'Données projet'!$E$9+1,1))-AVERAGE(OFFSET($H$3,0,0,'Données projet'!$E$9+1,1))</f>
        <v>46.352667056229393</v>
      </c>
      <c r="T108" s="59">
        <f t="shared" si="88"/>
        <v>155.18878144597841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8.3523571193753359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2.9006217320496807E-12</v>
      </c>
      <c r="AC108" s="22">
        <f t="shared" si="57"/>
        <v>8.3523571193782367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-2.2737367544323206E-13</v>
      </c>
      <c r="AJ108" s="13">
        <f>AI108*VLOOKUP('Données projet'!$B$10,Paramètres!$A$1:$I$89,3,0)*VLOOKUP('Données projet'!$B$10,Paramètres!$A$1:$I$89,5,0)</f>
        <v>-1.4897523215040565E-13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253.52015405195095</v>
      </c>
      <c r="AO108" s="59">
        <f t="shared" si="90"/>
        <v>297.85935152309139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0.59238556102637452</v>
      </c>
      <c r="AV108" s="21">
        <f>EXP(-LN(2)/25)*AV107+(1-EXP(-LN(2)/25))/(LN(2)/25)*Calculateur!AQ108*Calculateur!AS108*VLOOKUP('Données projet'!$B$10,Paramètres!$A$1:$I$89,3,0)*0.475*44/12</f>
        <v>2.1219408315648898</v>
      </c>
      <c r="AW108" s="21">
        <f>EXP(-LN(2)/2)*AW107+(1-EXP(-LN(2)/2))/(LN(2)/2)*AQ108*AT108*VLOOKUP('Données projet'!$B$10,Paramètres!$A$1:$I$89,3,0)*0.475*44/12</f>
        <v>1.2231777610236281E-10</v>
      </c>
      <c r="AX108" s="21">
        <f t="shared" si="60"/>
        <v>2.7143263927135819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85.987199999999959</v>
      </c>
      <c r="D109" s="11">
        <f t="shared" si="86"/>
        <v>23.594880218992504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845.89675958520502</v>
      </c>
      <c r="H109" s="67">
        <f t="shared" si="56"/>
        <v>484.18878971474516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2.8421709430404007E-14</v>
      </c>
      <c r="O109" s="13">
        <f>N109*VLOOKUP('Données projet'!$B$9,Paramètres!$A$1:$I$89,3,0)*VLOOKUP('Données projet'!$B$9,Paramètres!$A$1:$I$89,5,0)</f>
        <v>1.3877752280677669E-14</v>
      </c>
      <c r="P109" s="13">
        <f t="shared" si="87"/>
        <v>2.623646074440813E-13</v>
      </c>
      <c r="Q109" s="20">
        <f t="shared" si="107"/>
        <v>4.8112210985395512E-13</v>
      </c>
      <c r="R109" s="59">
        <f t="shared" si="55"/>
        <v>293.33333333333377</v>
      </c>
      <c r="S109" s="59">
        <f ca="1">AVERAGE(OFFSET($R$3,0,0,'Données projet'!$E$9+1,1))-AVERAGE(OFFSET($H$3,0,0,'Données projet'!$E$9+1,1))</f>
        <v>46.352667056229393</v>
      </c>
      <c r="T109" s="59">
        <f t="shared" si="88"/>
        <v>155.18878144597841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8.1885724906991939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2.0510492963893981E-12</v>
      </c>
      <c r="AC109" s="22">
        <f t="shared" si="57"/>
        <v>8.1885724907012456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-2.2737367544323206E-13</v>
      </c>
      <c r="AJ109" s="13">
        <f>AI109*VLOOKUP('Données projet'!$B$10,Paramètres!$A$1:$I$89,3,0)*VLOOKUP('Données projet'!$B$10,Paramètres!$A$1:$I$89,5,0)</f>
        <v>-1.4897523215040565E-13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253.52015405195095</v>
      </c>
      <c r="AO109" s="59">
        <f t="shared" si="90"/>
        <v>297.85935152309139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0.5807692414941622</v>
      </c>
      <c r="AV109" s="21">
        <f>EXP(-LN(2)/25)*AV108+(1-EXP(-LN(2)/25))/(LN(2)/25)*Calculateur!AQ109*Calculateur!AS109*VLOOKUP('Données projet'!$B$10,Paramètres!$A$1:$I$89,3,0)*0.475*44/12</f>
        <v>2.0639162479377293</v>
      </c>
      <c r="AW109" s="21">
        <f>EXP(-LN(2)/2)*AW108+(1-EXP(-LN(2)/2))/(LN(2)/2)*AQ109*AT109*VLOOKUP('Données projet'!$B$10,Paramètres!$A$1:$I$89,3,0)*0.475*44/12</f>
        <v>8.6491728941638569E-11</v>
      </c>
      <c r="AX109" s="21">
        <f t="shared" si="60"/>
        <v>2.6446854895183831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86.798399999999958</v>
      </c>
      <c r="D110" s="11">
        <f t="shared" si="86"/>
        <v>23.79145596594833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853.67608114065354</v>
      </c>
      <c r="H110" s="67">
        <f t="shared" si="56"/>
        <v>485.94399914069322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2.8421709430404007E-14</v>
      </c>
      <c r="O110" s="13">
        <f>N110*VLOOKUP('Données projet'!$B$9,Paramètres!$A$1:$I$89,3,0)*VLOOKUP('Données projet'!$B$9,Paramètres!$A$1:$I$89,5,0)</f>
        <v>1.3877752280677669E-14</v>
      </c>
      <c r="P110" s="13">
        <f t="shared" si="87"/>
        <v>2.623646074440813E-13</v>
      </c>
      <c r="Q110" s="20">
        <f t="shared" si="107"/>
        <v>4.8112210985395512E-13</v>
      </c>
      <c r="R110" s="59">
        <f t="shared" si="55"/>
        <v>293.33333333333377</v>
      </c>
      <c r="S110" s="59">
        <f ca="1">AVERAGE(OFFSET($R$3,0,0,'Données projet'!$E$9+1,1))-AVERAGE(OFFSET($H$3,0,0,'Données projet'!$E$9+1,1))</f>
        <v>46.352667056229393</v>
      </c>
      <c r="T110" s="59">
        <f t="shared" si="88"/>
        <v>155.18878144597841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8.0279995786926328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1.4503108660248403E-12</v>
      </c>
      <c r="AC110" s="22">
        <f t="shared" si="57"/>
        <v>8.0279995786940823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-2.2737367544323206E-13</v>
      </c>
      <c r="AJ110" s="13">
        <f>AI110*VLOOKUP('Données projet'!$B$10,Paramètres!$A$1:$I$89,3,0)*VLOOKUP('Données projet'!$B$10,Paramètres!$A$1:$I$89,5,0)</f>
        <v>-1.4897523215040565E-13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253.52015405195095</v>
      </c>
      <c r="AO110" s="59">
        <f t="shared" si="90"/>
        <v>297.85935152309139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0.56938071090272124</v>
      </c>
      <c r="AV110" s="21">
        <f>EXP(-LN(2)/25)*AV109+(1-EXP(-LN(2)/25))/(LN(2)/25)*Calculateur!AQ110*Calculateur!AS110*VLOOKUP('Données projet'!$B$10,Paramètres!$A$1:$I$89,3,0)*0.475*44/12</f>
        <v>2.0074783496012336</v>
      </c>
      <c r="AW110" s="21">
        <f>EXP(-LN(2)/2)*AW109+(1-EXP(-LN(2)/2))/(LN(2)/2)*AQ110*AT110*VLOOKUP('Données projet'!$B$10,Paramètres!$A$1:$I$89,3,0)*0.475*44/12</f>
        <v>6.1158888051181403E-11</v>
      </c>
      <c r="AX110" s="21">
        <f t="shared" si="60"/>
        <v>2.576859060565114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87.609599999999958</v>
      </c>
      <c r="D111" s="11">
        <f t="shared" si="86"/>
        <v>23.987817980868776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861.45375283477608</v>
      </c>
      <c r="H111" s="67">
        <f t="shared" si="56"/>
        <v>487.69883631667966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2.8421709430404007E-14</v>
      </c>
      <c r="O111" s="13">
        <f>N111*VLOOKUP('Données projet'!$B$9,Paramètres!$A$1:$I$89,3,0)*VLOOKUP('Données projet'!$B$9,Paramètres!$A$1:$I$89,5,0)</f>
        <v>1.3877752280677669E-14</v>
      </c>
      <c r="P111" s="13">
        <f t="shared" si="87"/>
        <v>2.623646074440813E-13</v>
      </c>
      <c r="Q111" s="20">
        <f t="shared" si="107"/>
        <v>4.8112210985395512E-13</v>
      </c>
      <c r="R111" s="59">
        <f t="shared" si="55"/>
        <v>293.33333333333377</v>
      </c>
      <c r="S111" s="59">
        <f ca="1">AVERAGE(OFFSET($R$3,0,0,'Données projet'!$E$9+1,1))-AVERAGE(OFFSET($H$3,0,0,'Données projet'!$E$9+1,1))</f>
        <v>46.352667056229393</v>
      </c>
      <c r="T111" s="59">
        <f t="shared" si="88"/>
        <v>155.18878144597841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7.8705754035507143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1.025524648194699E-12</v>
      </c>
      <c r="AC111" s="22">
        <f t="shared" si="57"/>
        <v>7.8705754035517401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-2.2737367544323206E-13</v>
      </c>
      <c r="AJ111" s="13">
        <f>AI111*VLOOKUP('Données projet'!$B$10,Paramètres!$A$1:$I$89,3,0)*VLOOKUP('Données projet'!$B$10,Paramètres!$A$1:$I$89,5,0)</f>
        <v>-1.4897523215040565E-13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253.52015405195095</v>
      </c>
      <c r="AO111" s="59">
        <f t="shared" si="90"/>
        <v>297.85935152309139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0.55821550244986073</v>
      </c>
      <c r="AV111" s="21">
        <f>EXP(-LN(2)/25)*AV110+(1-EXP(-LN(2)/25))/(LN(2)/25)*Calculateur!AQ111*Calculateur!AS111*VLOOKUP('Données projet'!$B$10,Paramètres!$A$1:$I$89,3,0)*0.475*44/12</f>
        <v>1.9525837485626896</v>
      </c>
      <c r="AW111" s="21">
        <f>EXP(-LN(2)/2)*AW110+(1-EXP(-LN(2)/2))/(LN(2)/2)*AQ111*AT111*VLOOKUP('Données projet'!$B$10,Paramètres!$A$1:$I$89,3,0)*0.475*44/12</f>
        <v>4.3245864470819284E-11</v>
      </c>
      <c r="AX111" s="21">
        <f t="shared" si="60"/>
        <v>2.5107992510557962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88.420799999999957</v>
      </c>
      <c r="D112" s="11">
        <f t="shared" si="86"/>
        <v>24.183968471983022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869.22979171355291</v>
      </c>
      <c r="H112" s="67">
        <f t="shared" si="56"/>
        <v>489.4533050887037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2.8421709430404007E-14</v>
      </c>
      <c r="O112" s="13">
        <f>N112*VLOOKUP('Données projet'!$B$9,Paramètres!$A$1:$I$89,3,0)*VLOOKUP('Données projet'!$B$9,Paramètres!$A$1:$I$89,5,0)</f>
        <v>1.3877752280677669E-14</v>
      </c>
      <c r="P112" s="13">
        <f t="shared" si="87"/>
        <v>2.623646074440813E-13</v>
      </c>
      <c r="Q112" s="20">
        <f t="shared" si="107"/>
        <v>4.8112210985395512E-13</v>
      </c>
      <c r="R112" s="59">
        <f t="shared" si="55"/>
        <v>293.33333333333377</v>
      </c>
      <c r="S112" s="59">
        <f ca="1">AVERAGE(OFFSET($R$3,0,0,'Données projet'!$E$9+1,1))-AVERAGE(OFFSET($H$3,0,0,'Données projet'!$E$9+1,1))</f>
        <v>46.352667056229393</v>
      </c>
      <c r="T112" s="59">
        <f t="shared" si="88"/>
        <v>155.18878144597841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7.7162382204640636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7.2515543301242017E-13</v>
      </c>
      <c r="AC112" s="22">
        <f t="shared" si="57"/>
        <v>7.7162382204647884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-2.2737367544323206E-13</v>
      </c>
      <c r="AJ112" s="13">
        <f>AI112*VLOOKUP('Données projet'!$B$10,Paramètres!$A$1:$I$89,3,0)*VLOOKUP('Données projet'!$B$10,Paramètres!$A$1:$I$89,5,0)</f>
        <v>-1.4897523215040565E-13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253.52015405195095</v>
      </c>
      <c r="AO112" s="59">
        <f t="shared" si="90"/>
        <v>297.85935152309139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0.54726923692465601</v>
      </c>
      <c r="AV112" s="21">
        <f>EXP(-LN(2)/25)*AV111+(1-EXP(-LN(2)/25))/(LN(2)/25)*Calculateur!AQ112*Calculateur!AS112*VLOOKUP('Données projet'!$B$10,Paramètres!$A$1:$I$89,3,0)*0.475*44/12</f>
        <v>1.8991902432763261</v>
      </c>
      <c r="AW112" s="21">
        <f>EXP(-LN(2)/2)*AW111+(1-EXP(-LN(2)/2))/(LN(2)/2)*AQ112*AT112*VLOOKUP('Données projet'!$B$10,Paramètres!$A$1:$I$89,3,0)*0.475*44/12</f>
        <v>3.0579444025590701E-11</v>
      </c>
      <c r="AX112" s="21">
        <f t="shared" si="60"/>
        <v>2.4464594802315616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89.231999999999957</v>
      </c>
      <c r="D113" s="11">
        <f t="shared" si="86"/>
        <v>24.379909604665212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877.0042144921523</v>
      </c>
      <c r="H113" s="67">
        <f t="shared" si="56"/>
        <v>491.20740922812513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2.8421709430404007E-14</v>
      </c>
      <c r="O113" s="13">
        <f>N113*VLOOKUP('Données projet'!$B$9,Paramètres!$A$1:$I$89,3,0)*VLOOKUP('Données projet'!$B$9,Paramètres!$A$1:$I$89,5,0)</f>
        <v>1.3877752280677669E-14</v>
      </c>
      <c r="P113" s="13">
        <f t="shared" si="87"/>
        <v>2.623646074440813E-13</v>
      </c>
      <c r="Q113" s="20">
        <f t="shared" si="107"/>
        <v>4.8112210985395512E-13</v>
      </c>
      <c r="R113" s="59">
        <f t="shared" si="55"/>
        <v>293.33333333333377</v>
      </c>
      <c r="S113" s="59">
        <f ca="1">AVERAGE(OFFSET($R$3,0,0,'Données projet'!$E$9+1,1))-AVERAGE(OFFSET($H$3,0,0,'Données projet'!$E$9+1,1))</f>
        <v>46.352667056229393</v>
      </c>
      <c r="T113" s="59">
        <f t="shared" si="88"/>
        <v>155.18878144597841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7.5649274954013555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5.1276232409734951E-13</v>
      </c>
      <c r="AC113" s="22">
        <f t="shared" si="57"/>
        <v>7.5649274954018679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-2.2737367544323206E-13</v>
      </c>
      <c r="AJ113" s="13">
        <f>AI113*VLOOKUP('Données projet'!$B$10,Paramètres!$A$1:$I$89,3,0)*VLOOKUP('Données projet'!$B$10,Paramètres!$A$1:$I$89,5,0)</f>
        <v>-1.4897523215040565E-13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253.52015405195095</v>
      </c>
      <c r="AO113" s="59">
        <f t="shared" si="90"/>
        <v>297.85935152309139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0.53653762098983793</v>
      </c>
      <c r="AV113" s="21">
        <f>EXP(-LN(2)/25)*AV112+(1-EXP(-LN(2)/25))/(LN(2)/25)*Calculateur!AQ113*Calculateur!AS113*VLOOKUP('Données projet'!$B$10,Paramètres!$A$1:$I$89,3,0)*0.475*44/12</f>
        <v>1.8472567861998608</v>
      </c>
      <c r="AW113" s="21">
        <f>EXP(-LN(2)/2)*AW112+(1-EXP(-LN(2)/2))/(LN(2)/2)*AQ113*AT113*VLOOKUP('Données projet'!$B$10,Paramètres!$A$1:$I$89,3,0)*0.475*44/12</f>
        <v>2.1622932235409642E-11</v>
      </c>
      <c r="AX113" s="21">
        <f t="shared" si="60"/>
        <v>2.383794407211322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90.043199999999956</v>
      </c>
      <c r="D114" s="11">
        <f t="shared" si="86"/>
        <v>24.575643502648031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884.77703756430037</v>
      </c>
      <c r="H114" s="67">
        <f t="shared" si="56"/>
        <v>492.96115243377858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2.8421709430404007E-14</v>
      </c>
      <c r="O114" s="13">
        <f>N114*VLOOKUP('Données projet'!$B$9,Paramètres!$A$1:$I$89,3,0)*VLOOKUP('Données projet'!$B$9,Paramètres!$A$1:$I$89,5,0)</f>
        <v>1.3877752280677669E-14</v>
      </c>
      <c r="P114" s="13">
        <f t="shared" si="87"/>
        <v>2.623646074440813E-13</v>
      </c>
      <c r="Q114" s="20">
        <f t="shared" si="107"/>
        <v>4.8112210985395512E-13</v>
      </c>
      <c r="R114" s="59">
        <f t="shared" si="55"/>
        <v>293.33333333333377</v>
      </c>
      <c r="S114" s="59">
        <f ca="1">AVERAGE(OFFSET($R$3,0,0,'Données projet'!$E$9+1,1))-AVERAGE(OFFSET($H$3,0,0,'Données projet'!$E$9+1,1))</f>
        <v>46.352667056229393</v>
      </c>
      <c r="T114" s="59">
        <f t="shared" si="88"/>
        <v>155.18878144597841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7.416583881366698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3.6257771650621009E-13</v>
      </c>
      <c r="AC114" s="22">
        <f t="shared" si="57"/>
        <v>7.4165838813670604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-2.2737367544323206E-13</v>
      </c>
      <c r="AJ114" s="13">
        <f>AI114*VLOOKUP('Données projet'!$B$10,Paramètres!$A$1:$I$89,3,0)*VLOOKUP('Données projet'!$B$10,Paramètres!$A$1:$I$89,5,0)</f>
        <v>-1.4897523215040565E-13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253.52015405195095</v>
      </c>
      <c r="AO114" s="59">
        <f t="shared" si="90"/>
        <v>297.85935152309139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0.5260164454978622</v>
      </c>
      <c r="AV114" s="21">
        <f>EXP(-LN(2)/25)*AV113+(1-EXP(-LN(2)/25))/(LN(2)/25)*Calculateur!AQ114*Calculateur!AS114*VLOOKUP('Données projet'!$B$10,Paramètres!$A$1:$I$89,3,0)*0.475*44/12</f>
        <v>1.7967434522382131</v>
      </c>
      <c r="AW114" s="21">
        <f>EXP(-LN(2)/2)*AW113+(1-EXP(-LN(2)/2))/(LN(2)/2)*AQ114*AT114*VLOOKUP('Données projet'!$B$10,Paramètres!$A$1:$I$89,3,0)*0.475*44/12</f>
        <v>1.5289722012795351E-11</v>
      </c>
      <c r="AX114" s="21">
        <f t="shared" si="60"/>
        <v>2.3227598977513648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90.854399999999956</v>
      </c>
      <c r="D115" s="11">
        <f t="shared" si="86"/>
        <v>24.771172249191263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892.5482770113008</v>
      </c>
      <c r="H115" s="67">
        <f t="shared" si="56"/>
        <v>494.71453833400801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2.8421709430404007E-14</v>
      </c>
      <c r="O115" s="13">
        <f>N115*VLOOKUP('Données projet'!$B$9,Paramètres!$A$1:$I$89,3,0)*VLOOKUP('Données projet'!$B$9,Paramètres!$A$1:$I$89,5,0)</f>
        <v>1.3877752280677669E-14</v>
      </c>
      <c r="P115" s="13">
        <f t="shared" si="87"/>
        <v>2.623646074440813E-13</v>
      </c>
      <c r="Q115" s="20">
        <f t="shared" si="107"/>
        <v>4.8112210985395512E-13</v>
      </c>
      <c r="R115" s="59">
        <f t="shared" si="55"/>
        <v>293.33333333333377</v>
      </c>
      <c r="S115" s="59">
        <f ca="1">AVERAGE(OFFSET($R$3,0,0,'Données projet'!$E$9+1,1))-AVERAGE(OFFSET($H$3,0,0,'Données projet'!$E$9+1,1))</f>
        <v>46.352667056229393</v>
      </c>
      <c r="T115" s="59">
        <f t="shared" si="88"/>
        <v>155.18878144597841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7.2711491951225895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2.5638116204867476E-13</v>
      </c>
      <c r="AC115" s="22">
        <f t="shared" si="57"/>
        <v>7.2711491951228462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-2.2737367544323206E-13</v>
      </c>
      <c r="AJ115" s="13">
        <f>AI115*VLOOKUP('Données projet'!$B$10,Paramètres!$A$1:$I$89,3,0)*VLOOKUP('Données projet'!$B$10,Paramètres!$A$1:$I$89,5,0)</f>
        <v>-1.4897523215040565E-13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253.52015405195095</v>
      </c>
      <c r="AO115" s="59">
        <f t="shared" si="90"/>
        <v>297.85935152309139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0.51570158384000075</v>
      </c>
      <c r="AV115" s="21">
        <f>EXP(-LN(2)/25)*AV114+(1-EXP(-LN(2)/25))/(LN(2)/25)*Calculateur!AQ115*Calculateur!AS115*VLOOKUP('Données projet'!$B$10,Paramètres!$A$1:$I$89,3,0)*0.475*44/12</f>
        <v>1.7476114080501275</v>
      </c>
      <c r="AW115" s="21">
        <f>EXP(-LN(2)/2)*AW114+(1-EXP(-LN(2)/2))/(LN(2)/2)*AQ115*AT115*VLOOKUP('Données projet'!$B$10,Paramètres!$A$1:$I$89,3,0)*0.475*44/12</f>
        <v>1.0811466117704821E-11</v>
      </c>
      <c r="AX115" s="21">
        <f t="shared" si="60"/>
        <v>2.2633129919009396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91.665599999999955</v>
      </c>
      <c r="D116" s="11">
        <f t="shared" si="86"/>
        <v>24.966497888207424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900.31794861072365</v>
      </c>
      <c r="H116" s="67">
        <f t="shared" si="56"/>
        <v>496.46757048862781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2.8421709430404007E-14</v>
      </c>
      <c r="O116" s="13">
        <f>N116*VLOOKUP('Données projet'!$B$9,Paramètres!$A$1:$I$89,3,0)*VLOOKUP('Données projet'!$B$9,Paramètres!$A$1:$I$89,5,0)</f>
        <v>1.3877752280677669E-14</v>
      </c>
      <c r="P116" s="13">
        <f t="shared" si="87"/>
        <v>2.623646074440813E-13</v>
      </c>
      <c r="Q116" s="20">
        <f t="shared" si="107"/>
        <v>4.8112210985395512E-13</v>
      </c>
      <c r="R116" s="59">
        <f t="shared" si="55"/>
        <v>293.33333333333377</v>
      </c>
      <c r="S116" s="59">
        <f ca="1">AVERAGE(OFFSET($R$3,0,0,'Données projet'!$E$9+1,1))-AVERAGE(OFFSET($H$3,0,0,'Données projet'!$E$9+1,1))</f>
        <v>46.352667056229393</v>
      </c>
      <c r="T116" s="59">
        <f t="shared" si="88"/>
        <v>155.18878144597841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7.1285663943693285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1.8128885825310504E-13</v>
      </c>
      <c r="AC116" s="22">
        <f t="shared" si="57"/>
        <v>7.1285663943695097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-2.2737367544323206E-13</v>
      </c>
      <c r="AJ116" s="13">
        <f>AI116*VLOOKUP('Données projet'!$B$10,Paramètres!$A$1:$I$89,3,0)*VLOOKUP('Données projet'!$B$10,Paramètres!$A$1:$I$89,5,0)</f>
        <v>-1.4897523215040565E-13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253.52015405195095</v>
      </c>
      <c r="AO116" s="59">
        <f t="shared" si="90"/>
        <v>297.85935152309139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0.50558899032780558</v>
      </c>
      <c r="AV116" s="21">
        <f>EXP(-LN(2)/25)*AV115+(1-EXP(-LN(2)/25))/(LN(2)/25)*Calculateur!AQ116*Calculateur!AS116*VLOOKUP('Données projet'!$B$10,Paramètres!$A$1:$I$89,3,0)*0.475*44/12</f>
        <v>1.699822882194107</v>
      </c>
      <c r="AW116" s="21">
        <f>EXP(-LN(2)/2)*AW115+(1-EXP(-LN(2)/2))/(LN(2)/2)*AQ116*AT116*VLOOKUP('Données projet'!$B$10,Paramètres!$A$1:$I$89,3,0)*0.475*44/12</f>
        <v>7.6448610063976753E-12</v>
      </c>
      <c r="AX116" s="21">
        <f t="shared" si="60"/>
        <v>2.2054118725295577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92.476799999999955</v>
      </c>
      <c r="D117" s="11">
        <f t="shared" si="86"/>
        <v>25.161622425346401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908.086067844779</v>
      </c>
      <c r="H117" s="67">
        <f t="shared" si="56"/>
        <v>498.22025239081154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2.8421709430404007E-14</v>
      </c>
      <c r="O117" s="13">
        <f>N117*VLOOKUP('Données projet'!$B$9,Paramètres!$A$1:$I$89,3,0)*VLOOKUP('Données projet'!$B$9,Paramètres!$A$1:$I$89,5,0)</f>
        <v>1.3877752280677669E-14</v>
      </c>
      <c r="P117" s="13">
        <f t="shared" si="87"/>
        <v>2.623646074440813E-13</v>
      </c>
      <c r="Q117" s="20">
        <f t="shared" si="107"/>
        <v>4.8112210985395512E-13</v>
      </c>
      <c r="R117" s="59">
        <f t="shared" si="55"/>
        <v>293.33333333333377</v>
      </c>
      <c r="S117" s="59">
        <f ca="1">AVERAGE(OFFSET($R$3,0,0,'Données projet'!$E$9+1,1))-AVERAGE(OFFSET($H$3,0,0,'Données projet'!$E$9+1,1))</f>
        <v>46.352667056229393</v>
      </c>
      <c r="T117" s="59">
        <f t="shared" si="88"/>
        <v>155.18878144597841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6.9887795553719174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1.2819058102433738E-13</v>
      </c>
      <c r="AC117" s="22">
        <f t="shared" si="57"/>
        <v>6.9887795553720453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-2.2737367544323206E-13</v>
      </c>
      <c r="AJ117" s="13">
        <f>AI117*VLOOKUP('Données projet'!$B$10,Paramètres!$A$1:$I$89,3,0)*VLOOKUP('Données projet'!$B$10,Paramètres!$A$1:$I$89,5,0)</f>
        <v>-1.4897523215040565E-13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253.52015405195095</v>
      </c>
      <c r="AO117" s="59">
        <f t="shared" si="90"/>
        <v>297.85935152309139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0.49567469860631153</v>
      </c>
      <c r="AV117" s="21">
        <f>EXP(-LN(2)/25)*AV116+(1-EXP(-LN(2)/25))/(LN(2)/25)*Calculateur!AQ117*Calculateur!AS117*VLOOKUP('Données projet'!$B$10,Paramètres!$A$1:$I$89,3,0)*0.475*44/12</f>
        <v>1.6533411360907089</v>
      </c>
      <c r="AW117" s="21">
        <f>EXP(-LN(2)/2)*AW116+(1-EXP(-LN(2)/2))/(LN(2)/2)*AQ117*AT117*VLOOKUP('Données projet'!$B$10,Paramètres!$A$1:$I$89,3,0)*0.475*44/12</f>
        <v>5.4057330588524106E-12</v>
      </c>
      <c r="AX117" s="21">
        <f t="shared" si="60"/>
        <v>2.1490158347024262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93.287999999999954</v>
      </c>
      <c r="D118" s="11">
        <f t="shared" si="86"/>
        <v>25.356547829040977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915.85264990838607</v>
      </c>
      <c r="H118" s="67">
        <f t="shared" si="56"/>
        <v>499.97258746891293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2.8421709430404007E-14</v>
      </c>
      <c r="O118" s="13">
        <f>N118*VLOOKUP('Données projet'!$B$9,Paramètres!$A$1:$I$89,3,0)*VLOOKUP('Données projet'!$B$9,Paramètres!$A$1:$I$89,5,0)</f>
        <v>1.3877752280677669E-14</v>
      </c>
      <c r="P118" s="13">
        <f t="shared" si="87"/>
        <v>2.623646074440813E-13</v>
      </c>
      <c r="Q118" s="20">
        <f t="shared" si="107"/>
        <v>4.8112210985395512E-13</v>
      </c>
      <c r="R118" s="59">
        <f t="shared" si="55"/>
        <v>293.33333333333377</v>
      </c>
      <c r="S118" s="59">
        <f ca="1">AVERAGE(OFFSET($R$3,0,0,'Données projet'!$E$9+1,1))-AVERAGE(OFFSET($H$3,0,0,'Données projet'!$E$9+1,1))</f>
        <v>46.352667056229393</v>
      </c>
      <c r="T118" s="59">
        <f t="shared" si="88"/>
        <v>155.18878144597841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6.8517338510256929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9.0644429126552522E-14</v>
      </c>
      <c r="AC118" s="22">
        <f t="shared" si="57"/>
        <v>6.8517338510257835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-2.2737367544323206E-13</v>
      </c>
      <c r="AJ118" s="13">
        <f>AI118*VLOOKUP('Données projet'!$B$10,Paramètres!$A$1:$I$89,3,0)*VLOOKUP('Données projet'!$B$10,Paramètres!$A$1:$I$89,5,0)</f>
        <v>-1.4897523215040565E-13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253.52015405195095</v>
      </c>
      <c r="AO118" s="59">
        <f t="shared" si="90"/>
        <v>297.85935152309139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0.48595482009835511</v>
      </c>
      <c r="AV118" s="21">
        <f>EXP(-LN(2)/25)*AV117+(1-EXP(-LN(2)/25))/(LN(2)/25)*Calculateur!AQ118*Calculateur!AS118*VLOOKUP('Données projet'!$B$10,Paramètres!$A$1:$I$89,3,0)*0.475*44/12</f>
        <v>1.6081304357788768</v>
      </c>
      <c r="AW118" s="21">
        <f>EXP(-LN(2)/2)*AW117+(1-EXP(-LN(2)/2))/(LN(2)/2)*AQ118*AT118*VLOOKUP('Données projet'!$B$10,Paramètres!$A$1:$I$89,3,0)*0.475*44/12</f>
        <v>3.8224305031988377E-12</v>
      </c>
      <c r="AX118" s="21">
        <f t="shared" si="60"/>
        <v>2.0940852558810543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94.099199999999954</v>
      </c>
      <c r="D119" s="11">
        <f t="shared" si="86"/>
        <v>25.551276031514817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923.61770971695614</v>
      </c>
      <c r="H119" s="67">
        <f t="shared" si="56"/>
        <v>501.7245790882215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2.8421709430404007E-14</v>
      </c>
      <c r="O119" s="13">
        <f>N119*VLOOKUP('Données projet'!$B$9,Paramètres!$A$1:$I$89,3,0)*VLOOKUP('Données projet'!$B$9,Paramètres!$A$1:$I$89,5,0)</f>
        <v>1.3877752280677669E-14</v>
      </c>
      <c r="P119" s="13">
        <f t="shared" si="87"/>
        <v>2.623646074440813E-13</v>
      </c>
      <c r="Q119" s="20">
        <f t="shared" si="107"/>
        <v>4.8112210985395512E-13</v>
      </c>
      <c r="R119" s="59">
        <f t="shared" si="55"/>
        <v>293.33333333333377</v>
      </c>
      <c r="S119" s="59">
        <f ca="1">AVERAGE(OFFSET($R$3,0,0,'Données projet'!$E$9+1,1))-AVERAGE(OFFSET($H$3,0,0,'Données projet'!$E$9+1,1))</f>
        <v>46.352667056229393</v>
      </c>
      <c r="T119" s="59">
        <f t="shared" si="88"/>
        <v>155.18878144597841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6.717375529352072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6.4095290512168689E-14</v>
      </c>
      <c r="AC119" s="22">
        <f t="shared" si="57"/>
        <v>6.717375529352136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-2.2737367544323206E-13</v>
      </c>
      <c r="AJ119" s="13">
        <f>AI119*VLOOKUP('Données projet'!$B$10,Paramètres!$A$1:$I$89,3,0)*VLOOKUP('Données projet'!$B$10,Paramètres!$A$1:$I$89,5,0)</f>
        <v>-1.4897523215040565E-13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253.52015405195095</v>
      </c>
      <c r="AO119" s="59">
        <f t="shared" si="90"/>
        <v>297.85935152309139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0.47642554247939922</v>
      </c>
      <c r="AV119" s="21">
        <f>EXP(-LN(2)/25)*AV118+(1-EXP(-LN(2)/25))/(LN(2)/25)*Calculateur!AQ119*Calculateur!AS119*VLOOKUP('Données projet'!$B$10,Paramètres!$A$1:$I$89,3,0)*0.475*44/12</f>
        <v>1.5641560244445993</v>
      </c>
      <c r="AW119" s="21">
        <f>EXP(-LN(2)/2)*AW118+(1-EXP(-LN(2)/2))/(LN(2)/2)*AQ119*AT119*VLOOKUP('Données projet'!$B$10,Paramètres!$A$1:$I$89,3,0)*0.475*44/12</f>
        <v>2.7028665294262053E-12</v>
      </c>
      <c r="AX119" s="21">
        <f t="shared" si="60"/>
        <v>2.0405815669267011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94.910399999999953</v>
      </c>
      <c r="D120" s="11">
        <f t="shared" si="86"/>
        <v>25.745808929754968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931.38126191389767</v>
      </c>
      <c r="H120" s="67">
        <f t="shared" si="56"/>
        <v>503.47623055265649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2.8421709430404007E-14</v>
      </c>
      <c r="O120" s="13">
        <f>N120*VLOOKUP('Données projet'!$B$9,Paramètres!$A$1:$I$89,3,0)*VLOOKUP('Données projet'!$B$9,Paramètres!$A$1:$I$89,5,0)</f>
        <v>1.3877752280677669E-14</v>
      </c>
      <c r="P120" s="13">
        <f t="shared" si="87"/>
        <v>2.623646074440813E-13</v>
      </c>
      <c r="Q120" s="20">
        <f t="shared" si="107"/>
        <v>4.8112210985395512E-13</v>
      </c>
      <c r="R120" s="59">
        <f t="shared" si="55"/>
        <v>293.33333333333377</v>
      </c>
      <c r="S120" s="59">
        <f ca="1">AVERAGE(OFFSET($R$3,0,0,'Données projet'!$E$9+1,1))-AVERAGE(OFFSET($H$3,0,0,'Données projet'!$E$9+1,1))</f>
        <v>46.352667056229393</v>
      </c>
      <c r="T120" s="59">
        <f t="shared" si="88"/>
        <v>155.18878144597841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6.5856518924159868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4.5322214563276261E-14</v>
      </c>
      <c r="AC120" s="22">
        <f t="shared" si="57"/>
        <v>6.5856518924160321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-2.2737367544323206E-13</v>
      </c>
      <c r="AJ120" s="13">
        <f>AI120*VLOOKUP('Données projet'!$B$10,Paramètres!$A$1:$I$89,3,0)*VLOOKUP('Données projet'!$B$10,Paramètres!$A$1:$I$89,5,0)</f>
        <v>-1.4897523215040565E-13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253.52015405195095</v>
      </c>
      <c r="AO120" s="59">
        <f t="shared" si="90"/>
        <v>297.85935152309139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0.46708312818226566</v>
      </c>
      <c r="AV120" s="21">
        <f>EXP(-LN(2)/25)*AV119+(1-EXP(-LN(2)/25))/(LN(2)/25)*Calculateur!AQ120*Calculateur!AS120*VLOOKUP('Données projet'!$B$10,Paramètres!$A$1:$I$89,3,0)*0.475*44/12</f>
        <v>1.5213840957007714</v>
      </c>
      <c r="AW120" s="21">
        <f>EXP(-LN(2)/2)*AW119+(1-EXP(-LN(2)/2))/(LN(2)/2)*AQ120*AT120*VLOOKUP('Données projet'!$B$10,Paramètres!$A$1:$I$89,3,0)*0.475*44/12</f>
        <v>1.9112152515994188E-12</v>
      </c>
      <c r="AX120" s="21">
        <f t="shared" si="60"/>
        <v>1.9884672238849481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95.721599999999953</v>
      </c>
      <c r="D121" s="11">
        <f t="shared" si="86"/>
        <v>25.940148386449934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939.14332087785886</v>
      </c>
      <c r="H121" s="67">
        <f t="shared" si="56"/>
        <v>505.22754510640021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2.8421709430404007E-14</v>
      </c>
      <c r="O121" s="13">
        <f>N121*VLOOKUP('Données projet'!$B$9,Paramètres!$A$1:$I$89,3,0)*VLOOKUP('Données projet'!$B$9,Paramètres!$A$1:$I$89,5,0)</f>
        <v>1.3877752280677669E-14</v>
      </c>
      <c r="P121" s="13">
        <f t="shared" si="87"/>
        <v>2.623646074440813E-13</v>
      </c>
      <c r="Q121" s="20">
        <f t="shared" si="107"/>
        <v>4.8112210985395512E-13</v>
      </c>
      <c r="R121" s="59">
        <f t="shared" si="55"/>
        <v>293.33333333333377</v>
      </c>
      <c r="S121" s="59">
        <f ca="1">AVERAGE(OFFSET($R$3,0,0,'Données projet'!$E$9+1,1))-AVERAGE(OFFSET($H$3,0,0,'Données projet'!$E$9+1,1))</f>
        <v>46.352667056229393</v>
      </c>
      <c r="T121" s="59">
        <f t="shared" si="88"/>
        <v>155.18878144597841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6.4565112756567329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3.2047645256084345E-14</v>
      </c>
      <c r="AC121" s="22">
        <f t="shared" si="57"/>
        <v>6.4565112756567649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-2.2737367544323206E-13</v>
      </c>
      <c r="AJ121" s="13">
        <f>AI121*VLOOKUP('Données projet'!$B$10,Paramètres!$A$1:$I$89,3,0)*VLOOKUP('Données projet'!$B$10,Paramètres!$A$1:$I$89,5,0)</f>
        <v>-1.4897523215040565E-13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253.52015405195095</v>
      </c>
      <c r="AO121" s="59">
        <f t="shared" si="90"/>
        <v>297.85935152309139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0.45792391293118884</v>
      </c>
      <c r="AV121" s="21">
        <f>EXP(-LN(2)/25)*AV120+(1-EXP(-LN(2)/25))/(LN(2)/25)*Calculateur!AQ121*Calculateur!AS121*VLOOKUP('Données projet'!$B$10,Paramètres!$A$1:$I$89,3,0)*0.475*44/12</f>
        <v>1.4797817675977214</v>
      </c>
      <c r="AW121" s="21">
        <f>EXP(-LN(2)/2)*AW120+(1-EXP(-LN(2)/2))/(LN(2)/2)*AQ121*AT121*VLOOKUP('Données projet'!$B$10,Paramètres!$A$1:$I$89,3,0)*0.475*44/12</f>
        <v>1.3514332647131026E-12</v>
      </c>
      <c r="AX121" s="21">
        <f t="shared" si="60"/>
        <v>1.9377056805302617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96.532799999999952</v>
      </c>
      <c r="D122" s="11">
        <f t="shared" si="86"/>
        <v>26.134296230894964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946.90390072971513</v>
      </c>
      <c r="H122" s="67">
        <f t="shared" si="56"/>
        <v>506.97852593547532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2.8421709430404007E-14</v>
      </c>
      <c r="O122" s="13">
        <f>N122*VLOOKUP('Données projet'!$B$9,Paramètres!$A$1:$I$89,3,0)*VLOOKUP('Données projet'!$B$9,Paramètres!$A$1:$I$89,5,0)</f>
        <v>1.3877752280677669E-14</v>
      </c>
      <c r="P122" s="13">
        <f t="shared" si="87"/>
        <v>2.623646074440813E-13</v>
      </c>
      <c r="Q122" s="20">
        <f t="shared" si="107"/>
        <v>4.8112210985395512E-13</v>
      </c>
      <c r="R122" s="59">
        <f t="shared" si="55"/>
        <v>293.33333333333377</v>
      </c>
      <c r="S122" s="59">
        <f ca="1">AVERAGE(OFFSET($R$3,0,0,'Données projet'!$E$9+1,1))-AVERAGE(OFFSET($H$3,0,0,'Données projet'!$E$9+1,1))</f>
        <v>46.352667056229393</v>
      </c>
      <c r="T122" s="59">
        <f t="shared" si="88"/>
        <v>155.18878144597841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6.3299030276241295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2.266110728163813E-14</v>
      </c>
      <c r="AC122" s="22">
        <f t="shared" si="57"/>
        <v>6.3299030276241526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-2.2737367544323206E-13</v>
      </c>
      <c r="AJ122" s="13">
        <f>AI122*VLOOKUP('Données projet'!$B$10,Paramètres!$A$1:$I$89,3,0)*VLOOKUP('Données projet'!$B$10,Paramètres!$A$1:$I$89,5,0)</f>
        <v>-1.4897523215040565E-13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253.52015405195095</v>
      </c>
      <c r="AO122" s="59">
        <f t="shared" si="90"/>
        <v>297.85935152309139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0.44894430430461596</v>
      </c>
      <c r="AV122" s="21">
        <f>EXP(-LN(2)/25)*AV121+(1-EXP(-LN(2)/25))/(LN(2)/25)*Calculateur!AQ122*Calculateur!AS122*VLOOKUP('Données projet'!$B$10,Paramètres!$A$1:$I$89,3,0)*0.475*44/12</f>
        <v>1.4393170573444207</v>
      </c>
      <c r="AW122" s="21">
        <f>EXP(-LN(2)/2)*AW121+(1-EXP(-LN(2)/2))/(LN(2)/2)*AQ122*AT122*VLOOKUP('Données projet'!$B$10,Paramètres!$A$1:$I$89,3,0)*0.475*44/12</f>
        <v>9.5560762579970942E-13</v>
      </c>
      <c r="AX122" s="21">
        <f t="shared" si="60"/>
        <v>1.8882613616499924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97.343999999999951</v>
      </c>
      <c r="D123" s="11">
        <f t="shared" si="86"/>
        <v>26.328254259866451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954.66301533931983</v>
      </c>
      <c r="H123" s="67">
        <f t="shared" si="56"/>
        <v>508.7291761692673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2.8421709430404007E-14</v>
      </c>
      <c r="O123" s="13">
        <f>N123*VLOOKUP('Données projet'!$B$9,Paramètres!$A$1:$I$89,3,0)*VLOOKUP('Données projet'!$B$9,Paramètres!$A$1:$I$89,5,0)</f>
        <v>1.3877752280677669E-14</v>
      </c>
      <c r="P123" s="13">
        <f t="shared" si="87"/>
        <v>2.623646074440813E-13</v>
      </c>
      <c r="Q123" s="20">
        <f t="shared" si="107"/>
        <v>4.8112210985395512E-13</v>
      </c>
      <c r="R123" s="59">
        <f t="shared" si="55"/>
        <v>293.33333333333377</v>
      </c>
      <c r="S123" s="59">
        <f ca="1">AVERAGE(OFFSET($R$3,0,0,'Données projet'!$E$9+1,1))-AVERAGE(OFFSET($H$3,0,0,'Données projet'!$E$9+1,1))</f>
        <v>46.352667056229393</v>
      </c>
      <c r="T123" s="59">
        <f t="shared" si="88"/>
        <v>155.18878144597841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6.2057774901120393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1.6023822628042172E-14</v>
      </c>
      <c r="AC123" s="22">
        <f t="shared" si="57"/>
        <v>6.2057774901120553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-2.2737367544323206E-13</v>
      </c>
      <c r="AJ123" s="13">
        <f>AI123*VLOOKUP('Données projet'!$B$10,Paramètres!$A$1:$I$89,3,0)*VLOOKUP('Données projet'!$B$10,Paramètres!$A$1:$I$89,5,0)</f>
        <v>-1.4897523215040565E-13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253.52015405195095</v>
      </c>
      <c r="AO123" s="59">
        <f t="shared" si="90"/>
        <v>297.85935152309139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0.4401407803261897</v>
      </c>
      <c r="AV123" s="21">
        <f>EXP(-LN(2)/25)*AV122+(1-EXP(-LN(2)/25))/(LN(2)/25)*Calculateur!AQ123*Calculateur!AS123*VLOOKUP('Données projet'!$B$10,Paramètres!$A$1:$I$89,3,0)*0.475*44/12</f>
        <v>1.3999588567209431</v>
      </c>
      <c r="AW123" s="21">
        <f>EXP(-LN(2)/2)*AW122+(1-EXP(-LN(2)/2))/(LN(2)/2)*AQ123*AT123*VLOOKUP('Données projet'!$B$10,Paramètres!$A$1:$I$89,3,0)*0.475*44/12</f>
        <v>6.7571663235655132E-13</v>
      </c>
      <c r="AX123" s="21">
        <f t="shared" si="60"/>
        <v>1.8400996370478084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98.155199999999951</v>
      </c>
      <c r="D124" s="11">
        <f t="shared" si="86"/>
        <v>26.522024238465754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962.42067833201588</v>
      </c>
      <c r="H124" s="67">
        <f t="shared" si="56"/>
        <v>510.4794988819944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2.8421709430404007E-14</v>
      </c>
      <c r="O124" s="13">
        <f>N124*VLOOKUP('Données projet'!$B$9,Paramètres!$A$1:$I$89,3,0)*VLOOKUP('Données projet'!$B$9,Paramètres!$A$1:$I$89,5,0)</f>
        <v>1.3877752280677669E-14</v>
      </c>
      <c r="P124" s="13">
        <f t="shared" si="87"/>
        <v>2.623646074440813E-13</v>
      </c>
      <c r="Q124" s="20">
        <f t="shared" si="107"/>
        <v>4.8112210985395512E-13</v>
      </c>
      <c r="R124" s="59">
        <f t="shared" si="55"/>
        <v>293.33333333333377</v>
      </c>
      <c r="S124" s="59">
        <f ca="1">AVERAGE(OFFSET($R$3,0,0,'Données projet'!$E$9+1,1))-AVERAGE(OFFSET($H$3,0,0,'Données projet'!$E$9+1,1))</f>
        <v>46.352667056229393</v>
      </c>
      <c r="T124" s="59">
        <f t="shared" si="88"/>
        <v>155.18878144597841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6.0840859786814585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1.1330553640819065E-14</v>
      </c>
      <c r="AC124" s="22">
        <f t="shared" si="57"/>
        <v>6.0840859786814701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-2.2737367544323206E-13</v>
      </c>
      <c r="AJ124" s="13">
        <f>AI124*VLOOKUP('Données projet'!$B$10,Paramètres!$A$1:$I$89,3,0)*VLOOKUP('Données projet'!$B$10,Paramètres!$A$1:$I$89,5,0)</f>
        <v>-1.4897523215040565E-13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253.52015405195095</v>
      </c>
      <c r="AO124" s="59">
        <f t="shared" si="90"/>
        <v>297.85935152309139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0.43150988808336094</v>
      </c>
      <c r="AV124" s="21">
        <f>EXP(-LN(2)/25)*AV123+(1-EXP(-LN(2)/25))/(LN(2)/25)*Calculateur!AQ124*Calculateur!AS124*VLOOKUP('Données projet'!$B$10,Paramètres!$A$1:$I$89,3,0)*0.475*44/12</f>
        <v>1.3616769081632722</v>
      </c>
      <c r="AW124" s="21">
        <f>EXP(-LN(2)/2)*AW123+(1-EXP(-LN(2)/2))/(LN(2)/2)*AQ124*AT124*VLOOKUP('Données projet'!$B$10,Paramètres!$A$1:$I$89,3,0)*0.475*44/12</f>
        <v>4.7780381289985471E-13</v>
      </c>
      <c r="AX124" s="21">
        <f t="shared" si="60"/>
        <v>1.7931867962471111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98.96639999999995</v>
      </c>
      <c r="D125" s="11">
        <f t="shared" si="86"/>
        <v>26.715607900934927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970.17690309493594</v>
      </c>
      <c r="H125" s="67">
        <f t="shared" si="56"/>
        <v>512.22949709412819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2.8421709430404007E-14</v>
      </c>
      <c r="O125" s="13">
        <f>N125*VLOOKUP('Données projet'!$B$9,Paramètres!$A$1:$I$89,3,0)*VLOOKUP('Données projet'!$B$9,Paramètres!$A$1:$I$89,5,0)</f>
        <v>1.3877752280677669E-14</v>
      </c>
      <c r="P125" s="13">
        <f t="shared" si="87"/>
        <v>2.623646074440813E-13</v>
      </c>
      <c r="Q125" s="20">
        <f t="shared" si="107"/>
        <v>4.8112210985395512E-13</v>
      </c>
      <c r="R125" s="59">
        <f t="shared" si="55"/>
        <v>293.33333333333377</v>
      </c>
      <c r="S125" s="59">
        <f ca="1">AVERAGE(OFFSET($R$3,0,0,'Données projet'!$E$9+1,1))-AVERAGE(OFFSET($H$3,0,0,'Données projet'!$E$9+1,1))</f>
        <v>46.352667056229393</v>
      </c>
      <c r="T125" s="59">
        <f t="shared" si="88"/>
        <v>155.18878144597841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5.964780763565539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8.0119113140210862E-15</v>
      </c>
      <c r="AC125" s="22">
        <f t="shared" si="57"/>
        <v>5.964780763565547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-2.2737367544323206E-13</v>
      </c>
      <c r="AJ125" s="13">
        <f>AI125*VLOOKUP('Données projet'!$B$10,Paramètres!$A$1:$I$89,3,0)*VLOOKUP('Données projet'!$B$10,Paramètres!$A$1:$I$89,5,0)</f>
        <v>-1.4897523215040565E-13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253.52015405195095</v>
      </c>
      <c r="AO125" s="59">
        <f t="shared" si="90"/>
        <v>297.85935152309139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0.42304824237308963</v>
      </c>
      <c r="AV125" s="21">
        <f>EXP(-LN(2)/25)*AV124+(1-EXP(-LN(2)/25))/(LN(2)/25)*Calculateur!AQ125*Calculateur!AS125*VLOOKUP('Données projet'!$B$10,Paramètres!$A$1:$I$89,3,0)*0.475*44/12</f>
        <v>1.324441781502071</v>
      </c>
      <c r="AW125" s="21">
        <f>EXP(-LN(2)/2)*AW124+(1-EXP(-LN(2)/2))/(LN(2)/2)*AQ125*AT125*VLOOKUP('Données projet'!$B$10,Paramètres!$A$1:$I$89,3,0)*0.475*44/12</f>
        <v>3.3785831617827566E-13</v>
      </c>
      <c r="AX125" s="21">
        <f t="shared" si="60"/>
        <v>1.7474900238754987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99.77759999999995</v>
      </c>
      <c r="D126" s="11">
        <f t="shared" si="86"/>
        <v>26.909006951444532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977.93170278308014</v>
      </c>
      <c r="H126" s="67">
        <f t="shared" si="56"/>
        <v>513.97917377376575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2.8421709430404007E-14</v>
      </c>
      <c r="O126" s="13">
        <f>N126*VLOOKUP('Données projet'!$B$9,Paramètres!$A$1:$I$89,3,0)*VLOOKUP('Données projet'!$B$9,Paramètres!$A$1:$I$89,5,0)</f>
        <v>1.3877752280677669E-14</v>
      </c>
      <c r="P126" s="13">
        <f t="shared" si="87"/>
        <v>2.623646074440813E-13</v>
      </c>
      <c r="Q126" s="20">
        <f t="shared" si="107"/>
        <v>4.8112210985395512E-13</v>
      </c>
      <c r="R126" s="59">
        <f t="shared" si="55"/>
        <v>293.33333333333377</v>
      </c>
      <c r="S126" s="59">
        <f ca="1">AVERAGE(OFFSET($R$3,0,0,'Données projet'!$E$9+1,1))-AVERAGE(OFFSET($H$3,0,0,'Données projet'!$E$9+1,1))</f>
        <v>46.352667056229393</v>
      </c>
      <c r="T126" s="59">
        <f t="shared" si="88"/>
        <v>155.18878144597841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5.8478150509490465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5.6652768204095326E-15</v>
      </c>
      <c r="AC126" s="22">
        <f t="shared" si="57"/>
        <v>5.8478150509490519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-2.2737367544323206E-13</v>
      </c>
      <c r="AJ126" s="13">
        <f>AI126*VLOOKUP('Données projet'!$B$10,Paramètres!$A$1:$I$89,3,0)*VLOOKUP('Données projet'!$B$10,Paramètres!$A$1:$I$89,5,0)</f>
        <v>-1.4897523215040565E-13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253.52015405195095</v>
      </c>
      <c r="AO126" s="59">
        <f t="shared" si="90"/>
        <v>297.85935152309139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0.41475252437410248</v>
      </c>
      <c r="AV126" s="21">
        <f>EXP(-LN(2)/25)*AV125+(1-EXP(-LN(2)/25))/(LN(2)/25)*Calculateur!AQ126*Calculateur!AS126*VLOOKUP('Données projet'!$B$10,Paramètres!$A$1:$I$89,3,0)*0.475*44/12</f>
        <v>1.2882248513375307</v>
      </c>
      <c r="AW126" s="21">
        <f>EXP(-LN(2)/2)*AW125+(1-EXP(-LN(2)/2))/(LN(2)/2)*AQ126*AT126*VLOOKUP('Données projet'!$B$10,Paramètres!$A$1:$I$89,3,0)*0.475*44/12</f>
        <v>2.3890190644992735E-13</v>
      </c>
      <c r="AX126" s="21">
        <f t="shared" si="60"/>
        <v>1.702977375711872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100.58879999999995</v>
      </c>
      <c r="D127" s="11">
        <f t="shared" si="86"/>
        <v>27.102223064855114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985.68509032519705</v>
      </c>
      <c r="H127" s="67">
        <f t="shared" si="56"/>
        <v>515.72853183795587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2.8421709430404007E-14</v>
      </c>
      <c r="O127" s="13">
        <f>N127*VLOOKUP('Données projet'!$B$9,Paramètres!$A$1:$I$89,3,0)*VLOOKUP('Données projet'!$B$9,Paramètres!$A$1:$I$89,5,0)</f>
        <v>1.3877752280677669E-14</v>
      </c>
      <c r="P127" s="13">
        <f t="shared" si="87"/>
        <v>2.623646074440813E-13</v>
      </c>
      <c r="Q127" s="20">
        <f t="shared" si="107"/>
        <v>4.8112210985395512E-13</v>
      </c>
      <c r="R127" s="59">
        <f t="shared" si="55"/>
        <v>293.33333333333377</v>
      </c>
      <c r="S127" s="59">
        <f ca="1">AVERAGE(OFFSET($R$3,0,0,'Données projet'!$E$9+1,1))-AVERAGE(OFFSET($H$3,0,0,'Données projet'!$E$9+1,1))</f>
        <v>46.352667056229393</v>
      </c>
      <c r="T127" s="59">
        <f t="shared" si="88"/>
        <v>155.18878144597841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5.733142964614923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4.0059556570105431E-15</v>
      </c>
      <c r="AC127" s="22">
        <f t="shared" si="57"/>
        <v>5.7331429646149275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-2.2737367544323206E-13</v>
      </c>
      <c r="AJ127" s="13">
        <f>AI127*VLOOKUP('Données projet'!$B$10,Paramètres!$A$1:$I$89,3,0)*VLOOKUP('Données projet'!$B$10,Paramètres!$A$1:$I$89,5,0)</f>
        <v>-1.4897523215040565E-13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253.52015405195095</v>
      </c>
      <c r="AO127" s="59">
        <f t="shared" si="90"/>
        <v>297.85935152309139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0.40661948034518708</v>
      </c>
      <c r="AV127" s="21">
        <f>EXP(-LN(2)/25)*AV126+(1-EXP(-LN(2)/25))/(LN(2)/25)*Calculateur!AQ127*Calculateur!AS127*VLOOKUP('Données projet'!$B$10,Paramètres!$A$1:$I$89,3,0)*0.475*44/12</f>
        <v>1.2529982750329054</v>
      </c>
      <c r="AW127" s="21">
        <f>EXP(-LN(2)/2)*AW126+(1-EXP(-LN(2)/2))/(LN(2)/2)*AQ127*AT127*VLOOKUP('Données projet'!$B$10,Paramètres!$A$1:$I$89,3,0)*0.475*44/12</f>
        <v>1.6892915808913783E-13</v>
      </c>
      <c r="AX127" s="21">
        <f t="shared" si="60"/>
        <v>1.6596177553782614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101.39999999999995</v>
      </c>
      <c r="D128" s="11">
        <f t="shared" si="86"/>
        <v>27.295257887453797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993.43707842946753</v>
      </c>
      <c r="H128" s="67">
        <f t="shared" si="56"/>
        <v>517.47757415398189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2.8421709430404007E-14</v>
      </c>
      <c r="O128" s="13">
        <f>N128*VLOOKUP('Données projet'!$B$9,Paramètres!$A$1:$I$89,3,0)*VLOOKUP('Données projet'!$B$9,Paramètres!$A$1:$I$89,5,0)</f>
        <v>1.3877752280677669E-14</v>
      </c>
      <c r="P128" s="13">
        <f t="shared" si="87"/>
        <v>2.623646074440813E-13</v>
      </c>
      <c r="Q128" s="20">
        <f t="shared" si="107"/>
        <v>4.8112210985395512E-13</v>
      </c>
      <c r="R128" s="59">
        <f t="shared" si="55"/>
        <v>293.33333333333377</v>
      </c>
      <c r="S128" s="59">
        <f ca="1">AVERAGE(OFFSET($R$3,0,0,'Données projet'!$E$9+1,1))-AVERAGE(OFFSET($H$3,0,0,'Données projet'!$E$9+1,1))</f>
        <v>46.352667056229393</v>
      </c>
      <c r="T128" s="59">
        <f t="shared" si="88"/>
        <v>155.18878144597841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5.6207195279507456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2.8326384102047663E-15</v>
      </c>
      <c r="AC128" s="22">
        <f t="shared" si="57"/>
        <v>5.6207195279507483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-2.2737367544323206E-13</v>
      </c>
      <c r="AJ128" s="13">
        <f>AI128*VLOOKUP('Données projet'!$B$10,Paramètres!$A$1:$I$89,3,0)*VLOOKUP('Données projet'!$B$10,Paramètres!$A$1:$I$89,5,0)</f>
        <v>-1.4897523215040565E-13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253.52015405195095</v>
      </c>
      <c r="AO128" s="59">
        <f t="shared" si="90"/>
        <v>297.85935152309139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0.3986459203490117</v>
      </c>
      <c r="AV128" s="21">
        <f>EXP(-LN(2)/25)*AV127+(1-EXP(-LN(2)/25))/(LN(2)/25)*Calculateur!AQ128*Calculateur!AS128*VLOOKUP('Données projet'!$B$10,Paramètres!$A$1:$I$89,3,0)*0.475*44/12</f>
        <v>1.218734971309815</v>
      </c>
      <c r="AW128" s="21">
        <f>EXP(-LN(2)/2)*AW127+(1-EXP(-LN(2)/2))/(LN(2)/2)*AQ128*AT128*VLOOKUP('Données projet'!$B$10,Paramètres!$A$1:$I$89,3,0)*0.475*44/12</f>
        <v>1.1945095322496368E-13</v>
      </c>
      <c r="AX128" s="21">
        <f t="shared" si="60"/>
        <v>1.6173808916589461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102.21119999999995</v>
      </c>
      <c r="D129" s="11">
        <f t="shared" si="86"/>
        <v>27.488113037666018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1001.1876795890006</v>
      </c>
      <c r="H129" s="67">
        <f t="shared" si="56"/>
        <v>519.22630354060152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2.8421709430404007E-14</v>
      </c>
      <c r="O129" s="13">
        <f>N129*VLOOKUP('Données projet'!$B$9,Paramètres!$A$1:$I$89,3,0)*VLOOKUP('Données projet'!$B$9,Paramètres!$A$1:$I$89,5,0)</f>
        <v>1.3877752280677669E-14</v>
      </c>
      <c r="P129" s="13">
        <f t="shared" si="87"/>
        <v>2.623646074440813E-13</v>
      </c>
      <c r="Q129" s="20">
        <f t="shared" si="107"/>
        <v>4.8112210985395512E-13</v>
      </c>
      <c r="R129" s="59">
        <f t="shared" si="55"/>
        <v>293.33333333333377</v>
      </c>
      <c r="S129" s="59">
        <f ca="1">AVERAGE(OFFSET($R$3,0,0,'Données projet'!$E$9+1,1))-AVERAGE(OFFSET($H$3,0,0,'Données projet'!$E$9+1,1))</f>
        <v>46.352667056229393</v>
      </c>
      <c r="T129" s="59">
        <f t="shared" si="88"/>
        <v>155.18878144597841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5.5105006463080271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2.0029778285052715E-15</v>
      </c>
      <c r="AC129" s="22">
        <f t="shared" si="57"/>
        <v>5.5105006463080288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-2.2737367544323206E-13</v>
      </c>
      <c r="AJ129" s="13">
        <f>AI129*VLOOKUP('Données projet'!$B$10,Paramètres!$A$1:$I$89,3,0)*VLOOKUP('Données projet'!$B$10,Paramètres!$A$1:$I$89,5,0)</f>
        <v>-1.4897523215040565E-13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253.52015405195095</v>
      </c>
      <c r="AO129" s="59">
        <f t="shared" si="90"/>
        <v>297.85935152309139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0.39082871700096994</v>
      </c>
      <c r="AV129" s="21">
        <f>EXP(-LN(2)/25)*AV128+(1-EXP(-LN(2)/25))/(LN(2)/25)*Calculateur!AQ129*Calculateur!AS129*VLOOKUP('Données projet'!$B$10,Paramètres!$A$1:$I$89,3,0)*0.475*44/12</f>
        <v>1.1854085994288615</v>
      </c>
      <c r="AW129" s="21">
        <f>EXP(-LN(2)/2)*AW128+(1-EXP(-LN(2)/2))/(LN(2)/2)*AQ129*AT129*VLOOKUP('Données projet'!$B$10,Paramètres!$A$1:$I$89,3,0)*0.475*44/12</f>
        <v>8.4464579044568915E-14</v>
      </c>
      <c r="AX129" s="21">
        <f t="shared" si="60"/>
        <v>1.5762373164299157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103.02239999999995</v>
      </c>
      <c r="D130" s="11">
        <f t="shared" si="86"/>
        <v>27.680790106744631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1008.9369060871513</v>
      </c>
      <c r="H130" s="67">
        <f t="shared" si="56"/>
        <v>520.9747227692468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2.8421709430404007E-14</v>
      </c>
      <c r="O130" s="13">
        <f>N130*VLOOKUP('Données projet'!$B$9,Paramètres!$A$1:$I$89,3,0)*VLOOKUP('Données projet'!$B$9,Paramètres!$A$1:$I$89,5,0)</f>
        <v>1.3877752280677669E-14</v>
      </c>
      <c r="P130" s="13">
        <f t="shared" si="87"/>
        <v>2.623646074440813E-13</v>
      </c>
      <c r="Q130" s="20">
        <f t="shared" si="107"/>
        <v>4.8112210985395512E-13</v>
      </c>
      <c r="R130" s="59">
        <f t="shared" si="55"/>
        <v>293.33333333333377</v>
      </c>
      <c r="S130" s="59">
        <f ca="1">AVERAGE(OFFSET($R$3,0,0,'Données projet'!$E$9+1,1))-AVERAGE(OFFSET($H$3,0,0,'Données projet'!$E$9+1,1))</f>
        <v>46.352667056229393</v>
      </c>
      <c r="T130" s="59">
        <f t="shared" si="88"/>
        <v>155.18878144597841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5.4024430897074422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1.4163192051023832E-15</v>
      </c>
      <c r="AC130" s="22">
        <f t="shared" si="57"/>
        <v>5.402443089707444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-2.2737367544323206E-13</v>
      </c>
      <c r="AJ130" s="13">
        <f>AI130*VLOOKUP('Données projet'!$B$10,Paramètres!$A$1:$I$89,3,0)*VLOOKUP('Données projet'!$B$10,Paramètres!$A$1:$I$89,5,0)</f>
        <v>-1.4897523215040565E-13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253.52015405195095</v>
      </c>
      <c r="AO130" s="59">
        <f t="shared" si="90"/>
        <v>297.85935152309139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0.38316480424256</v>
      </c>
      <c r="AV130" s="21">
        <f>EXP(-LN(2)/25)*AV129+(1-EXP(-LN(2)/25))/(LN(2)/25)*Calculateur!AQ130*Calculateur!AS130*VLOOKUP('Données projet'!$B$10,Paramètres!$A$1:$I$89,3,0)*0.475*44/12</f>
        <v>1.1529935389395503</v>
      </c>
      <c r="AW130" s="21">
        <f>EXP(-LN(2)/2)*AW129+(1-EXP(-LN(2)/2))/(LN(2)/2)*AQ130*AT130*VLOOKUP('Données projet'!$B$10,Paramètres!$A$1:$I$89,3,0)*0.475*44/12</f>
        <v>5.9725476612481839E-14</v>
      </c>
      <c r="AX130" s="21">
        <f t="shared" si="60"/>
        <v>1.5361583431821699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103.83359999999995</v>
      </c>
      <c r="D131" s="11">
        <f t="shared" si="86"/>
        <v>27.873290659436186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1016.684770002665</v>
      </c>
      <c r="H131" s="67">
        <f t="shared" si="56"/>
        <v>522.7228345651846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2.8421709430404007E-14</v>
      </c>
      <c r="O131" s="13">
        <f>N131*VLOOKUP('Données projet'!$B$9,Paramètres!$A$1:$I$89,3,0)*VLOOKUP('Données projet'!$B$9,Paramètres!$A$1:$I$89,5,0)</f>
        <v>1.3877752280677669E-14</v>
      </c>
      <c r="P131" s="13">
        <f t="shared" si="87"/>
        <v>2.623646074440813E-13</v>
      </c>
      <c r="Q131" s="20">
        <f t="shared" ref="Q131:Q153" si="108">(O131+P131)*0.475*44/12</f>
        <v>4.8112210985395512E-13</v>
      </c>
      <c r="R131" s="59">
        <f t="shared" ref="R131:R194" si="109">Q131+(I131+J131)*44/12</f>
        <v>293.33333333333377</v>
      </c>
      <c r="S131" s="59">
        <f ca="1">AVERAGE(OFFSET($R$3,0,0,'Données projet'!$E$9+1,1))-AVERAGE(OFFSET($H$3,0,0,'Données projet'!$E$9+1,1))</f>
        <v>46.352667056229393</v>
      </c>
      <c r="T131" s="59">
        <f t="shared" si="88"/>
        <v>155.18878144597841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5.2965044758831938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1.0014889142526358E-15</v>
      </c>
      <c r="AC131" s="22">
        <f t="shared" si="57"/>
        <v>5.2965044758831947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-2.2737367544323206E-13</v>
      </c>
      <c r="AJ131" s="13">
        <f>AI131*VLOOKUP('Données projet'!$B$10,Paramètres!$A$1:$I$89,3,0)*VLOOKUP('Données projet'!$B$10,Paramètres!$A$1:$I$89,5,0)</f>
        <v>-1.4897523215040565E-13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253.52015405195095</v>
      </c>
      <c r="AO131" s="59">
        <f t="shared" si="90"/>
        <v>297.85935152309139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0.37565117613881727</v>
      </c>
      <c r="AV131" s="21">
        <f>EXP(-LN(2)/25)*AV130+(1-EXP(-LN(2)/25))/(LN(2)/25)*Calculateur!AQ131*Calculateur!AS131*VLOOKUP('Données projet'!$B$10,Paramètres!$A$1:$I$89,3,0)*0.475*44/12</f>
        <v>1.1214648699839533</v>
      </c>
      <c r="AW131" s="21">
        <f>EXP(-LN(2)/2)*AW130+(1-EXP(-LN(2)/2))/(LN(2)/2)*AQ131*AT131*VLOOKUP('Données projet'!$B$10,Paramètres!$A$1:$I$89,3,0)*0.475*44/12</f>
        <v>4.2232289522284457E-14</v>
      </c>
      <c r="AX131" s="21">
        <f t="shared" si="60"/>
        <v>1.4971160461228128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104.64479999999995</v>
      </c>
      <c r="D132" s="11">
        <f t="shared" si="86"/>
        <v>28.065616234626216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1024.4312832146582</v>
      </c>
      <c r="H132" s="67">
        <f t="shared" ref="H132:H195" si="110">(B132+E132+F132)*44/12+(C132+D132)*0.475*44/12</f>
        <v>524.47064160864056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2.8421709430404007E-14</v>
      </c>
      <c r="O132" s="13">
        <f>N132*VLOOKUP('Données projet'!$B$9,Paramètres!$A$1:$I$89,3,0)*VLOOKUP('Données projet'!$B$9,Paramètres!$A$1:$I$89,5,0)</f>
        <v>1.3877752280677669E-14</v>
      </c>
      <c r="P132" s="13">
        <f t="shared" si="87"/>
        <v>2.623646074440813E-13</v>
      </c>
      <c r="Q132" s="20">
        <f t="shared" si="108"/>
        <v>4.8112210985395512E-13</v>
      </c>
      <c r="R132" s="59">
        <f t="shared" si="109"/>
        <v>293.33333333333377</v>
      </c>
      <c r="S132" s="59">
        <f ca="1">AVERAGE(OFFSET($R$3,0,0,'Données projet'!$E$9+1,1))-AVERAGE(OFFSET($H$3,0,0,'Données projet'!$E$9+1,1))</f>
        <v>46.352667056229393</v>
      </c>
      <c r="T132" s="59">
        <f t="shared" si="88"/>
        <v>155.18878144597841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5.1926432536598641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7.0815960255119158E-16</v>
      </c>
      <c r="AC132" s="22">
        <f t="shared" ref="AC132:AC153" si="111">SUM(Z132:AB132)</f>
        <v>5.192643253659865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-2.2737367544323206E-13</v>
      </c>
      <c r="AJ132" s="13">
        <f>AI132*VLOOKUP('Données projet'!$B$10,Paramètres!$A$1:$I$89,3,0)*VLOOKUP('Données projet'!$B$10,Paramètres!$A$1:$I$89,5,0)</f>
        <v>-1.4897523215040565E-13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253.52015405195095</v>
      </c>
      <c r="AO132" s="59">
        <f t="shared" si="90"/>
        <v>297.85935152309139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0.36828488569932832</v>
      </c>
      <c r="AV132" s="21">
        <f>EXP(-LN(2)/25)*AV131+(1-EXP(-LN(2)/25))/(LN(2)/25)*Calculateur!AQ132*Calculateur!AS132*VLOOKUP('Données projet'!$B$10,Paramètres!$A$1:$I$89,3,0)*0.475*44/12</f>
        <v>1.0907983541389679</v>
      </c>
      <c r="AW132" s="21">
        <f>EXP(-LN(2)/2)*AW131+(1-EXP(-LN(2)/2))/(LN(2)/2)*AQ132*AT132*VLOOKUP('Données projet'!$B$10,Paramètres!$A$1:$I$89,3,0)*0.475*44/12</f>
        <v>2.9862738306240919E-14</v>
      </c>
      <c r="AX132" s="21">
        <f t="shared" ref="AX132:AX153" si="114">SUM(AU132:AW132)</f>
        <v>1.459083239838326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105.45599999999995</v>
      </c>
      <c r="D133" s="11">
        <f t="shared" ref="D133:D196" si="140">IFERROR(EXP(-1.0587+0.8836*LN(C133)+0.284),0)</f>
        <v>28.257768345963548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1032.1764574074375</v>
      </c>
      <c r="H133" s="67">
        <f t="shared" si="110"/>
        <v>526.21814653588638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2.8421709430404007E-14</v>
      </c>
      <c r="O133" s="13">
        <f>N133*VLOOKUP('Données projet'!$B$9,Paramètres!$A$1:$I$89,3,0)*VLOOKUP('Données projet'!$B$9,Paramètres!$A$1:$I$89,5,0)</f>
        <v>1.3877752280677669E-14</v>
      </c>
      <c r="P133" s="13">
        <f t="shared" ref="P133:P196" si="141">EXP(-1.0587+0.8836*LN(O133)+0.284)</f>
        <v>2.623646074440813E-13</v>
      </c>
      <c r="Q133" s="20">
        <f t="shared" si="108"/>
        <v>4.8112210985395512E-13</v>
      </c>
      <c r="R133" s="59">
        <f t="shared" si="109"/>
        <v>293.33333333333377</v>
      </c>
      <c r="S133" s="59">
        <f ca="1">AVERAGE(OFFSET($R$3,0,0,'Données projet'!$E$9+1,1))-AVERAGE(OFFSET($H$3,0,0,'Données projet'!$E$9+1,1))</f>
        <v>46.352667056229393</v>
      </c>
      <c r="T133" s="59">
        <f t="shared" ref="T133:T196" si="142">$T$3</f>
        <v>155.18878144597841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5.0908186866552443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5.0074445712631788E-16</v>
      </c>
      <c r="AC133" s="22">
        <f t="shared" si="111"/>
        <v>5.0908186866552452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-2.2737367544323206E-13</v>
      </c>
      <c r="AJ133" s="13">
        <f>AI133*VLOOKUP('Données projet'!$B$10,Paramètres!$A$1:$I$89,3,0)*VLOOKUP('Données projet'!$B$10,Paramètres!$A$1:$I$89,5,0)</f>
        <v>-1.4897523215040565E-13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253.52015405195095</v>
      </c>
      <c r="AO133" s="59">
        <f t="shared" ref="AO133:AO196" si="144">$AO$3</f>
        <v>297.85935152309139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0.36106304372236425</v>
      </c>
      <c r="AV133" s="21">
        <f>EXP(-LN(2)/25)*AV132+(1-EXP(-LN(2)/25))/(LN(2)/25)*Calculateur!AQ133*Calculateur!AS133*VLOOKUP('Données projet'!$B$10,Paramètres!$A$1:$I$89,3,0)*0.475*44/12</f>
        <v>1.0609704157824453</v>
      </c>
      <c r="AW133" s="21">
        <f>EXP(-LN(2)/2)*AW132+(1-EXP(-LN(2)/2))/(LN(2)/2)*AQ133*AT133*VLOOKUP('Données projet'!$B$10,Paramètres!$A$1:$I$89,3,0)*0.475*44/12</f>
        <v>2.1116144761142229E-14</v>
      </c>
      <c r="AX133" s="21">
        <f t="shared" si="114"/>
        <v>1.4220334595048307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106.26719999999995</v>
      </c>
      <c r="D134" s="11">
        <f t="shared" si="140"/>
        <v>28.449748482465122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1039.9203040751688</v>
      </c>
      <c r="H134" s="67">
        <f t="shared" si="110"/>
        <v>527.9653519402932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2.8421709430404007E-14</v>
      </c>
      <c r="O134" s="13">
        <f>N134*VLOOKUP('Données projet'!$B$9,Paramètres!$A$1:$I$89,3,0)*VLOOKUP('Données projet'!$B$9,Paramètres!$A$1:$I$89,5,0)</f>
        <v>1.3877752280677669E-14</v>
      </c>
      <c r="P134" s="13">
        <f t="shared" si="141"/>
        <v>2.623646074440813E-13</v>
      </c>
      <c r="Q134" s="20">
        <f t="shared" si="108"/>
        <v>4.8112210985395512E-13</v>
      </c>
      <c r="R134" s="59">
        <f t="shared" si="109"/>
        <v>293.33333333333377</v>
      </c>
      <c r="S134" s="59">
        <f ca="1">AVERAGE(OFFSET($R$3,0,0,'Données projet'!$E$9+1,1))-AVERAGE(OFFSET($H$3,0,0,'Données projet'!$E$9+1,1))</f>
        <v>46.352667056229393</v>
      </c>
      <c r="T134" s="59">
        <f t="shared" si="142"/>
        <v>155.18878144597841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4.9909908373027312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3.5407980127559579E-16</v>
      </c>
      <c r="AC134" s="22">
        <f t="shared" si="111"/>
        <v>4.9909908373027312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-2.2737367544323206E-13</v>
      </c>
      <c r="AJ134" s="13">
        <f>AI134*VLOOKUP('Données projet'!$B$10,Paramètres!$A$1:$I$89,3,0)*VLOOKUP('Données projet'!$B$10,Paramètres!$A$1:$I$89,5,0)</f>
        <v>-1.4897523215040565E-13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253.52015405195095</v>
      </c>
      <c r="AO134" s="59">
        <f t="shared" si="144"/>
        <v>297.85935152309139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0.35398281766167977</v>
      </c>
      <c r="AV134" s="21">
        <f>EXP(-LN(2)/25)*AV133+(1-EXP(-LN(2)/25))/(LN(2)/25)*Calculateur!AQ134*Calculateur!AS134*VLOOKUP('Données projet'!$B$10,Paramètres!$A$1:$I$89,3,0)*0.475*44/12</f>
        <v>1.0319581239688651</v>
      </c>
      <c r="AW134" s="21">
        <f>EXP(-LN(2)/2)*AW133+(1-EXP(-LN(2)/2))/(LN(2)/2)*AQ134*AT134*VLOOKUP('Données projet'!$B$10,Paramètres!$A$1:$I$89,3,0)*0.475*44/12</f>
        <v>1.493136915312046E-14</v>
      </c>
      <c r="AX134" s="21">
        <f t="shared" si="114"/>
        <v>1.3859409416305597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107.07839999999995</v>
      </c>
      <c r="D135" s="11">
        <f t="shared" si="140"/>
        <v>28.64155810910178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1047.6628345263991</v>
      </c>
      <c r="H135" s="67">
        <f t="shared" si="110"/>
        <v>529.71226037335214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2.8421709430404007E-14</v>
      </c>
      <c r="O135" s="13">
        <f>N135*VLOOKUP('Données projet'!$B$9,Paramètres!$A$1:$I$89,3,0)*VLOOKUP('Données projet'!$B$9,Paramètres!$A$1:$I$89,5,0)</f>
        <v>1.3877752280677669E-14</v>
      </c>
      <c r="P135" s="13">
        <f t="shared" si="141"/>
        <v>2.623646074440813E-13</v>
      </c>
      <c r="Q135" s="20">
        <f t="shared" si="108"/>
        <v>4.8112210985395512E-13</v>
      </c>
      <c r="R135" s="59">
        <f t="shared" si="109"/>
        <v>293.33333333333377</v>
      </c>
      <c r="S135" s="59">
        <f ca="1">AVERAGE(OFFSET($R$3,0,0,'Données projet'!$E$9+1,1))-AVERAGE(OFFSET($H$3,0,0,'Données projet'!$E$9+1,1))</f>
        <v>46.352667056229393</v>
      </c>
      <c r="T135" s="59">
        <f t="shared" si="142"/>
        <v>155.18878144597841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4.893120551187045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2.5037222856315894E-16</v>
      </c>
      <c r="AC135" s="22">
        <f t="shared" si="111"/>
        <v>4.893120551187045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-2.2737367544323206E-13</v>
      </c>
      <c r="AJ135" s="13">
        <f>AI135*VLOOKUP('Données projet'!$B$10,Paramètres!$A$1:$I$89,3,0)*VLOOKUP('Données projet'!$B$10,Paramètres!$A$1:$I$89,5,0)</f>
        <v>-1.4897523215040565E-13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253.52015405195095</v>
      </c>
      <c r="AO135" s="59">
        <f t="shared" si="144"/>
        <v>297.85935152309139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0.34704143051553382</v>
      </c>
      <c r="AV135" s="21">
        <f>EXP(-LN(2)/25)*AV134+(1-EXP(-LN(2)/25))/(LN(2)/25)*Calculateur!AQ135*Calculateur!AS135*VLOOKUP('Données projet'!$B$10,Paramètres!$A$1:$I$89,3,0)*0.475*44/12</f>
        <v>1.0037391748006173</v>
      </c>
      <c r="AW135" s="21">
        <f>EXP(-LN(2)/2)*AW134+(1-EXP(-LN(2)/2))/(LN(2)/2)*AQ135*AT135*VLOOKUP('Données projet'!$B$10,Paramètres!$A$1:$I$89,3,0)*0.475*44/12</f>
        <v>1.0558072380571114E-14</v>
      </c>
      <c r="AX135" s="21">
        <f t="shared" si="114"/>
        <v>1.3507806053161617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107.88959999999994</v>
      </c>
      <c r="D136" s="11">
        <f t="shared" si="140"/>
        <v>28.833198667365593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1055.4040598884358</v>
      </c>
      <c r="H136" s="67">
        <f t="shared" si="110"/>
        <v>531.45887434566157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2.8421709430404007E-14</v>
      </c>
      <c r="O136" s="13">
        <f>N136*VLOOKUP('Données projet'!$B$9,Paramètres!$A$1:$I$89,3,0)*VLOOKUP('Données projet'!$B$9,Paramètres!$A$1:$I$89,5,0)</f>
        <v>1.3877752280677669E-14</v>
      </c>
      <c r="P136" s="13">
        <f t="shared" si="141"/>
        <v>2.623646074440813E-13</v>
      </c>
      <c r="Q136" s="20">
        <f t="shared" si="108"/>
        <v>4.8112210985395512E-13</v>
      </c>
      <c r="R136" s="59">
        <f t="shared" si="109"/>
        <v>293.33333333333377</v>
      </c>
      <c r="S136" s="59">
        <f ca="1">AVERAGE(OFFSET($R$3,0,0,'Données projet'!$E$9+1,1))-AVERAGE(OFFSET($H$3,0,0,'Données projet'!$E$9+1,1))</f>
        <v>46.352667056229393</v>
      </c>
      <c r="T136" s="59">
        <f t="shared" si="142"/>
        <v>155.18878144597841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4.7971694416871076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1.7703990063779789E-16</v>
      </c>
      <c r="AC136" s="22">
        <f t="shared" si="111"/>
        <v>4.7971694416871076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-2.2737367544323206E-13</v>
      </c>
      <c r="AJ136" s="13">
        <f>AI136*VLOOKUP('Données projet'!$B$10,Paramètres!$A$1:$I$89,3,0)*VLOOKUP('Données projet'!$B$10,Paramètres!$A$1:$I$89,5,0)</f>
        <v>-1.4897523215040565E-13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253.52015405195095</v>
      </c>
      <c r="AO136" s="59">
        <f t="shared" si="144"/>
        <v>297.85935152309139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0.34023615973749571</v>
      </c>
      <c r="AV136" s="21">
        <f>EXP(-LN(2)/25)*AV135+(1-EXP(-LN(2)/25))/(LN(2)/25)*Calculateur!AQ136*Calculateur!AS136*VLOOKUP('Données projet'!$B$10,Paramètres!$A$1:$I$89,3,0)*0.475*44/12</f>
        <v>0.97629187428134523</v>
      </c>
      <c r="AW136" s="21">
        <f>EXP(-LN(2)/2)*AW135+(1-EXP(-LN(2)/2))/(LN(2)/2)*AQ136*AT136*VLOOKUP('Données projet'!$B$10,Paramètres!$A$1:$I$89,3,0)*0.475*44/12</f>
        <v>7.4656845765602298E-15</v>
      </c>
      <c r="AX136" s="21">
        <f t="shared" si="114"/>
        <v>1.3165280340188485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108.70079999999994</v>
      </c>
      <c r="D137" s="11">
        <f t="shared" si="140"/>
        <v>29.024671575819966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1063.1439911115924</v>
      </c>
      <c r="H137" s="67">
        <f t="shared" si="110"/>
        <v>533.20519632788637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2.8421709430404007E-14</v>
      </c>
      <c r="O137" s="13">
        <f>N137*VLOOKUP('Données projet'!$B$9,Paramètres!$A$1:$I$89,3,0)*VLOOKUP('Données projet'!$B$9,Paramètres!$A$1:$I$89,5,0)</f>
        <v>1.3877752280677669E-14</v>
      </c>
      <c r="P137" s="13">
        <f t="shared" si="141"/>
        <v>2.623646074440813E-13</v>
      </c>
      <c r="Q137" s="20">
        <f t="shared" si="108"/>
        <v>4.8112210985395512E-13</v>
      </c>
      <c r="R137" s="59">
        <f t="shared" si="109"/>
        <v>293.33333333333377</v>
      </c>
      <c r="S137" s="59">
        <f ca="1">AVERAGE(OFFSET($R$3,0,0,'Données projet'!$E$9+1,1))-AVERAGE(OFFSET($H$3,0,0,'Données projet'!$E$9+1,1))</f>
        <v>46.352667056229393</v>
      </c>
      <c r="T137" s="59">
        <f t="shared" si="142"/>
        <v>155.18878144597841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4.7030998749200661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1.2518611428157947E-16</v>
      </c>
      <c r="AC137" s="22">
        <f t="shared" si="111"/>
        <v>4.7030998749200661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-2.2737367544323206E-13</v>
      </c>
      <c r="AJ137" s="13">
        <f>AI137*VLOOKUP('Données projet'!$B$10,Paramètres!$A$1:$I$89,3,0)*VLOOKUP('Données projet'!$B$10,Paramètres!$A$1:$I$89,5,0)</f>
        <v>-1.4897523215040565E-13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253.52015405195095</v>
      </c>
      <c r="AO137" s="59">
        <f t="shared" si="144"/>
        <v>297.85935152309139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0.33356433616860959</v>
      </c>
      <c r="AV137" s="21">
        <f>EXP(-LN(2)/25)*AV136+(1-EXP(-LN(2)/25))/(LN(2)/25)*Calculateur!AQ137*Calculateur!AS137*VLOOKUP('Données projet'!$B$10,Paramètres!$A$1:$I$89,3,0)*0.475*44/12</f>
        <v>0.94959512163816351</v>
      </c>
      <c r="AW137" s="21">
        <f>EXP(-LN(2)/2)*AW136+(1-EXP(-LN(2)/2))/(LN(2)/2)*AQ137*AT137*VLOOKUP('Données projet'!$B$10,Paramètres!$A$1:$I$89,3,0)*0.475*44/12</f>
        <v>5.2790361902855572E-15</v>
      </c>
      <c r="AX137" s="21">
        <f t="shared" si="114"/>
        <v>1.2831594578067784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109.51199999999994</v>
      </c>
      <c r="D138" s="11">
        <f t="shared" si="140"/>
        <v>29.21597823063253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1070.8826389733031</v>
      </c>
      <c r="H138" s="67">
        <f t="shared" si="110"/>
        <v>534.95122875168477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2.8421709430404007E-14</v>
      </c>
      <c r="O138" s="13">
        <f>N138*VLOOKUP('Données projet'!$B$9,Paramètres!$A$1:$I$89,3,0)*VLOOKUP('Données projet'!$B$9,Paramètres!$A$1:$I$89,5,0)</f>
        <v>1.3877752280677669E-14</v>
      </c>
      <c r="P138" s="13">
        <f t="shared" si="141"/>
        <v>2.623646074440813E-13</v>
      </c>
      <c r="Q138" s="20">
        <f t="shared" si="108"/>
        <v>4.8112210985395512E-13</v>
      </c>
      <c r="R138" s="59">
        <f t="shared" si="109"/>
        <v>293.33333333333377</v>
      </c>
      <c r="S138" s="59">
        <f ca="1">AVERAGE(OFFSET($R$3,0,0,'Données projet'!$E$9+1,1))-AVERAGE(OFFSET($H$3,0,0,'Données projet'!$E$9+1,1))</f>
        <v>46.352667056229393</v>
      </c>
      <c r="T138" s="59">
        <f t="shared" si="142"/>
        <v>155.18878144597841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4.6108749549805559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8.8519950318898947E-17</v>
      </c>
      <c r="AC138" s="22">
        <f t="shared" si="111"/>
        <v>4.6108749549805559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-2.2737367544323206E-13</v>
      </c>
      <c r="AJ138" s="13">
        <f>AI138*VLOOKUP('Données projet'!$B$10,Paramètres!$A$1:$I$89,3,0)*VLOOKUP('Données projet'!$B$10,Paramètres!$A$1:$I$89,5,0)</f>
        <v>-1.4897523215040565E-13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253.52015405195095</v>
      </c>
      <c r="AO138" s="59">
        <f t="shared" si="144"/>
        <v>297.85935152309139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0.32702334299049879</v>
      </c>
      <c r="AV138" s="21">
        <f>EXP(-LN(2)/25)*AV137+(1-EXP(-LN(2)/25))/(LN(2)/25)*Calculateur!AQ138*Calculateur!AS138*VLOOKUP('Données projet'!$B$10,Paramètres!$A$1:$I$89,3,0)*0.475*44/12</f>
        <v>0.92362839309993083</v>
      </c>
      <c r="AW138" s="21">
        <f>EXP(-LN(2)/2)*AW137+(1-EXP(-LN(2)/2))/(LN(2)/2)*AQ138*AT138*VLOOKUP('Données projet'!$B$10,Paramètres!$A$1:$I$89,3,0)*0.475*44/12</f>
        <v>3.7328422882801149E-15</v>
      </c>
      <c r="AX138" s="21">
        <f t="shared" si="114"/>
        <v>1.2506517360904335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110.32319999999994</v>
      </c>
      <c r="D139" s="11">
        <f t="shared" si="140"/>
        <v>29.407120006092001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1078.6200140821131</v>
      </c>
      <c r="H139" s="67">
        <f t="shared" si="110"/>
        <v>536.69697401061012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2.8421709430404007E-14</v>
      </c>
      <c r="O139" s="13">
        <f>N139*VLOOKUP('Données projet'!$B$9,Paramètres!$A$1:$I$89,3,0)*VLOOKUP('Données projet'!$B$9,Paramètres!$A$1:$I$89,5,0)</f>
        <v>1.3877752280677669E-14</v>
      </c>
      <c r="P139" s="13">
        <f t="shared" si="141"/>
        <v>2.623646074440813E-13</v>
      </c>
      <c r="Q139" s="20">
        <f t="shared" si="108"/>
        <v>4.8112210985395512E-13</v>
      </c>
      <c r="R139" s="59">
        <f t="shared" si="109"/>
        <v>293.33333333333377</v>
      </c>
      <c r="S139" s="59">
        <f ca="1">AVERAGE(OFFSET($R$3,0,0,'Données projet'!$E$9+1,1))-AVERAGE(OFFSET($H$3,0,0,'Données projet'!$E$9+1,1))</f>
        <v>46.352667056229393</v>
      </c>
      <c r="T139" s="59">
        <f t="shared" si="142"/>
        <v>155.18878144597841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4.520458509469413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6.2593057140789736E-17</v>
      </c>
      <c r="AC139" s="22">
        <f t="shared" si="111"/>
        <v>4.520458509469413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-2.2737367544323206E-13</v>
      </c>
      <c r="AJ139" s="13">
        <f>AI139*VLOOKUP('Données projet'!$B$10,Paramètres!$A$1:$I$89,3,0)*VLOOKUP('Données projet'!$B$10,Paramètres!$A$1:$I$89,5,0)</f>
        <v>-1.4897523215040565E-13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253.52015405195095</v>
      </c>
      <c r="AO139" s="59">
        <f t="shared" si="144"/>
        <v>297.85935152309139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0.32061061469899882</v>
      </c>
      <c r="AV139" s="21">
        <f>EXP(-LN(2)/25)*AV138+(1-EXP(-LN(2)/25))/(LN(2)/25)*Calculateur!AQ139*Calculateur!AS139*VLOOKUP('Données projet'!$B$10,Paramètres!$A$1:$I$89,3,0)*0.475*44/12</f>
        <v>0.89837172611910698</v>
      </c>
      <c r="AW139" s="21">
        <f>EXP(-LN(2)/2)*AW138+(1-EXP(-LN(2)/2))/(LN(2)/2)*AQ139*AT139*VLOOKUP('Données projet'!$B$10,Paramètres!$A$1:$I$89,3,0)*0.475*44/12</f>
        <v>2.6395180951427786E-15</v>
      </c>
      <c r="AX139" s="21">
        <f t="shared" si="114"/>
        <v>1.2189823408181084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111.13439999999994</v>
      </c>
      <c r="D140" s="11">
        <f t="shared" si="140"/>
        <v>29.59809825510931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1086.3561268815452</v>
      </c>
      <c r="H140" s="67">
        <f t="shared" si="110"/>
        <v>538.44243446098199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2.8421709430404007E-14</v>
      </c>
      <c r="O140" s="13">
        <f>N140*VLOOKUP('Données projet'!$B$9,Paramètres!$A$1:$I$89,3,0)*VLOOKUP('Données projet'!$B$9,Paramètres!$A$1:$I$89,5,0)</f>
        <v>1.3877752280677669E-14</v>
      </c>
      <c r="P140" s="13">
        <f t="shared" si="141"/>
        <v>2.623646074440813E-13</v>
      </c>
      <c r="Q140" s="20">
        <f t="shared" si="108"/>
        <v>4.8112210985395512E-13</v>
      </c>
      <c r="R140" s="59">
        <f t="shared" si="109"/>
        <v>293.33333333333377</v>
      </c>
      <c r="S140" s="59">
        <f ca="1">AVERAGE(OFFSET($R$3,0,0,'Données projet'!$E$9+1,1))-AVERAGE(OFFSET($H$3,0,0,'Données projet'!$E$9+1,1))</f>
        <v>46.352667056229393</v>
      </c>
      <c r="T140" s="59">
        <f t="shared" si="142"/>
        <v>155.18878144597841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4.4318150753061571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4.4259975159449474E-17</v>
      </c>
      <c r="AC140" s="22">
        <f t="shared" si="111"/>
        <v>4.4318150753061571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-2.2737367544323206E-13</v>
      </c>
      <c r="AJ140" s="13">
        <f>AI140*VLOOKUP('Données projet'!$B$10,Paramètres!$A$1:$I$89,3,0)*VLOOKUP('Données projet'!$B$10,Paramètres!$A$1:$I$89,5,0)</f>
        <v>-1.4897523215040565E-13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253.52015405195095</v>
      </c>
      <c r="AO140" s="59">
        <f t="shared" si="144"/>
        <v>297.85935152309139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0.31432363609791714</v>
      </c>
      <c r="AV140" s="21">
        <f>EXP(-LN(2)/25)*AV139+(1-EXP(-LN(2)/25))/(LN(2)/25)*Calculateur!AQ140*Calculateur!AS140*VLOOKUP('Données projet'!$B$10,Paramètres!$A$1:$I$89,3,0)*0.475*44/12</f>
        <v>0.87380570402506419</v>
      </c>
      <c r="AW140" s="21">
        <f>EXP(-LN(2)/2)*AW139+(1-EXP(-LN(2)/2))/(LN(2)/2)*AQ140*AT140*VLOOKUP('Données projet'!$B$10,Paramètres!$A$1:$I$89,3,0)*0.475*44/12</f>
        <v>1.8664211441400575E-15</v>
      </c>
      <c r="AX140" s="21">
        <f t="shared" si="114"/>
        <v>1.1881293401229831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111.94559999999994</v>
      </c>
      <c r="D141" s="11">
        <f t="shared" si="140"/>
        <v>29.788914309703735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1094.0909876538531</v>
      </c>
      <c r="H141" s="67">
        <f t="shared" si="110"/>
        <v>540.18761242273388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2.8421709430404007E-14</v>
      </c>
      <c r="O141" s="13">
        <f>N141*VLOOKUP('Données projet'!$B$9,Paramètres!$A$1:$I$89,3,0)*VLOOKUP('Données projet'!$B$9,Paramètres!$A$1:$I$89,5,0)</f>
        <v>1.3877752280677669E-14</v>
      </c>
      <c r="P141" s="13">
        <f t="shared" si="141"/>
        <v>2.623646074440813E-13</v>
      </c>
      <c r="Q141" s="20">
        <f t="shared" si="108"/>
        <v>4.8112210985395512E-13</v>
      </c>
      <c r="R141" s="59">
        <f t="shared" si="109"/>
        <v>293.33333333333377</v>
      </c>
      <c r="S141" s="59">
        <f ca="1">AVERAGE(OFFSET($R$3,0,0,'Données projet'!$E$9+1,1))-AVERAGE(OFFSET($H$3,0,0,'Données projet'!$E$9+1,1))</f>
        <v>46.352667056229393</v>
      </c>
      <c r="T141" s="59">
        <f t="shared" si="142"/>
        <v>155.18878144597841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4.3449098848196863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3.1296528570394868E-17</v>
      </c>
      <c r="AC141" s="22">
        <f t="shared" si="111"/>
        <v>4.3449098848196863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-2.2737367544323206E-13</v>
      </c>
      <c r="AJ141" s="13">
        <f>AI141*VLOOKUP('Données projet'!$B$10,Paramètres!$A$1:$I$89,3,0)*VLOOKUP('Données projet'!$B$10,Paramètres!$A$1:$I$89,5,0)</f>
        <v>-1.4897523215040565E-13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253.52015405195095</v>
      </c>
      <c r="AO141" s="59">
        <f t="shared" si="144"/>
        <v>297.85935152309139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0.30815994131252439</v>
      </c>
      <c r="AV141" s="21">
        <f>EXP(-LN(2)/25)*AV140+(1-EXP(-LN(2)/25))/(LN(2)/25)*Calculateur!AQ141*Calculateur!AS141*VLOOKUP('Données projet'!$B$10,Paramètres!$A$1:$I$89,3,0)*0.475*44/12</f>
        <v>0.84991144109705397</v>
      </c>
      <c r="AW141" s="21">
        <f>EXP(-LN(2)/2)*AW140+(1-EXP(-LN(2)/2))/(LN(2)/2)*AQ141*AT141*VLOOKUP('Données projet'!$B$10,Paramètres!$A$1:$I$89,3,0)*0.475*44/12</f>
        <v>1.3197590475713893E-15</v>
      </c>
      <c r="AX141" s="21">
        <f t="shared" si="114"/>
        <v>1.1580713824095796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112.75679999999994</v>
      </c>
      <c r="D142" s="11">
        <f t="shared" si="140"/>
        <v>29.979569481474449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1101.8246065236619</v>
      </c>
      <c r="H142" s="67">
        <f t="shared" si="110"/>
        <v>541.93251018023454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2.8421709430404007E-14</v>
      </c>
      <c r="O142" s="13">
        <f>N142*VLOOKUP('Données projet'!$B$9,Paramètres!$A$1:$I$89,3,0)*VLOOKUP('Données projet'!$B$9,Paramètres!$A$1:$I$89,5,0)</f>
        <v>1.3877752280677669E-14</v>
      </c>
      <c r="P142" s="13">
        <f t="shared" si="141"/>
        <v>2.623646074440813E-13</v>
      </c>
      <c r="Q142" s="20">
        <f t="shared" si="108"/>
        <v>4.8112210985395512E-13</v>
      </c>
      <c r="R142" s="59">
        <f t="shared" si="109"/>
        <v>293.33333333333377</v>
      </c>
      <c r="S142" s="59">
        <f ca="1">AVERAGE(OFFSET($R$3,0,0,'Données projet'!$E$9+1,1))-AVERAGE(OFFSET($H$3,0,0,'Données projet'!$E$9+1,1))</f>
        <v>46.352667056229393</v>
      </c>
      <c r="T142" s="59">
        <f t="shared" si="142"/>
        <v>155.18878144597841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4.2597088521117232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2.2129987579724737E-17</v>
      </c>
      <c r="AC142" s="22">
        <f t="shared" si="111"/>
        <v>4.2597088521117232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-2.2737367544323206E-13</v>
      </c>
      <c r="AJ142" s="13">
        <f>AI142*VLOOKUP('Données projet'!$B$10,Paramètres!$A$1:$I$89,3,0)*VLOOKUP('Données projet'!$B$10,Paramètres!$A$1:$I$89,5,0)</f>
        <v>-1.4897523215040565E-13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253.52015405195095</v>
      </c>
      <c r="AO142" s="59">
        <f t="shared" si="144"/>
        <v>297.85935152309139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0.30211711282239057</v>
      </c>
      <c r="AV142" s="21">
        <f>EXP(-LN(2)/25)*AV141+(1-EXP(-LN(2)/25))/(LN(2)/25)*Calculateur!AQ142*Calculateur!AS142*VLOOKUP('Données projet'!$B$10,Paramètres!$A$1:$I$89,3,0)*0.475*44/12</f>
        <v>0.82667056804535488</v>
      </c>
      <c r="AW142" s="21">
        <f>EXP(-LN(2)/2)*AW141+(1-EXP(-LN(2)/2))/(LN(2)/2)*AQ142*AT142*VLOOKUP('Données projet'!$B$10,Paramètres!$A$1:$I$89,3,0)*0.475*44/12</f>
        <v>9.3321057207002873E-16</v>
      </c>
      <c r="AX142" s="21">
        <f t="shared" si="114"/>
        <v>1.1287876808677464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113.56799999999994</v>
      </c>
      <c r="D143" s="11">
        <f t="shared" si="140"/>
        <v>30.170065062058185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1109.5569934615014</v>
      </c>
      <c r="H143" s="67">
        <f t="shared" si="110"/>
        <v>543.67712998308457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2.8421709430404007E-14</v>
      </c>
      <c r="O143" s="13">
        <f>N143*VLOOKUP('Données projet'!$B$9,Paramètres!$A$1:$I$89,3,0)*VLOOKUP('Données projet'!$B$9,Paramètres!$A$1:$I$89,5,0)</f>
        <v>1.3877752280677669E-14</v>
      </c>
      <c r="P143" s="13">
        <f t="shared" si="141"/>
        <v>2.623646074440813E-13</v>
      </c>
      <c r="Q143" s="20">
        <f t="shared" si="108"/>
        <v>4.8112210985395512E-13</v>
      </c>
      <c r="R143" s="59">
        <f t="shared" si="109"/>
        <v>293.33333333333377</v>
      </c>
      <c r="S143" s="59">
        <f ca="1">AVERAGE(OFFSET($R$3,0,0,'Données projet'!$E$9+1,1))-AVERAGE(OFFSET($H$3,0,0,'Données projet'!$E$9+1,1))</f>
        <v>46.352667056229393</v>
      </c>
      <c r="T143" s="59">
        <f t="shared" si="142"/>
        <v>155.18878144597841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4.1761785596876644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1.5648264285197434E-17</v>
      </c>
      <c r="AC143" s="22">
        <f t="shared" si="111"/>
        <v>4.1761785596876644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-2.2737367544323206E-13</v>
      </c>
      <c r="AJ143" s="13">
        <f>AI143*VLOOKUP('Données projet'!$B$10,Paramètres!$A$1:$I$89,3,0)*VLOOKUP('Données projet'!$B$10,Paramètres!$A$1:$I$89,5,0)</f>
        <v>-1.4897523215040565E-13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253.52015405195095</v>
      </c>
      <c r="AO143" s="59">
        <f t="shared" si="144"/>
        <v>297.85935152309139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0.29619278051318682</v>
      </c>
      <c r="AV143" s="21">
        <f>EXP(-LN(2)/25)*AV142+(1-EXP(-LN(2)/25))/(LN(2)/25)*Calculateur!AQ143*Calculateur!AS143*VLOOKUP('Données projet'!$B$10,Paramètres!$A$1:$I$89,3,0)*0.475*44/12</f>
        <v>0.80406521788943885</v>
      </c>
      <c r="AW143" s="21">
        <f>EXP(-LN(2)/2)*AW142+(1-EXP(-LN(2)/2))/(LN(2)/2)*AQ143*AT143*VLOOKUP('Données projet'!$B$10,Paramètres!$A$1:$I$89,3,0)*0.475*44/12</f>
        <v>6.5987952378569465E-16</v>
      </c>
      <c r="AX143" s="21">
        <f t="shared" si="114"/>
        <v>1.1002579984026264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114.37919999999994</v>
      </c>
      <c r="D144" s="11">
        <f t="shared" si="140"/>
        <v>30.360402323573524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1117.288158287234</v>
      </c>
      <c r="H144" s="67">
        <f t="shared" si="110"/>
        <v>545.42147404689047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2.8421709430404007E-14</v>
      </c>
      <c r="O144" s="13">
        <f>N144*VLOOKUP('Données projet'!$B$9,Paramètres!$A$1:$I$89,3,0)*VLOOKUP('Données projet'!$B$9,Paramètres!$A$1:$I$89,5,0)</f>
        <v>1.3877752280677669E-14</v>
      </c>
      <c r="P144" s="13">
        <f t="shared" si="141"/>
        <v>2.623646074440813E-13</v>
      </c>
      <c r="Q144" s="20">
        <f t="shared" si="108"/>
        <v>4.8112210985395512E-13</v>
      </c>
      <c r="R144" s="59">
        <f t="shared" si="109"/>
        <v>293.33333333333377</v>
      </c>
      <c r="S144" s="59">
        <f ca="1">AVERAGE(OFFSET($R$3,0,0,'Données projet'!$E$9+1,1))-AVERAGE(OFFSET($H$3,0,0,'Données projet'!$E$9+1,1))</f>
        <v>46.352667056229393</v>
      </c>
      <c r="T144" s="59">
        <f t="shared" si="142"/>
        <v>155.18878144597841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4.0942862453495943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1.1064993789862368E-17</v>
      </c>
      <c r="AC144" s="22">
        <f t="shared" si="111"/>
        <v>4.0942862453495943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-2.2737367544323206E-13</v>
      </c>
      <c r="AJ144" s="13">
        <f>AI144*VLOOKUP('Données projet'!$B$10,Paramètres!$A$1:$I$89,3,0)*VLOOKUP('Données projet'!$B$10,Paramètres!$A$1:$I$89,5,0)</f>
        <v>-1.4897523215040565E-13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253.52015405195095</v>
      </c>
      <c r="AO144" s="59">
        <f t="shared" si="144"/>
        <v>297.85935152309139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0.29038462074708066</v>
      </c>
      <c r="AV144" s="21">
        <f>EXP(-LN(2)/25)*AV143+(1-EXP(-LN(2)/25))/(LN(2)/25)*Calculateur!AQ144*Calculateur!AS144*VLOOKUP('Données projet'!$B$10,Paramètres!$A$1:$I$89,3,0)*0.475*44/12</f>
        <v>0.78207801222230011</v>
      </c>
      <c r="AW144" s="21">
        <f>EXP(-LN(2)/2)*AW143+(1-EXP(-LN(2)/2))/(LN(2)/2)*AQ144*AT144*VLOOKUP('Données projet'!$B$10,Paramètres!$A$1:$I$89,3,0)*0.475*44/12</f>
        <v>4.6660528603501436E-16</v>
      </c>
      <c r="AX144" s="21">
        <f t="shared" si="114"/>
        <v>1.0724626329693812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115.19039999999994</v>
      </c>
      <c r="D145" s="11">
        <f t="shared" si="140"/>
        <v>30.550582519051918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1125.0181106733828</v>
      </c>
      <c r="H145" s="67">
        <f t="shared" si="110"/>
        <v>547.16554455401536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2.8421709430404007E-14</v>
      </c>
      <c r="O145" s="13">
        <f>N145*VLOOKUP('Données projet'!$B$9,Paramètres!$A$1:$I$89,3,0)*VLOOKUP('Données projet'!$B$9,Paramètres!$A$1:$I$89,5,0)</f>
        <v>1.3877752280677669E-14</v>
      </c>
      <c r="P145" s="13">
        <f t="shared" si="141"/>
        <v>2.623646074440813E-13</v>
      </c>
      <c r="Q145" s="20">
        <f t="shared" si="108"/>
        <v>4.8112210985395512E-13</v>
      </c>
      <c r="R145" s="59">
        <f t="shared" si="109"/>
        <v>293.33333333333377</v>
      </c>
      <c r="S145" s="59">
        <f ca="1">AVERAGE(OFFSET($R$3,0,0,'Données projet'!$E$9+1,1))-AVERAGE(OFFSET($H$3,0,0,'Données projet'!$E$9+1,1))</f>
        <v>46.352667056229393</v>
      </c>
      <c r="T145" s="59">
        <f t="shared" si="142"/>
        <v>155.18878144597841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4.0139997893463137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7.8241321425987169E-18</v>
      </c>
      <c r="AC145" s="22">
        <f t="shared" si="111"/>
        <v>4.0139997893463137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-2.2737367544323206E-13</v>
      </c>
      <c r="AJ145" s="13">
        <f>AI145*VLOOKUP('Données projet'!$B$10,Paramètres!$A$1:$I$89,3,0)*VLOOKUP('Données projet'!$B$10,Paramètres!$A$1:$I$89,5,0)</f>
        <v>-1.4897523215040565E-13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253.52015405195095</v>
      </c>
      <c r="AO145" s="59">
        <f t="shared" si="144"/>
        <v>297.85935152309139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0.28469035545136018</v>
      </c>
      <c r="AV145" s="21">
        <f>EXP(-LN(2)/25)*AV144+(1-EXP(-LN(2)/25))/(LN(2)/25)*Calculateur!AQ145*Calculateur!AS145*VLOOKUP('Données projet'!$B$10,Paramètres!$A$1:$I$89,3,0)*0.475*44/12</f>
        <v>0.76069204785038613</v>
      </c>
      <c r="AW145" s="21">
        <f>EXP(-LN(2)/2)*AW144+(1-EXP(-LN(2)/2))/(LN(2)/2)*AQ145*AT145*VLOOKUP('Données projet'!$B$10,Paramètres!$A$1:$I$89,3,0)*0.475*44/12</f>
        <v>3.2993976189284732E-16</v>
      </c>
      <c r="AX145" s="21">
        <f t="shared" si="114"/>
        <v>1.0453824033017465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116.00159999999994</v>
      </c>
      <c r="D146" s="11">
        <f t="shared" si="140"/>
        <v>30.740606882856699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1132.746860148367</v>
      </c>
      <c r="H146" s="67">
        <f t="shared" si="110"/>
        <v>548.9093436543086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2.8421709430404007E-14</v>
      </c>
      <c r="O146" s="13">
        <f>N146*VLOOKUP('Données projet'!$B$9,Paramètres!$A$1:$I$89,3,0)*VLOOKUP('Données projet'!$B$9,Paramètres!$A$1:$I$89,5,0)</f>
        <v>1.3877752280677669E-14</v>
      </c>
      <c r="P146" s="13">
        <f t="shared" si="141"/>
        <v>2.623646074440813E-13</v>
      </c>
      <c r="Q146" s="20">
        <f t="shared" si="108"/>
        <v>4.8112210985395512E-13</v>
      </c>
      <c r="R146" s="59">
        <f t="shared" si="109"/>
        <v>293.33333333333377</v>
      </c>
      <c r="S146" s="59">
        <f ca="1">AVERAGE(OFFSET($R$3,0,0,'Données projet'!$E$9+1,1))-AVERAGE(OFFSET($H$3,0,0,'Données projet'!$E$9+1,1))</f>
        <v>46.352667056229393</v>
      </c>
      <c r="T146" s="59">
        <f t="shared" si="142"/>
        <v>155.18878144597841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3.9352877017753545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5.5324968949311842E-18</v>
      </c>
      <c r="AC146" s="22">
        <f t="shared" si="111"/>
        <v>3.9352877017753545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-2.2737367544323206E-13</v>
      </c>
      <c r="AJ146" s="13">
        <f>AI146*VLOOKUP('Données projet'!$B$10,Paramètres!$A$1:$I$89,3,0)*VLOOKUP('Données projet'!$B$10,Paramètres!$A$1:$I$89,5,0)</f>
        <v>-1.4897523215040565E-13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253.52015405195095</v>
      </c>
      <c r="AO146" s="59">
        <f t="shared" si="144"/>
        <v>297.85935152309139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0.27910775122492992</v>
      </c>
      <c r="AV146" s="21">
        <f>EXP(-LN(2)/25)*AV145+(1-EXP(-LN(2)/25))/(LN(2)/25)*Calculateur!AQ146*Calculateur!AS146*VLOOKUP('Données projet'!$B$10,Paramètres!$A$1:$I$89,3,0)*0.475*44/12</f>
        <v>0.73989088379886114</v>
      </c>
      <c r="AW146" s="21">
        <f>EXP(-LN(2)/2)*AW145+(1-EXP(-LN(2)/2))/(LN(2)/2)*AQ146*AT146*VLOOKUP('Données projet'!$B$10,Paramètres!$A$1:$I$89,3,0)*0.475*44/12</f>
        <v>2.3330264301750718E-16</v>
      </c>
      <c r="AX146" s="21">
        <f t="shared" si="114"/>
        <v>1.0189986350237914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116.81279999999994</v>
      </c>
      <c r="D147" s="11">
        <f t="shared" si="140"/>
        <v>30.930476631089483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1140.4744160996379</v>
      </c>
      <c r="H147" s="67">
        <f t="shared" si="110"/>
        <v>550.65287346581408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2.8421709430404007E-14</v>
      </c>
      <c r="O147" s="13">
        <f>N147*VLOOKUP('Données projet'!$B$9,Paramètres!$A$1:$I$89,3,0)*VLOOKUP('Données projet'!$B$9,Paramètres!$A$1:$I$89,5,0)</f>
        <v>1.3877752280677669E-14</v>
      </c>
      <c r="P147" s="13">
        <f t="shared" si="141"/>
        <v>2.623646074440813E-13</v>
      </c>
      <c r="Q147" s="20">
        <f t="shared" si="108"/>
        <v>4.8112210985395512E-13</v>
      </c>
      <c r="R147" s="59">
        <f t="shared" si="109"/>
        <v>293.33333333333377</v>
      </c>
      <c r="S147" s="59">
        <f ca="1">AVERAGE(OFFSET($R$3,0,0,'Données projet'!$E$9+1,1))-AVERAGE(OFFSET($H$3,0,0,'Données projet'!$E$9+1,1))</f>
        <v>46.352667056229393</v>
      </c>
      <c r="T147" s="59">
        <f t="shared" si="142"/>
        <v>155.18878144597841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3.8581191102320291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3.9120660712993585E-18</v>
      </c>
      <c r="AC147" s="22">
        <f t="shared" si="111"/>
        <v>3.8581191102320291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-2.2737367544323206E-13</v>
      </c>
      <c r="AJ147" s="13">
        <f>AI147*VLOOKUP('Données projet'!$B$10,Paramètres!$A$1:$I$89,3,0)*VLOOKUP('Données projet'!$B$10,Paramètres!$A$1:$I$89,5,0)</f>
        <v>-1.4897523215040565E-13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253.52015405195095</v>
      </c>
      <c r="AO147" s="59">
        <f t="shared" si="144"/>
        <v>297.85935152309139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0.27363461846232762</v>
      </c>
      <c r="AV147" s="21">
        <f>EXP(-LN(2)/25)*AV146+(1-EXP(-LN(2)/25))/(LN(2)/25)*Calculateur!AQ147*Calculateur!AS147*VLOOKUP('Données projet'!$B$10,Paramètres!$A$1:$I$89,3,0)*0.475*44/12</f>
        <v>0.7196585286722107</v>
      </c>
      <c r="AW147" s="21">
        <f>EXP(-LN(2)/2)*AW146+(1-EXP(-LN(2)/2))/(LN(2)/2)*AQ147*AT147*VLOOKUP('Données projet'!$B$10,Paramètres!$A$1:$I$89,3,0)*0.475*44/12</f>
        <v>1.6496988094642366E-16</v>
      </c>
      <c r="AX147" s="21">
        <f t="shared" si="114"/>
        <v>0.99329314713453842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117.62399999999994</v>
      </c>
      <c r="D148" s="11">
        <f t="shared" si="140"/>
        <v>31.120192961985413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1148.2007877767292</v>
      </c>
      <c r="H148" s="67">
        <f t="shared" si="110"/>
        <v>552.39613607545789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2.8421709430404007E-14</v>
      </c>
      <c r="O148" s="13">
        <f>N148*VLOOKUP('Données projet'!$B$9,Paramètres!$A$1:$I$89,3,0)*VLOOKUP('Données projet'!$B$9,Paramètres!$A$1:$I$89,5,0)</f>
        <v>1.3877752280677669E-14</v>
      </c>
      <c r="P148" s="13">
        <f t="shared" si="141"/>
        <v>2.623646074440813E-13</v>
      </c>
      <c r="Q148" s="20">
        <f t="shared" si="108"/>
        <v>4.8112210985395512E-13</v>
      </c>
      <c r="R148" s="59">
        <f t="shared" si="109"/>
        <v>293.33333333333377</v>
      </c>
      <c r="S148" s="59">
        <f ca="1">AVERAGE(OFFSET($R$3,0,0,'Données projet'!$E$9+1,1))-AVERAGE(OFFSET($H$3,0,0,'Données projet'!$E$9+1,1))</f>
        <v>46.352667056229393</v>
      </c>
      <c r="T148" s="59">
        <f t="shared" si="142"/>
        <v>155.18878144597841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3.7824637477006751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2.7662484474655921E-18</v>
      </c>
      <c r="AC148" s="22">
        <f t="shared" si="111"/>
        <v>3.7824637477006751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-2.2737367544323206E-13</v>
      </c>
      <c r="AJ148" s="13">
        <f>AI148*VLOOKUP('Données projet'!$B$10,Paramètres!$A$1:$I$89,3,0)*VLOOKUP('Données projet'!$B$10,Paramètres!$A$1:$I$89,5,0)</f>
        <v>-1.4897523215040565E-13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253.52015405195095</v>
      </c>
      <c r="AO148" s="59">
        <f t="shared" si="144"/>
        <v>297.85935152309139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0.26826881049491857</v>
      </c>
      <c r="AV148" s="21">
        <f>EXP(-LN(2)/25)*AV147+(1-EXP(-LN(2)/25))/(LN(2)/25)*Calculateur!AQ148*Calculateur!AS148*VLOOKUP('Données projet'!$B$10,Paramètres!$A$1:$I$89,3,0)*0.475*44/12</f>
        <v>0.69997942836047189</v>
      </c>
      <c r="AW148" s="21">
        <f>EXP(-LN(2)/2)*AW147+(1-EXP(-LN(2)/2))/(LN(2)/2)*AQ148*AT148*VLOOKUP('Données projet'!$B$10,Paramètres!$A$1:$I$89,3,0)*0.475*44/12</f>
        <v>1.1665132150875359E-16</v>
      </c>
      <c r="AX148" s="21">
        <f t="shared" si="114"/>
        <v>0.96824823885539057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118.43519999999994</v>
      </c>
      <c r="D149" s="11">
        <f t="shared" si="140"/>
        <v>31.309757056296963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1155.9259842942217</v>
      </c>
      <c r="H149" s="67">
        <f t="shared" si="110"/>
        <v>554.13913353971702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2.8421709430404007E-14</v>
      </c>
      <c r="O149" s="13">
        <f>N149*VLOOKUP('Données projet'!$B$9,Paramètres!$A$1:$I$89,3,0)*VLOOKUP('Données projet'!$B$9,Paramètres!$A$1:$I$89,5,0)</f>
        <v>1.3877752280677669E-14</v>
      </c>
      <c r="P149" s="13">
        <f t="shared" si="141"/>
        <v>2.623646074440813E-13</v>
      </c>
      <c r="Q149" s="20">
        <f t="shared" si="108"/>
        <v>4.8112210985395512E-13</v>
      </c>
      <c r="R149" s="59">
        <f t="shared" si="109"/>
        <v>293.33333333333377</v>
      </c>
      <c r="S149" s="59">
        <f ca="1">AVERAGE(OFFSET($R$3,0,0,'Données projet'!$E$9+1,1))-AVERAGE(OFFSET($H$3,0,0,'Données projet'!$E$9+1,1))</f>
        <v>46.352667056229393</v>
      </c>
      <c r="T149" s="59">
        <f t="shared" si="142"/>
        <v>155.18878144597841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3.7082919406833463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1.9560330356496792E-18</v>
      </c>
      <c r="AC149" s="22">
        <f t="shared" si="111"/>
        <v>3.7082919406833463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-2.2737367544323206E-13</v>
      </c>
      <c r="AJ149" s="13">
        <f>AI149*VLOOKUP('Données projet'!$B$10,Paramètres!$A$1:$I$89,3,0)*VLOOKUP('Données projet'!$B$10,Paramètres!$A$1:$I$89,5,0)</f>
        <v>-1.4897523215040565E-13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253.52015405195095</v>
      </c>
      <c r="AO149" s="59">
        <f t="shared" si="144"/>
        <v>297.85935152309139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0.26300822274893071</v>
      </c>
      <c r="AV149" s="21">
        <f>EXP(-LN(2)/25)*AV148+(1-EXP(-LN(2)/25))/(LN(2)/25)*Calculateur!AQ149*Calculateur!AS149*VLOOKUP('Données projet'!$B$10,Paramètres!$A$1:$I$89,3,0)*0.475*44/12</f>
        <v>0.68083845408163646</v>
      </c>
      <c r="AW149" s="21">
        <f>EXP(-LN(2)/2)*AW148+(1-EXP(-LN(2)/2))/(LN(2)/2)*AQ149*AT149*VLOOKUP('Données projet'!$B$10,Paramètres!$A$1:$I$89,3,0)*0.475*44/12</f>
        <v>8.2484940473211831E-17</v>
      </c>
      <c r="AX149" s="21">
        <f t="shared" si="114"/>
        <v>0.94384667683056722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119.24639999999994</v>
      </c>
      <c r="D150" s="11">
        <f t="shared" si="140"/>
        <v>31.499170077667014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1163.650014634622</v>
      </c>
      <c r="H150" s="67">
        <f t="shared" si="110"/>
        <v>555.88186788526991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2.8421709430404007E-14</v>
      </c>
      <c r="O150" s="13">
        <f>N150*VLOOKUP('Données projet'!$B$9,Paramètres!$A$1:$I$89,3,0)*VLOOKUP('Données projet'!$B$9,Paramètres!$A$1:$I$89,5,0)</f>
        <v>1.3877752280677669E-14</v>
      </c>
      <c r="P150" s="13">
        <f t="shared" si="141"/>
        <v>2.623646074440813E-13</v>
      </c>
      <c r="Q150" s="20">
        <f t="shared" si="108"/>
        <v>4.8112210985395512E-13</v>
      </c>
      <c r="R150" s="59">
        <f t="shared" si="109"/>
        <v>293.33333333333377</v>
      </c>
      <c r="S150" s="59">
        <f ca="1">AVERAGE(OFFSET($R$3,0,0,'Données projet'!$E$9+1,1))-AVERAGE(OFFSET($H$3,0,0,'Données projet'!$E$9+1,1))</f>
        <v>46.352667056229393</v>
      </c>
      <c r="T150" s="59">
        <f t="shared" si="142"/>
        <v>155.18878144597841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3.6355745975612921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1.383124223732796E-18</v>
      </c>
      <c r="AC150" s="22">
        <f t="shared" si="111"/>
        <v>3.6355745975612921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-2.2737367544323206E-13</v>
      </c>
      <c r="AJ150" s="13">
        <f>AI150*VLOOKUP('Données projet'!$B$10,Paramètres!$A$1:$I$89,3,0)*VLOOKUP('Données projet'!$B$10,Paramètres!$A$1:$I$89,5,0)</f>
        <v>-1.4897523215040565E-13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253.52015405195095</v>
      </c>
      <c r="AO150" s="59">
        <f t="shared" si="144"/>
        <v>297.85935152309139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0.25785079191999999</v>
      </c>
      <c r="AV150" s="21">
        <f>EXP(-LN(2)/25)*AV149+(1-EXP(-LN(2)/25))/(LN(2)/25)*Calculateur!AQ150*Calculateur!AS150*VLOOKUP('Données projet'!$B$10,Paramètres!$A$1:$I$89,3,0)*0.475*44/12</f>
        <v>0.66222089075103585</v>
      </c>
      <c r="AW150" s="21">
        <f>EXP(-LN(2)/2)*AW149+(1-EXP(-LN(2)/2))/(LN(2)/2)*AQ150*AT150*VLOOKUP('Données projet'!$B$10,Paramètres!$A$1:$I$89,3,0)*0.475*44/12</f>
        <v>5.8325660754376796E-17</v>
      </c>
      <c r="AX150" s="21">
        <f t="shared" si="114"/>
        <v>0.9200716826710359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120.05759999999994</v>
      </c>
      <c r="D151" s="11">
        <f t="shared" si="140"/>
        <v>31.68843317299136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1171.3728876511611</v>
      </c>
      <c r="H151" s="67">
        <f t="shared" si="110"/>
        <v>557.62434110962647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2.8421709430404007E-14</v>
      </c>
      <c r="O151" s="13">
        <f>N151*VLOOKUP('Données projet'!$B$9,Paramètres!$A$1:$I$89,3,0)*VLOOKUP('Données projet'!$B$9,Paramètres!$A$1:$I$89,5,0)</f>
        <v>1.3877752280677669E-14</v>
      </c>
      <c r="P151" s="13">
        <f t="shared" si="141"/>
        <v>2.623646074440813E-13</v>
      </c>
      <c r="Q151" s="20">
        <f t="shared" si="108"/>
        <v>4.8112210985395512E-13</v>
      </c>
      <c r="R151" s="59">
        <f t="shared" si="109"/>
        <v>293.33333333333377</v>
      </c>
      <c r="S151" s="59">
        <f ca="1">AVERAGE(OFFSET($R$3,0,0,'Données projet'!$E$9+1,1))-AVERAGE(OFFSET($H$3,0,0,'Données projet'!$E$9+1,1))</f>
        <v>46.352667056229393</v>
      </c>
      <c r="T151" s="59">
        <f t="shared" si="142"/>
        <v>155.18878144597841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3.5642831971846616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9.7801651782483962E-19</v>
      </c>
      <c r="AC151" s="22">
        <f t="shared" si="111"/>
        <v>3.5642831971846616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-2.2737367544323206E-13</v>
      </c>
      <c r="AJ151" s="13">
        <f>AI151*VLOOKUP('Données projet'!$B$10,Paramètres!$A$1:$I$89,3,0)*VLOOKUP('Données projet'!$B$10,Paramètres!$A$1:$I$89,5,0)</f>
        <v>-1.4897523215040565E-13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253.52015405195095</v>
      </c>
      <c r="AO151" s="59">
        <f t="shared" si="144"/>
        <v>297.85935152309139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0.2527944951639024</v>
      </c>
      <c r="AV151" s="21">
        <f>EXP(-LN(2)/25)*AV150+(1-EXP(-LN(2)/25))/(LN(2)/25)*Calculateur!AQ151*Calculateur!AS151*VLOOKUP('Données projet'!$B$10,Paramètres!$A$1:$I$89,3,0)*0.475*44/12</f>
        <v>0.6441124256687657</v>
      </c>
      <c r="AW151" s="21">
        <f>EXP(-LN(2)/2)*AW150+(1-EXP(-LN(2)/2))/(LN(2)/2)*AQ151*AT151*VLOOKUP('Données projet'!$B$10,Paramètres!$A$1:$I$89,3,0)*0.475*44/12</f>
        <v>4.1242470236605915E-17</v>
      </c>
      <c r="AX151" s="21">
        <f t="shared" si="114"/>
        <v>0.8969069208326681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120.86879999999994</v>
      </c>
      <c r="D152" s="11">
        <f t="shared" si="140"/>
        <v>31.877547472771269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1179.0946120705146</v>
      </c>
      <c r="H152" s="67">
        <f t="shared" si="110"/>
        <v>559.36655518174314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2.8421709430404007E-14</v>
      </c>
      <c r="O152" s="13">
        <f>N152*VLOOKUP('Données projet'!$B$9,Paramètres!$A$1:$I$89,3,0)*VLOOKUP('Données projet'!$B$9,Paramètres!$A$1:$I$89,5,0)</f>
        <v>1.3877752280677669E-14</v>
      </c>
      <c r="P152" s="13">
        <f t="shared" si="141"/>
        <v>2.623646074440813E-13</v>
      </c>
      <c r="Q152" s="20">
        <f t="shared" si="108"/>
        <v>4.8112210985395512E-13</v>
      </c>
      <c r="R152" s="59">
        <f t="shared" si="109"/>
        <v>293.33333333333377</v>
      </c>
      <c r="S152" s="59">
        <f ca="1">AVERAGE(OFFSET($R$3,0,0,'Données projet'!$E$9+1,1))-AVERAGE(OFFSET($H$3,0,0,'Données projet'!$E$9+1,1))</f>
        <v>46.352667056229393</v>
      </c>
      <c r="T152" s="59">
        <f t="shared" si="142"/>
        <v>155.18878144597841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3.494389777685956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6.9156211186639802E-19</v>
      </c>
      <c r="AC152" s="22">
        <f t="shared" si="111"/>
        <v>3.494389777685956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-2.2737367544323206E-13</v>
      </c>
      <c r="AJ152" s="13">
        <f>AI152*VLOOKUP('Données projet'!$B$10,Paramètres!$A$1:$I$89,3,0)*VLOOKUP('Données projet'!$B$10,Paramètres!$A$1:$I$89,5,0)</f>
        <v>-1.4897523215040565E-13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253.52015405195095</v>
      </c>
      <c r="AO152" s="59">
        <f t="shared" si="144"/>
        <v>297.85935152309139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0.24783734930315537</v>
      </c>
      <c r="AV152" s="21">
        <f>EXP(-LN(2)/25)*AV151+(1-EXP(-LN(2)/25))/(LN(2)/25)*Calculateur!AQ152*Calculateur!AS152*VLOOKUP('Données projet'!$B$10,Paramètres!$A$1:$I$89,3,0)*0.475*44/12</f>
        <v>0.62649913751645292</v>
      </c>
      <c r="AW152" s="21">
        <f>EXP(-LN(2)/2)*AW151+(1-EXP(-LN(2)/2))/(LN(2)/2)*AQ152*AT152*VLOOKUP('Données projet'!$B$10,Paramètres!$A$1:$I$89,3,0)*0.475*44/12</f>
        <v>2.9162830377188398E-17</v>
      </c>
      <c r="AX152" s="21">
        <f t="shared" si="114"/>
        <v>0.87433648681960829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121.67999999999994</v>
      </c>
      <c r="D153" s="11">
        <f t="shared" si="140"/>
        <v>32.066514091456256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1186.8151964954513</v>
      </c>
      <c r="H153" s="67">
        <f t="shared" si="110"/>
        <v>561.10851204261951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2.8421709430404007E-14</v>
      </c>
      <c r="O153" s="13">
        <f>N153*VLOOKUP('Données projet'!$B$9,Paramètres!$A$1:$I$89,3,0)*VLOOKUP('Données projet'!$B$9,Paramètres!$A$1:$I$89,5,0)</f>
        <v>1.3877752280677669E-14</v>
      </c>
      <c r="P153" s="13">
        <f t="shared" si="141"/>
        <v>2.623646074440813E-13</v>
      </c>
      <c r="Q153" s="20">
        <f t="shared" si="108"/>
        <v>4.8112210985395512E-13</v>
      </c>
      <c r="R153" s="59">
        <f t="shared" si="109"/>
        <v>293.33333333333377</v>
      </c>
      <c r="S153" s="59">
        <f ca="1">AVERAGE(OFFSET($R$3,0,0,'Données projet'!$E$9+1,1))-AVERAGE(OFFSET($H$3,0,0,'Données projet'!$E$9+1,1))</f>
        <v>46.352667056229393</v>
      </c>
      <c r="T153" s="59">
        <f t="shared" si="142"/>
        <v>155.18878144597841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3.4258669255128438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4.8900825891241981E-19</v>
      </c>
      <c r="AC153" s="22">
        <f t="shared" si="111"/>
        <v>3.4258669255128438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-2.2737367544323206E-13</v>
      </c>
      <c r="AJ153" s="13">
        <f>AI153*VLOOKUP('Données projet'!$B$10,Paramètres!$A$1:$I$89,3,0)*VLOOKUP('Données projet'!$B$10,Paramètres!$A$1:$I$89,5,0)</f>
        <v>-1.4897523215040565E-13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253.52015405195095</v>
      </c>
      <c r="AO153" s="59">
        <f t="shared" si="144"/>
        <v>297.85935152309139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0.24297741004917719</v>
      </c>
      <c r="AV153" s="21">
        <f>EXP(-LN(2)/25)*AV152+(1-EXP(-LN(2)/25))/(LN(2)/25)*Calculateur!AQ153*Calculateur!AS153*VLOOKUP('Données projet'!$B$10,Paramètres!$A$1:$I$89,3,0)*0.475*44/12</f>
        <v>0.60936748565490773</v>
      </c>
      <c r="AW153" s="21">
        <f>EXP(-LN(2)/2)*AW152+(1-EXP(-LN(2)/2))/(LN(2)/2)*AQ153*AT153*VLOOKUP('Données projet'!$B$10,Paramètres!$A$1:$I$89,3,0)*0.475*44/12</f>
        <v>2.0621235118302958E-17</v>
      </c>
      <c r="AX153" s="21">
        <f t="shared" si="114"/>
        <v>0.85234489570408489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122.49119999999994</v>
      </c>
      <c r="D154" s="11">
        <f t="shared" si="140"/>
        <v>32.255334127777445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1194.5346494074045</v>
      </c>
      <c r="H154" s="67">
        <f t="shared" si="110"/>
        <v>562.85021360587893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2.8421709430404007E-14</v>
      </c>
      <c r="O154" s="13">
        <f>N154*VLOOKUP('Données projet'!$B$9,Paramètres!$A$1:$I$89,3,0)*VLOOKUP('Données projet'!$B$9,Paramètres!$A$1:$I$89,5,0)</f>
        <v>1.3877752280677669E-14</v>
      </c>
      <c r="P154" s="13">
        <f t="shared" si="141"/>
        <v>2.623646074440813E-13</v>
      </c>
      <c r="Q154" s="20">
        <f t="shared" ref="Q154:Q203" si="162">(O154+P154)*0.475*44/12</f>
        <v>4.8112210985395512E-13</v>
      </c>
      <c r="R154" s="59">
        <f t="shared" si="109"/>
        <v>293.33333333333377</v>
      </c>
      <c r="S154" s="59">
        <f ca="1">AVERAGE(OFFSET($R$3,0,0,'Données projet'!$E$9+1,1))-AVERAGE(OFFSET($H$3,0,0,'Données projet'!$E$9+1,1))</f>
        <v>46.352667056229393</v>
      </c>
      <c r="T154" s="59">
        <f t="shared" si="142"/>
        <v>155.18878144597841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3.3586877646760334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3.4578105593319901E-19</v>
      </c>
      <c r="AC154" s="22">
        <f t="shared" ref="AC154:AC203" si="163">SUM(Z154:AB154)</f>
        <v>3.3586877646760334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-2.2737367544323206E-13</v>
      </c>
      <c r="AJ154" s="13">
        <f>AI154*VLOOKUP('Données projet'!$B$10,Paramètres!$A$1:$I$89,3,0)*VLOOKUP('Données projet'!$B$10,Paramètres!$A$1:$I$89,5,0)</f>
        <v>-1.4897523215040565E-13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253.52015405195095</v>
      </c>
      <c r="AO154" s="59">
        <f t="shared" si="144"/>
        <v>297.85935152309139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0.23821277123969928</v>
      </c>
      <c r="AV154" s="21">
        <f>EXP(-LN(2)/25)*AV153+(1-EXP(-LN(2)/25))/(LN(2)/25)*Calculateur!AQ154*Calculateur!AS154*VLOOKUP('Données projet'!$B$10,Paramètres!$A$1:$I$89,3,0)*0.475*44/12</f>
        <v>0.59270429971443095</v>
      </c>
      <c r="AW154" s="21">
        <f>EXP(-LN(2)/2)*AW153+(1-EXP(-LN(2)/2))/(LN(2)/2)*AQ154*AT154*VLOOKUP('Données projet'!$B$10,Paramètres!$A$1:$I$89,3,0)*0.475*44/12</f>
        <v>1.4581415188594199E-17</v>
      </c>
      <c r="AX154" s="21">
        <f t="shared" ref="AX154:AX203" si="166">SUM(AU154:AW154)</f>
        <v>0.83091707095413025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123.30239999999993</v>
      </c>
      <c r="D155" s="11">
        <f t="shared" si="140"/>
        <v>32.444008665071891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1202.2529791689758</v>
      </c>
      <c r="H155" s="67">
        <f t="shared" si="110"/>
        <v>564.59166175833343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2.8421709430404007E-14</v>
      </c>
      <c r="O155" s="13">
        <f>N155*VLOOKUP('Données projet'!$B$9,Paramètres!$A$1:$I$89,3,0)*VLOOKUP('Données projet'!$B$9,Paramètres!$A$1:$I$89,5,0)</f>
        <v>1.3877752280677669E-14</v>
      </c>
      <c r="P155" s="13">
        <f t="shared" si="141"/>
        <v>2.623646074440813E-13</v>
      </c>
      <c r="Q155" s="20">
        <f t="shared" si="162"/>
        <v>4.8112210985395512E-13</v>
      </c>
      <c r="R155" s="59">
        <f t="shared" si="109"/>
        <v>293.33333333333377</v>
      </c>
      <c r="S155" s="59">
        <f ca="1">AVERAGE(OFFSET($R$3,0,0,'Données projet'!$E$9+1,1))-AVERAGE(OFFSET($H$3,0,0,'Données projet'!$E$9+1,1))</f>
        <v>46.352667056229393</v>
      </c>
      <c r="T155" s="59">
        <f t="shared" si="142"/>
        <v>155.18878144597841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3.2928259462079907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2.445041294562099E-19</v>
      </c>
      <c r="AC155" s="22">
        <f t="shared" si="163"/>
        <v>3.2928259462079907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-2.2737367544323206E-13</v>
      </c>
      <c r="AJ155" s="13">
        <f>AI155*VLOOKUP('Données projet'!$B$10,Paramètres!$A$1:$I$89,3,0)*VLOOKUP('Données projet'!$B$10,Paramètres!$A$1:$I$89,5,0)</f>
        <v>-1.4897523215040565E-13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253.52015405195095</v>
      </c>
      <c r="AO155" s="59">
        <f t="shared" si="144"/>
        <v>297.85935152309139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0.2335415640911325</v>
      </c>
      <c r="AV155" s="21">
        <f>EXP(-LN(2)/25)*AV154+(1-EXP(-LN(2)/25))/(LN(2)/25)*Calculateur!AQ155*Calculateur!AS155*VLOOKUP('Données projet'!$B$10,Paramètres!$A$1:$I$89,3,0)*0.475*44/12</f>
        <v>0.57649676946977535</v>
      </c>
      <c r="AW155" s="21">
        <f>EXP(-LN(2)/2)*AW154+(1-EXP(-LN(2)/2))/(LN(2)/2)*AQ155*AT155*VLOOKUP('Données projet'!$B$10,Paramètres!$A$1:$I$89,3,0)*0.475*44/12</f>
        <v>1.0310617559151479E-17</v>
      </c>
      <c r="AX155" s="21">
        <f t="shared" si="166"/>
        <v>0.81003833356090782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124.11359999999993</v>
      </c>
      <c r="D156" s="11">
        <f t="shared" si="140"/>
        <v>32.632538771598028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1209.9701940263703</v>
      </c>
      <c r="H156" s="67">
        <f t="shared" si="110"/>
        <v>566.33285836053312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2.8421709430404007E-14</v>
      </c>
      <c r="O156" s="13">
        <f>N156*VLOOKUP('Données projet'!$B$9,Paramètres!$A$1:$I$89,3,0)*VLOOKUP('Données projet'!$B$9,Paramètres!$A$1:$I$89,5,0)</f>
        <v>1.3877752280677669E-14</v>
      </c>
      <c r="P156" s="13">
        <f t="shared" si="141"/>
        <v>2.623646074440813E-13</v>
      </c>
      <c r="Q156" s="20">
        <f t="shared" si="162"/>
        <v>4.8112210985395512E-13</v>
      </c>
      <c r="R156" s="59">
        <f t="shared" si="109"/>
        <v>293.33333333333377</v>
      </c>
      <c r="S156" s="59">
        <f ca="1">AVERAGE(OFFSET($R$3,0,0,'Données projet'!$E$9+1,1))-AVERAGE(OFFSET($H$3,0,0,'Données projet'!$E$9+1,1))</f>
        <v>46.352667056229393</v>
      </c>
      <c r="T156" s="59">
        <f t="shared" si="142"/>
        <v>155.18878144597841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3.2282556378283638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1.7289052796659951E-19</v>
      </c>
      <c r="AC156" s="22">
        <f t="shared" si="163"/>
        <v>3.2282556378283638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-2.2737367544323206E-13</v>
      </c>
      <c r="AJ156" s="13">
        <f>AI156*VLOOKUP('Données projet'!$B$10,Paramètres!$A$1:$I$89,3,0)*VLOOKUP('Données projet'!$B$10,Paramètres!$A$1:$I$89,5,0)</f>
        <v>-1.4897523215040565E-13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253.52015405195095</v>
      </c>
      <c r="AO156" s="59">
        <f t="shared" si="144"/>
        <v>297.85935152309139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0.22896195646559409</v>
      </c>
      <c r="AV156" s="21">
        <f>EXP(-LN(2)/25)*AV155+(1-EXP(-LN(2)/25))/(LN(2)/25)*Calculateur!AQ156*Calculateur!AS156*VLOOKUP('Données projet'!$B$10,Paramètres!$A$1:$I$89,3,0)*0.475*44/12</f>
        <v>0.56073243499197689</v>
      </c>
      <c r="AW156" s="21">
        <f>EXP(-LN(2)/2)*AW155+(1-EXP(-LN(2)/2))/(LN(2)/2)*AQ156*AT156*VLOOKUP('Données projet'!$B$10,Paramètres!$A$1:$I$89,3,0)*0.475*44/12</f>
        <v>7.2907075942970994E-18</v>
      </c>
      <c r="AX156" s="21">
        <f t="shared" si="166"/>
        <v>0.78969439145757092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124.92479999999993</v>
      </c>
      <c r="D157" s="11">
        <f t="shared" si="140"/>
        <v>32.820925500842712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1217.6863021117676</v>
      </c>
      <c r="H157" s="67">
        <f t="shared" si="110"/>
        <v>568.07380524730092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2.8421709430404007E-14</v>
      </c>
      <c r="O157" s="13">
        <f>N157*VLOOKUP('Données projet'!$B$9,Paramètres!$A$1:$I$89,3,0)*VLOOKUP('Données projet'!$B$9,Paramètres!$A$1:$I$89,5,0)</f>
        <v>1.3877752280677669E-14</v>
      </c>
      <c r="P157" s="13">
        <f t="shared" si="141"/>
        <v>2.623646074440813E-13</v>
      </c>
      <c r="Q157" s="20">
        <f t="shared" si="162"/>
        <v>4.8112210985395512E-13</v>
      </c>
      <c r="R157" s="59">
        <f t="shared" si="109"/>
        <v>293.33333333333377</v>
      </c>
      <c r="S157" s="59">
        <f ca="1">AVERAGE(OFFSET($R$3,0,0,'Données projet'!$E$9+1,1))-AVERAGE(OFFSET($H$3,0,0,'Données projet'!$E$9+1,1))</f>
        <v>46.352667056229393</v>
      </c>
      <c r="T157" s="59">
        <f t="shared" si="142"/>
        <v>155.18878144597841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3.1649515138120621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1.2225206472810495E-19</v>
      </c>
      <c r="AC157" s="22">
        <f t="shared" si="163"/>
        <v>3.1649515138120621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-2.2737367544323206E-13</v>
      </c>
      <c r="AJ157" s="13">
        <f>AI157*VLOOKUP('Données projet'!$B$10,Paramètres!$A$1:$I$89,3,0)*VLOOKUP('Données projet'!$B$10,Paramètres!$A$1:$I$89,5,0)</f>
        <v>-1.4897523215040565E-13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253.52015405195095</v>
      </c>
      <c r="AO157" s="59">
        <f t="shared" si="144"/>
        <v>297.85935152309139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0.22447215215230765</v>
      </c>
      <c r="AV157" s="21">
        <f>EXP(-LN(2)/25)*AV156+(1-EXP(-LN(2)/25))/(LN(2)/25)*Calculateur!AQ157*Calculateur!AS157*VLOOKUP('Données projet'!$B$10,Paramètres!$A$1:$I$89,3,0)*0.475*44/12</f>
        <v>0.54539917706948415</v>
      </c>
      <c r="AW157" s="21">
        <f>EXP(-LN(2)/2)*AW156+(1-EXP(-LN(2)/2))/(LN(2)/2)*AQ157*AT157*VLOOKUP('Données projet'!$B$10,Paramètres!$A$1:$I$89,3,0)*0.475*44/12</f>
        <v>5.1553087795757394E-18</v>
      </c>
      <c r="AX157" s="21">
        <f t="shared" si="166"/>
        <v>0.7698713292217918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125.73599999999993</v>
      </c>
      <c r="D158" s="11">
        <f t="shared" si="140"/>
        <v>33.009169891820072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1225.4013114456282</v>
      </c>
      <c r="H158" s="67">
        <f t="shared" si="110"/>
        <v>569.8145042282531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2.8421709430404007E-14</v>
      </c>
      <c r="O158" s="13">
        <f>N158*VLOOKUP('Données projet'!$B$9,Paramètres!$A$1:$I$89,3,0)*VLOOKUP('Données projet'!$B$9,Paramètres!$A$1:$I$89,5,0)</f>
        <v>1.3877752280677669E-14</v>
      </c>
      <c r="P158" s="13">
        <f t="shared" si="141"/>
        <v>2.623646074440813E-13</v>
      </c>
      <c r="Q158" s="20">
        <f t="shared" si="162"/>
        <v>4.8112210985395512E-13</v>
      </c>
      <c r="R158" s="59">
        <f t="shared" si="109"/>
        <v>293.33333333333377</v>
      </c>
      <c r="S158" s="59">
        <f ca="1">AVERAGE(OFFSET($R$3,0,0,'Données projet'!$E$9+1,1))-AVERAGE(OFFSET($H$3,0,0,'Données projet'!$E$9+1,1))</f>
        <v>46.352667056229393</v>
      </c>
      <c r="T158" s="59">
        <f t="shared" si="142"/>
        <v>155.18878144597841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3.102888745056017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8.6445263983299753E-20</v>
      </c>
      <c r="AC158" s="22">
        <f t="shared" si="163"/>
        <v>3.102888745056017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-2.2737367544323206E-13</v>
      </c>
      <c r="AJ158" s="13">
        <f>AI158*VLOOKUP('Données projet'!$B$10,Paramètres!$A$1:$I$89,3,0)*VLOOKUP('Données projet'!$B$10,Paramètres!$A$1:$I$89,5,0)</f>
        <v>-1.4897523215040565E-13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253.52015405195095</v>
      </c>
      <c r="AO158" s="59">
        <f t="shared" si="144"/>
        <v>297.85935152309139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0.22007039016309451</v>
      </c>
      <c r="AV158" s="21">
        <f>EXP(-LN(2)/25)*AV157+(1-EXP(-LN(2)/25))/(LN(2)/25)*Calculateur!AQ158*Calculateur!AS158*VLOOKUP('Données projet'!$B$10,Paramètres!$A$1:$I$89,3,0)*0.475*44/12</f>
        <v>0.53048520789122289</v>
      </c>
      <c r="AW158" s="21">
        <f>EXP(-LN(2)/2)*AW157+(1-EXP(-LN(2)/2))/(LN(2)/2)*AQ158*AT158*VLOOKUP('Données projet'!$B$10,Paramètres!$A$1:$I$89,3,0)*0.475*44/12</f>
        <v>3.6453537971485497E-18</v>
      </c>
      <c r="AX158" s="21">
        <f t="shared" si="166"/>
        <v>0.75055559805431737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126.54719999999993</v>
      </c>
      <c r="D159" s="11">
        <f t="shared" si="140"/>
        <v>33.19727296936243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1233.1152299389375</v>
      </c>
      <c r="H159" s="67">
        <f t="shared" si="110"/>
        <v>571.55495708830608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2.8421709430404007E-14</v>
      </c>
      <c r="O159" s="13">
        <f>N159*VLOOKUP('Données projet'!$B$9,Paramètres!$A$1:$I$89,3,0)*VLOOKUP('Données projet'!$B$9,Paramètres!$A$1:$I$89,5,0)</f>
        <v>1.3877752280677669E-14</v>
      </c>
      <c r="P159" s="13">
        <f t="shared" si="141"/>
        <v>2.623646074440813E-13</v>
      </c>
      <c r="Q159" s="20">
        <f t="shared" si="162"/>
        <v>4.8112210985395512E-13</v>
      </c>
      <c r="R159" s="59">
        <f t="shared" si="109"/>
        <v>293.33333333333377</v>
      </c>
      <c r="S159" s="59">
        <f ca="1">AVERAGE(OFFSET($R$3,0,0,'Données projet'!$E$9+1,1))-AVERAGE(OFFSET($H$3,0,0,'Données projet'!$E$9+1,1))</f>
        <v>46.352667056229393</v>
      </c>
      <c r="T159" s="59">
        <f t="shared" si="142"/>
        <v>155.18878144597841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3.0420429893407266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6.1126032364052476E-20</v>
      </c>
      <c r="AC159" s="22">
        <f t="shared" si="163"/>
        <v>3.0420429893407266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-2.2737367544323206E-13</v>
      </c>
      <c r="AJ159" s="13">
        <f>AI159*VLOOKUP('Données projet'!$B$10,Paramètres!$A$1:$I$89,3,0)*VLOOKUP('Données projet'!$B$10,Paramètres!$A$1:$I$89,5,0)</f>
        <v>-1.4897523215040565E-13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253.52015405195095</v>
      </c>
      <c r="AO159" s="59">
        <f t="shared" si="144"/>
        <v>297.85935152309139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0.21575494404168016</v>
      </c>
      <c r="AV159" s="21">
        <f>EXP(-LN(2)/25)*AV158+(1-EXP(-LN(2)/25))/(LN(2)/25)*Calculateur!AQ159*Calculateur!AS159*VLOOKUP('Données projet'!$B$10,Paramètres!$A$1:$I$89,3,0)*0.475*44/12</f>
        <v>0.51597906198443277</v>
      </c>
      <c r="AW159" s="21">
        <f>EXP(-LN(2)/2)*AW158+(1-EXP(-LN(2)/2))/(LN(2)/2)*AQ159*AT159*VLOOKUP('Données projet'!$B$10,Paramètres!$A$1:$I$89,3,0)*0.475*44/12</f>
        <v>2.5776543897878697E-18</v>
      </c>
      <c r="AX159" s="21">
        <f t="shared" si="166"/>
        <v>0.73173400602611294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127.35839999999993</v>
      </c>
      <c r="D160" s="11">
        <f t="shared" si="140"/>
        <v>33.385235744403289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1240.8280653953932</v>
      </c>
      <c r="H160" s="67">
        <f t="shared" si="110"/>
        <v>573.29516558816886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2.8421709430404007E-14</v>
      </c>
      <c r="O160" s="13">
        <f>N160*VLOOKUP('Données projet'!$B$9,Paramètres!$A$1:$I$89,3,0)*VLOOKUP('Données projet'!$B$9,Paramètres!$A$1:$I$89,5,0)</f>
        <v>1.3877752280677669E-14</v>
      </c>
      <c r="P160" s="13">
        <f t="shared" si="141"/>
        <v>2.623646074440813E-13</v>
      </c>
      <c r="Q160" s="20">
        <f t="shared" si="162"/>
        <v>4.8112210985395512E-13</v>
      </c>
      <c r="R160" s="59">
        <f t="shared" si="109"/>
        <v>293.33333333333377</v>
      </c>
      <c r="S160" s="59">
        <f ca="1">AVERAGE(OFFSET($R$3,0,0,'Données projet'!$E$9+1,1))-AVERAGE(OFFSET($H$3,0,0,'Données projet'!$E$9+1,1))</f>
        <v>46.352667056229393</v>
      </c>
      <c r="T160" s="59">
        <f t="shared" si="142"/>
        <v>155.18878144597841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2.9823903817827668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4.3222631991649876E-20</v>
      </c>
      <c r="AC160" s="22">
        <f t="shared" si="163"/>
        <v>2.9823903817827668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-2.2737367544323206E-13</v>
      </c>
      <c r="AJ160" s="13">
        <f>AI160*VLOOKUP('Données projet'!$B$10,Paramètres!$A$1:$I$89,3,0)*VLOOKUP('Données projet'!$B$10,Paramètres!$A$1:$I$89,5,0)</f>
        <v>-1.4897523215040565E-13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253.52015405195095</v>
      </c>
      <c r="AO160" s="59">
        <f t="shared" si="144"/>
        <v>297.85935152309139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0.21152412118654451</v>
      </c>
      <c r="AV160" s="21">
        <f>EXP(-LN(2)/25)*AV159+(1-EXP(-LN(2)/25))/(LN(2)/25)*Calculateur!AQ160*Calculateur!AS160*VLOOKUP('Données projet'!$B$10,Paramètres!$A$1:$I$89,3,0)*0.475*44/12</f>
        <v>0.50186958740030885</v>
      </c>
      <c r="AW160" s="21">
        <f>EXP(-LN(2)/2)*AW159+(1-EXP(-LN(2)/2))/(LN(2)/2)*AQ160*AT160*VLOOKUP('Données projet'!$B$10,Paramètres!$A$1:$I$89,3,0)*0.475*44/12</f>
        <v>1.8226768985742749E-18</v>
      </c>
      <c r="AX160" s="21">
        <f t="shared" si="166"/>
        <v>0.71339370858685336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128.16959999999995</v>
      </c>
      <c r="D161" s="11">
        <f t="shared" si="140"/>
        <v>33.573059214253476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1248.5398255135353</v>
      </c>
      <c r="H161" s="67">
        <f t="shared" si="110"/>
        <v>575.03513146482464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2.8421709430404007E-14</v>
      </c>
      <c r="O161" s="13">
        <f>N161*VLOOKUP('Données projet'!$B$9,Paramètres!$A$1:$I$89,3,0)*VLOOKUP('Données projet'!$B$9,Paramètres!$A$1:$I$89,5,0)</f>
        <v>1.3877752280677669E-14</v>
      </c>
      <c r="P161" s="13">
        <f t="shared" si="141"/>
        <v>2.623646074440813E-13</v>
      </c>
      <c r="Q161" s="20">
        <f t="shared" si="162"/>
        <v>4.8112210985395512E-13</v>
      </c>
      <c r="R161" s="59">
        <f t="shared" si="109"/>
        <v>293.33333333333377</v>
      </c>
      <c r="S161" s="59">
        <f ca="1">AVERAGE(OFFSET($R$3,0,0,'Données projet'!$E$9+1,1))-AVERAGE(OFFSET($H$3,0,0,'Données projet'!$E$9+1,1))</f>
        <v>46.352667056229393</v>
      </c>
      <c r="T161" s="59">
        <f t="shared" si="142"/>
        <v>155.18878144597841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2.9239075254745206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3.0563016182026238E-20</v>
      </c>
      <c r="AC161" s="22">
        <f t="shared" si="163"/>
        <v>2.9239075254745206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-2.2737367544323206E-13</v>
      </c>
      <c r="AJ161" s="13">
        <f>AI161*VLOOKUP('Données projet'!$B$10,Paramètres!$A$1:$I$89,3,0)*VLOOKUP('Données projet'!$B$10,Paramètres!$A$1:$I$89,5,0)</f>
        <v>-1.4897523215040565E-13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253.52015405195095</v>
      </c>
      <c r="AO161" s="59">
        <f t="shared" si="144"/>
        <v>297.85935152309139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0.20737626218705094</v>
      </c>
      <c r="AV161" s="21">
        <f>EXP(-LN(2)/25)*AV160+(1-EXP(-LN(2)/25))/(LN(2)/25)*Calculateur!AQ161*Calculateur!AS161*VLOOKUP('Données projet'!$B$10,Paramètres!$A$1:$I$89,3,0)*0.475*44/12</f>
        <v>0.48814593714067284</v>
      </c>
      <c r="AW161" s="21">
        <f>EXP(-LN(2)/2)*AW160+(1-EXP(-LN(2)/2))/(LN(2)/2)*AQ161*AT161*VLOOKUP('Données projet'!$B$10,Paramètres!$A$1:$I$89,3,0)*0.475*44/12</f>
        <v>1.2888271948939349E-18</v>
      </c>
      <c r="AX161" s="21">
        <f t="shared" si="166"/>
        <v>0.69552219932772374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128.98079999999996</v>
      </c>
      <c r="D162" s="11">
        <f t="shared" si="140"/>
        <v>33.76074436286941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1256.2505178888161</v>
      </c>
      <c r="H162" s="67">
        <f t="shared" si="110"/>
        <v>576.77485643199748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2.8421709430404007E-14</v>
      </c>
      <c r="O162" s="13">
        <f>N162*VLOOKUP('Données projet'!$B$9,Paramètres!$A$1:$I$89,3,0)*VLOOKUP('Données projet'!$B$9,Paramètres!$A$1:$I$89,5,0)</f>
        <v>1.3877752280677669E-14</v>
      </c>
      <c r="P162" s="13">
        <f t="shared" si="141"/>
        <v>2.623646074440813E-13</v>
      </c>
      <c r="Q162" s="20">
        <f t="shared" si="162"/>
        <v>4.8112210985395512E-13</v>
      </c>
      <c r="R162" s="59">
        <f t="shared" si="109"/>
        <v>293.33333333333377</v>
      </c>
      <c r="S162" s="59">
        <f ca="1">AVERAGE(OFFSET($R$3,0,0,'Données projet'!$E$9+1,1))-AVERAGE(OFFSET($H$3,0,0,'Données projet'!$E$9+1,1))</f>
        <v>46.352667056229393</v>
      </c>
      <c r="T162" s="59">
        <f t="shared" si="142"/>
        <v>155.18878144597841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2.8665714823074588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2.1611315995824938E-20</v>
      </c>
      <c r="AC162" s="22">
        <f t="shared" si="163"/>
        <v>2.8665714823074588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-2.2737367544323206E-13</v>
      </c>
      <c r="AJ162" s="13">
        <f>AI162*VLOOKUP('Données projet'!$B$10,Paramètres!$A$1:$I$89,3,0)*VLOOKUP('Données projet'!$B$10,Paramètres!$A$1:$I$89,5,0)</f>
        <v>-1.4897523215040565E-13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253.52015405195095</v>
      </c>
      <c r="AO162" s="59">
        <f t="shared" si="144"/>
        <v>297.85935152309139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0.20330974017259323</v>
      </c>
      <c r="AV162" s="21">
        <f>EXP(-LN(2)/25)*AV161+(1-EXP(-LN(2)/25))/(LN(2)/25)*Calculateur!AQ162*Calculateur!AS162*VLOOKUP('Données projet'!$B$10,Paramètres!$A$1:$I$89,3,0)*0.475*44/12</f>
        <v>0.47479756081908198</v>
      </c>
      <c r="AW162" s="21">
        <f>EXP(-LN(2)/2)*AW161+(1-EXP(-LN(2)/2))/(LN(2)/2)*AQ162*AT162*VLOOKUP('Données projet'!$B$10,Paramètres!$A$1:$I$89,3,0)*0.475*44/12</f>
        <v>9.1133844928713743E-19</v>
      </c>
      <c r="AX162" s="21">
        <f t="shared" si="166"/>
        <v>0.67810730099167515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129.79199999999997</v>
      </c>
      <c r="D163" s="11">
        <f t="shared" si="140"/>
        <v>33.948292161114985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1263.9601500156243</v>
      </c>
      <c r="H163" s="67">
        <f t="shared" si="110"/>
        <v>578.51434218060854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2.8421709430404007E-14</v>
      </c>
      <c r="O163" s="13">
        <f>N163*VLOOKUP('Données projet'!$B$9,Paramètres!$A$1:$I$89,3,0)*VLOOKUP('Données projet'!$B$9,Paramètres!$A$1:$I$89,5,0)</f>
        <v>1.3877752280677669E-14</v>
      </c>
      <c r="P163" s="13">
        <f t="shared" si="141"/>
        <v>2.623646074440813E-13</v>
      </c>
      <c r="Q163" s="20">
        <f t="shared" si="162"/>
        <v>4.8112210985395512E-13</v>
      </c>
      <c r="R163" s="59">
        <f t="shared" si="109"/>
        <v>293.33333333333377</v>
      </c>
      <c r="S163" s="59">
        <f ca="1">AVERAGE(OFFSET($R$3,0,0,'Données projet'!$E$9+1,1))-AVERAGE(OFFSET($H$3,0,0,'Données projet'!$E$9+1,1))</f>
        <v>46.352667056229393</v>
      </c>
      <c r="T163" s="59">
        <f t="shared" si="142"/>
        <v>155.18878144597841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2.8103597639753701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1.5281508091013119E-20</v>
      </c>
      <c r="AC163" s="22">
        <f t="shared" si="163"/>
        <v>2.8103597639753701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-2.2737367544323206E-13</v>
      </c>
      <c r="AJ163" s="13">
        <f>AI163*VLOOKUP('Données projet'!$B$10,Paramètres!$A$1:$I$89,3,0)*VLOOKUP('Données projet'!$B$10,Paramètres!$A$1:$I$89,5,0)</f>
        <v>-1.4897523215040565E-13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253.52015405195095</v>
      </c>
      <c r="AO163" s="59">
        <f t="shared" si="144"/>
        <v>297.85935152309139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0.19932296017450554</v>
      </c>
      <c r="AV163" s="21">
        <f>EXP(-LN(2)/25)*AV162+(1-EXP(-LN(2)/25))/(LN(2)/25)*Calculateur!AQ163*Calculateur!AS163*VLOOKUP('Données projet'!$B$10,Paramètres!$A$1:$I$89,3,0)*0.475*44/12</f>
        <v>0.46181419654996564</v>
      </c>
      <c r="AW163" s="21">
        <f>EXP(-LN(2)/2)*AW162+(1-EXP(-LN(2)/2))/(LN(2)/2)*AQ163*AT163*VLOOKUP('Données projet'!$B$10,Paramètres!$A$1:$I$89,3,0)*0.475*44/12</f>
        <v>6.4441359744696743E-19</v>
      </c>
      <c r="AX163" s="21">
        <f t="shared" si="166"/>
        <v>0.66113715672447115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130.60319999999999</v>
      </c>
      <c r="D164" s="11">
        <f t="shared" si="140"/>
        <v>34.135703567016428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1271.6687292892495</v>
      </c>
      <c r="H164" s="67">
        <f t="shared" si="110"/>
        <v>580.25359037922021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2.8421709430404007E-14</v>
      </c>
      <c r="O164" s="13">
        <f>N164*VLOOKUP('Données projet'!$B$9,Paramètres!$A$1:$I$89,3,0)*VLOOKUP('Données projet'!$B$9,Paramètres!$A$1:$I$89,5,0)</f>
        <v>1.3877752280677669E-14</v>
      </c>
      <c r="P164" s="13">
        <f t="shared" si="141"/>
        <v>2.623646074440813E-13</v>
      </c>
      <c r="Q164" s="20">
        <f t="shared" si="162"/>
        <v>4.8112210985395512E-13</v>
      </c>
      <c r="R164" s="59">
        <f t="shared" si="109"/>
        <v>293.33333333333377</v>
      </c>
      <c r="S164" s="59">
        <f ca="1">AVERAGE(OFFSET($R$3,0,0,'Données projet'!$E$9+1,1))-AVERAGE(OFFSET($H$3,0,0,'Données projet'!$E$9+1,1))</f>
        <v>46.352667056229393</v>
      </c>
      <c r="T164" s="59">
        <f t="shared" si="142"/>
        <v>155.18878144597841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2.7552503231540109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1.0805657997912469E-20</v>
      </c>
      <c r="AC164" s="22">
        <f t="shared" si="163"/>
        <v>2.7552503231540109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-2.2737367544323206E-13</v>
      </c>
      <c r="AJ164" s="13">
        <f>AI164*VLOOKUP('Données projet'!$B$10,Paramètres!$A$1:$I$89,3,0)*VLOOKUP('Données projet'!$B$10,Paramètres!$A$1:$I$89,5,0)</f>
        <v>-1.4897523215040565E-13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253.52015405195095</v>
      </c>
      <c r="AO164" s="59">
        <f t="shared" si="144"/>
        <v>297.85935152309139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0.19541435850048466</v>
      </c>
      <c r="AV164" s="21">
        <f>EXP(-LN(2)/25)*AV163+(1-EXP(-LN(2)/25))/(LN(2)/25)*Calculateur!AQ164*Calculateur!AS164*VLOOKUP('Données projet'!$B$10,Paramètres!$A$1:$I$89,3,0)*0.475*44/12</f>
        <v>0.44918586305955371</v>
      </c>
      <c r="AW164" s="21">
        <f>EXP(-LN(2)/2)*AW163+(1-EXP(-LN(2)/2))/(LN(2)/2)*AQ164*AT164*VLOOKUP('Données projet'!$B$10,Paramètres!$A$1:$I$89,3,0)*0.475*44/12</f>
        <v>4.5566922464356872E-19</v>
      </c>
      <c r="AX164" s="21">
        <f t="shared" si="166"/>
        <v>0.64460022156003838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131.4144</v>
      </c>
      <c r="D165" s="11">
        <f t="shared" si="140"/>
        <v>34.32297952601067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1279.3762630078018</v>
      </c>
      <c r="H165" s="67">
        <f t="shared" si="110"/>
        <v>581.99260267446857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2.8421709430404007E-14</v>
      </c>
      <c r="O165" s="13">
        <f>N165*VLOOKUP('Données projet'!$B$9,Paramètres!$A$1:$I$89,3,0)*VLOOKUP('Données projet'!$B$9,Paramètres!$A$1:$I$89,5,0)</f>
        <v>1.3877752280677669E-14</v>
      </c>
      <c r="P165" s="13">
        <f t="shared" si="141"/>
        <v>2.623646074440813E-13</v>
      </c>
      <c r="Q165" s="20">
        <f t="shared" si="162"/>
        <v>4.8112210985395512E-13</v>
      </c>
      <c r="R165" s="59">
        <f t="shared" si="109"/>
        <v>293.33333333333377</v>
      </c>
      <c r="S165" s="59">
        <f ca="1">AVERAGE(OFFSET($R$3,0,0,'Données projet'!$E$9+1,1))-AVERAGE(OFFSET($H$3,0,0,'Données projet'!$E$9+1,1))</f>
        <v>46.352667056229393</v>
      </c>
      <c r="T165" s="59">
        <f t="shared" si="142"/>
        <v>155.18878144597841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2.7012215448537185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7.6407540455065595E-21</v>
      </c>
      <c r="AC165" s="22">
        <f t="shared" si="163"/>
        <v>2.7012215448537185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-2.2737367544323206E-13</v>
      </c>
      <c r="AJ165" s="13">
        <f>AI165*VLOOKUP('Données projet'!$B$10,Paramètres!$A$1:$I$89,3,0)*VLOOKUP('Données projet'!$B$10,Paramètres!$A$1:$I$89,5,0)</f>
        <v>-1.4897523215040565E-13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253.52015405195095</v>
      </c>
      <c r="AO165" s="59">
        <f t="shared" si="144"/>
        <v>297.85935152309139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0.19158240212127972</v>
      </c>
      <c r="AV165" s="21">
        <f>EXP(-LN(2)/25)*AV164+(1-EXP(-LN(2)/25))/(LN(2)/25)*Calculateur!AQ165*Calculateur!AS165*VLOOKUP('Données projet'!$B$10,Paramètres!$A$1:$I$89,3,0)*0.475*44/12</f>
        <v>0.43690285201253232</v>
      </c>
      <c r="AW165" s="21">
        <f>EXP(-LN(2)/2)*AW164+(1-EXP(-LN(2)/2))/(LN(2)/2)*AQ165*AT165*VLOOKUP('Données projet'!$B$10,Paramètres!$A$1:$I$89,3,0)*0.475*44/12</f>
        <v>3.2220679872348371E-19</v>
      </c>
      <c r="AX165" s="21">
        <f t="shared" si="166"/>
        <v>0.62848525413381207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132.22560000000001</v>
      </c>
      <c r="D166" s="11">
        <f t="shared" si="140"/>
        <v>34.510120971187391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1287.0827583740781</v>
      </c>
      <c r="H166" s="67">
        <f t="shared" si="110"/>
        <v>583.73138069148467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2.8421709430404007E-14</v>
      </c>
      <c r="O166" s="13">
        <f>N166*VLOOKUP('Données projet'!$B$9,Paramètres!$A$1:$I$89,3,0)*VLOOKUP('Données projet'!$B$9,Paramètres!$A$1:$I$89,5,0)</f>
        <v>1.3877752280677669E-14</v>
      </c>
      <c r="P166" s="13">
        <f t="shared" si="141"/>
        <v>2.623646074440813E-13</v>
      </c>
      <c r="Q166" s="20">
        <f t="shared" si="162"/>
        <v>4.8112210985395512E-13</v>
      </c>
      <c r="R166" s="59">
        <f t="shared" si="109"/>
        <v>293.33333333333377</v>
      </c>
      <c r="S166" s="59">
        <f ca="1">AVERAGE(OFFSET($R$3,0,0,'Données projet'!$E$9+1,1))-AVERAGE(OFFSET($H$3,0,0,'Données projet'!$E$9+1,1))</f>
        <v>46.352667056229393</v>
      </c>
      <c r="T166" s="59">
        <f t="shared" si="142"/>
        <v>155.18878144597841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2.6482522379415943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5.4028289989562346E-21</v>
      </c>
      <c r="AC166" s="22">
        <f t="shared" si="163"/>
        <v>2.6482522379415943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-2.2737367544323206E-13</v>
      </c>
      <c r="AJ166" s="13">
        <f>AI166*VLOOKUP('Données projet'!$B$10,Paramètres!$A$1:$I$89,3,0)*VLOOKUP('Données projet'!$B$10,Paramètres!$A$1:$I$89,5,0)</f>
        <v>-1.4897523215040565E-13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253.52015405195095</v>
      </c>
      <c r="AO166" s="59">
        <f t="shared" si="144"/>
        <v>297.85935152309139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0.18782558806940838</v>
      </c>
      <c r="AV166" s="21">
        <f>EXP(-LN(2)/25)*AV165+(1-EXP(-LN(2)/25))/(LN(2)/25)*Calculateur!AQ166*Calculateur!AS166*VLOOKUP('Données projet'!$B$10,Paramètres!$A$1:$I$89,3,0)*0.475*44/12</f>
        <v>0.4249557205485272</v>
      </c>
      <c r="AW166" s="21">
        <f>EXP(-LN(2)/2)*AW165+(1-EXP(-LN(2)/2))/(LN(2)/2)*AQ166*AT166*VLOOKUP('Données projet'!$B$10,Paramètres!$A$1:$I$89,3,0)*0.475*44/12</f>
        <v>2.2783461232178436E-19</v>
      </c>
      <c r="AX166" s="21">
        <f t="shared" si="166"/>
        <v>0.61278130861793556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133.03680000000003</v>
      </c>
      <c r="D167" s="11">
        <f t="shared" si="140"/>
        <v>34.697128823525262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1294.788222497388</v>
      </c>
      <c r="H167" s="67">
        <f t="shared" si="110"/>
        <v>585.46992603430647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2.8421709430404007E-14</v>
      </c>
      <c r="O167" s="13">
        <f>N167*VLOOKUP('Données projet'!$B$9,Paramètres!$A$1:$I$89,3,0)*VLOOKUP('Données projet'!$B$9,Paramètres!$A$1:$I$89,5,0)</f>
        <v>1.3877752280677669E-14</v>
      </c>
      <c r="P167" s="13">
        <f t="shared" si="141"/>
        <v>2.623646074440813E-13</v>
      </c>
      <c r="Q167" s="20">
        <f t="shared" si="162"/>
        <v>4.8112210985395512E-13</v>
      </c>
      <c r="R167" s="59">
        <f t="shared" si="109"/>
        <v>293.33333333333377</v>
      </c>
      <c r="S167" s="59">
        <f ca="1">AVERAGE(OFFSET($R$3,0,0,'Données projet'!$E$9+1,1))-AVERAGE(OFFSET($H$3,0,0,'Données projet'!$E$9+1,1))</f>
        <v>46.352667056229393</v>
      </c>
      <c r="T167" s="59">
        <f t="shared" si="142"/>
        <v>155.18878144597841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2.5963216268299298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3.8203770227532798E-21</v>
      </c>
      <c r="AC167" s="22">
        <f t="shared" si="163"/>
        <v>2.5963216268299298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-2.2737367544323206E-13</v>
      </c>
      <c r="AJ167" s="13">
        <f>AI167*VLOOKUP('Données projet'!$B$10,Paramètres!$A$1:$I$89,3,0)*VLOOKUP('Données projet'!$B$10,Paramètres!$A$1:$I$89,5,0)</f>
        <v>-1.4897523215040565E-13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253.52015405195095</v>
      </c>
      <c r="AO167" s="59">
        <f t="shared" si="144"/>
        <v>297.85935152309139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0.18414244284966391</v>
      </c>
      <c r="AV167" s="21">
        <f>EXP(-LN(2)/25)*AV166+(1-EXP(-LN(2)/25))/(LN(2)/25)*Calculateur!AQ167*Calculateur!AS167*VLOOKUP('Données projet'!$B$10,Paramètres!$A$1:$I$89,3,0)*0.475*44/12</f>
        <v>0.41333528402267761</v>
      </c>
      <c r="AW167" s="21">
        <f>EXP(-LN(2)/2)*AW166+(1-EXP(-LN(2)/2))/(LN(2)/2)*AQ167*AT167*VLOOKUP('Données projet'!$B$10,Paramètres!$A$1:$I$89,3,0)*0.475*44/12</f>
        <v>1.6110339936174186E-19</v>
      </c>
      <c r="AX167" s="21">
        <f t="shared" si="166"/>
        <v>0.59747772687234146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133.84800000000004</v>
      </c>
      <c r="D168" s="11">
        <f t="shared" si="140"/>
        <v>34.884003992121691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1302.4926623953259</v>
      </c>
      <c r="H168" s="67">
        <f t="shared" si="110"/>
        <v>587.20824028627862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2.8421709430404007E-14</v>
      </c>
      <c r="O168" s="13">
        <f>N168*VLOOKUP('Données projet'!$B$9,Paramètres!$A$1:$I$89,3,0)*VLOOKUP('Données projet'!$B$9,Paramètres!$A$1:$I$89,5,0)</f>
        <v>1.3877752280677669E-14</v>
      </c>
      <c r="P168" s="13">
        <f t="shared" si="141"/>
        <v>2.623646074440813E-13</v>
      </c>
      <c r="Q168" s="20">
        <f t="shared" si="162"/>
        <v>4.8112210985395512E-13</v>
      </c>
      <c r="R168" s="59">
        <f t="shared" si="109"/>
        <v>293.33333333333377</v>
      </c>
      <c r="S168" s="59">
        <f ca="1">AVERAGE(OFFSET($R$3,0,0,'Données projet'!$E$9+1,1))-AVERAGE(OFFSET($H$3,0,0,'Données projet'!$E$9+1,1))</f>
        <v>46.352667056229393</v>
      </c>
      <c r="T168" s="59">
        <f t="shared" si="142"/>
        <v>155.18878144597841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2.5454093433276199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2.7014144994781173E-21</v>
      </c>
      <c r="AC168" s="22">
        <f t="shared" si="163"/>
        <v>2.5454093433276199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-2.2737367544323206E-13</v>
      </c>
      <c r="AJ168" s="13">
        <f>AI168*VLOOKUP('Données projet'!$B$10,Paramètres!$A$1:$I$89,3,0)*VLOOKUP('Données projet'!$B$10,Paramètres!$A$1:$I$89,5,0)</f>
        <v>-1.4897523215040565E-13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253.52015405195095</v>
      </c>
      <c r="AO168" s="59">
        <f t="shared" si="144"/>
        <v>297.85935152309139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0.18053152186118188</v>
      </c>
      <c r="AV168" s="21">
        <f>EXP(-LN(2)/25)*AV167+(1-EXP(-LN(2)/25))/(LN(2)/25)*Calculateur!AQ168*Calculateur!AS168*VLOOKUP('Données projet'!$B$10,Paramètres!$A$1:$I$89,3,0)*0.475*44/12</f>
        <v>0.40203260894471959</v>
      </c>
      <c r="AW168" s="21">
        <f>EXP(-LN(2)/2)*AW167+(1-EXP(-LN(2)/2))/(LN(2)/2)*AQ168*AT168*VLOOKUP('Données projet'!$B$10,Paramètres!$A$1:$I$89,3,0)*0.475*44/12</f>
        <v>1.1391730616089218E-19</v>
      </c>
      <c r="AX168" s="21">
        <f t="shared" si="166"/>
        <v>0.58256413080590153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134.65920000000006</v>
      </c>
      <c r="D169" s="11">
        <f t="shared" si="140"/>
        <v>35.07074737441733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1310.1960849955026</v>
      </c>
      <c r="H169" s="67">
        <f t="shared" si="110"/>
        <v>588.94632501044362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2.8421709430404007E-14</v>
      </c>
      <c r="O169" s="13">
        <f>N169*VLOOKUP('Données projet'!$B$9,Paramètres!$A$1:$I$89,3,0)*VLOOKUP('Données projet'!$B$9,Paramètres!$A$1:$I$89,5,0)</f>
        <v>1.3877752280677669E-14</v>
      </c>
      <c r="P169" s="13">
        <f t="shared" si="141"/>
        <v>2.623646074440813E-13</v>
      </c>
      <c r="Q169" s="20">
        <f t="shared" si="162"/>
        <v>4.8112210985395512E-13</v>
      </c>
      <c r="R169" s="59">
        <f t="shared" si="109"/>
        <v>293.33333333333377</v>
      </c>
      <c r="S169" s="59">
        <f ca="1">AVERAGE(OFFSET($R$3,0,0,'Données projet'!$E$9+1,1))-AVERAGE(OFFSET($H$3,0,0,'Données projet'!$E$9+1,1))</f>
        <v>46.352667056229393</v>
      </c>
      <c r="T169" s="59">
        <f t="shared" si="142"/>
        <v>155.18878144597841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2.4954954186513634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1.9101885113766399E-21</v>
      </c>
      <c r="AC169" s="22">
        <f t="shared" si="163"/>
        <v>2.4954954186513634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-2.2737367544323206E-13</v>
      </c>
      <c r="AJ169" s="13">
        <f>AI169*VLOOKUP('Données projet'!$B$10,Paramètres!$A$1:$I$89,3,0)*VLOOKUP('Données projet'!$B$10,Paramètres!$A$1:$I$89,5,0)</f>
        <v>-1.4897523215040565E-13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253.52015405195095</v>
      </c>
      <c r="AO169" s="59">
        <f t="shared" si="144"/>
        <v>297.85935152309139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0.17699140883083964</v>
      </c>
      <c r="AV169" s="21">
        <f>EXP(-LN(2)/25)*AV168+(1-EXP(-LN(2)/25))/(LN(2)/25)*Calculateur!AQ169*Calculateur!AS169*VLOOKUP('Données projet'!$B$10,Paramètres!$A$1:$I$89,3,0)*0.475*44/12</f>
        <v>0.39103900611115017</v>
      </c>
      <c r="AW169" s="21">
        <f>EXP(-LN(2)/2)*AW168+(1-EXP(-LN(2)/2))/(LN(2)/2)*AQ169*AT169*VLOOKUP('Données projet'!$B$10,Paramètres!$A$1:$I$89,3,0)*0.475*44/12</f>
        <v>8.0551699680870929E-20</v>
      </c>
      <c r="AX169" s="21">
        <f t="shared" si="166"/>
        <v>0.5680304149419898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135.47040000000007</v>
      </c>
      <c r="D170" s="11">
        <f t="shared" si="140"/>
        <v>35.257359856414858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1317.8984971372381</v>
      </c>
      <c r="H170" s="67">
        <f t="shared" si="110"/>
        <v>590.68418174992269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2.8421709430404007E-14</v>
      </c>
      <c r="O170" s="13">
        <f>N170*VLOOKUP('Données projet'!$B$9,Paramètres!$A$1:$I$89,3,0)*VLOOKUP('Données projet'!$B$9,Paramètres!$A$1:$I$89,5,0)</f>
        <v>1.3877752280677669E-14</v>
      </c>
      <c r="P170" s="13">
        <f t="shared" si="141"/>
        <v>2.623646074440813E-13</v>
      </c>
      <c r="Q170" s="20">
        <f t="shared" si="162"/>
        <v>4.8112210985395512E-13</v>
      </c>
      <c r="R170" s="59">
        <f t="shared" si="109"/>
        <v>293.33333333333377</v>
      </c>
      <c r="S170" s="59">
        <f ca="1">AVERAGE(OFFSET($R$3,0,0,'Données projet'!$E$9+1,1))-AVERAGE(OFFSET($H$3,0,0,'Données projet'!$E$9+1,1))</f>
        <v>46.352667056229393</v>
      </c>
      <c r="T170" s="59">
        <f t="shared" si="142"/>
        <v>155.18878144597841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2.4465602755935203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1.3507072497390586E-21</v>
      </c>
      <c r="AC170" s="22">
        <f t="shared" si="163"/>
        <v>2.4465602755935203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-2.2737367544323206E-13</v>
      </c>
      <c r="AJ170" s="13">
        <f>AI170*VLOOKUP('Données projet'!$B$10,Paramètres!$A$1:$I$89,3,0)*VLOOKUP('Données projet'!$B$10,Paramètres!$A$1:$I$89,5,0)</f>
        <v>-1.4897523215040565E-13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253.52015405195095</v>
      </c>
      <c r="AO170" s="59">
        <f t="shared" si="144"/>
        <v>297.85935152309139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0.17352071525776669</v>
      </c>
      <c r="AV170" s="21">
        <f>EXP(-LN(2)/25)*AV169+(1-EXP(-LN(2)/25))/(LN(2)/25)*Calculateur!AQ170*Calculateur!AS170*VLOOKUP('Données projet'!$B$10,Paramètres!$A$1:$I$89,3,0)*0.475*44/12</f>
        <v>0.38034602392519318</v>
      </c>
      <c r="AW170" s="21">
        <f>EXP(-LN(2)/2)*AW169+(1-EXP(-LN(2)/2))/(LN(2)/2)*AQ170*AT170*VLOOKUP('Données projet'!$B$10,Paramètres!$A$1:$I$89,3,0)*0.475*44/12</f>
        <v>5.6958653080446089E-20</v>
      </c>
      <c r="AX170" s="21">
        <f t="shared" si="166"/>
        <v>0.55386673918295992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136.28160000000008</v>
      </c>
      <c r="D171" s="11">
        <f t="shared" si="140"/>
        <v>35.443842312892279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1325.5999055732043</v>
      </c>
      <c r="H171" s="67">
        <f t="shared" si="110"/>
        <v>592.42181202828749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2.8421709430404007E-14</v>
      </c>
      <c r="O171" s="13">
        <f>N171*VLOOKUP('Données projet'!$B$9,Paramètres!$A$1:$I$89,3,0)*VLOOKUP('Données projet'!$B$9,Paramètres!$A$1:$I$89,5,0)</f>
        <v>1.3877752280677669E-14</v>
      </c>
      <c r="P171" s="13">
        <f t="shared" si="141"/>
        <v>2.623646074440813E-13</v>
      </c>
      <c r="Q171" s="20">
        <f t="shared" si="162"/>
        <v>4.8112210985395512E-13</v>
      </c>
      <c r="R171" s="59">
        <f t="shared" si="109"/>
        <v>293.33333333333377</v>
      </c>
      <c r="S171" s="59">
        <f ca="1">AVERAGE(OFFSET($R$3,0,0,'Données projet'!$E$9+1,1))-AVERAGE(OFFSET($H$3,0,0,'Données projet'!$E$9+1,1))</f>
        <v>46.352667056229393</v>
      </c>
      <c r="T171" s="59">
        <f t="shared" si="142"/>
        <v>155.18878144597841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2.3985847208435516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9.5509425568831994E-22</v>
      </c>
      <c r="AC171" s="22">
        <f t="shared" si="163"/>
        <v>2.3985847208435516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-2.2737367544323206E-13</v>
      </c>
      <c r="AJ171" s="13">
        <f>AI171*VLOOKUP('Données projet'!$B$10,Paramètres!$A$1:$I$89,3,0)*VLOOKUP('Données projet'!$B$10,Paramètres!$A$1:$I$89,5,0)</f>
        <v>-1.4897523215040565E-13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253.52015405195095</v>
      </c>
      <c r="AO171" s="59">
        <f t="shared" si="144"/>
        <v>297.85935152309139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0.17011807986874763</v>
      </c>
      <c r="AV171" s="21">
        <f>EXP(-LN(2)/25)*AV170+(1-EXP(-LN(2)/25))/(LN(2)/25)*Calculateur!AQ171*Calculateur!AS171*VLOOKUP('Données projet'!$B$10,Paramètres!$A$1:$I$89,3,0)*0.475*44/12</f>
        <v>0.36994544189943068</v>
      </c>
      <c r="AW171" s="21">
        <f>EXP(-LN(2)/2)*AW170+(1-EXP(-LN(2)/2))/(LN(2)/2)*AQ171*AT171*VLOOKUP('Données projet'!$B$10,Paramètres!$A$1:$I$89,3,0)*0.475*44/12</f>
        <v>4.0275849840435464E-20</v>
      </c>
      <c r="AX171" s="21">
        <f t="shared" si="166"/>
        <v>0.54006352176817829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137.0928000000001</v>
      </c>
      <c r="D172" s="11">
        <f t="shared" si="140"/>
        <v>35.6301956076111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1333.3003169710339</v>
      </c>
      <c r="H172" s="67">
        <f t="shared" si="110"/>
        <v>594.15921734992276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2.8421709430404007E-14</v>
      </c>
      <c r="O172" s="13">
        <f>N172*VLOOKUP('Données projet'!$B$9,Paramètres!$A$1:$I$89,3,0)*VLOOKUP('Données projet'!$B$9,Paramètres!$A$1:$I$89,5,0)</f>
        <v>1.3877752280677669E-14</v>
      </c>
      <c r="P172" s="13">
        <f t="shared" si="141"/>
        <v>2.623646074440813E-13</v>
      </c>
      <c r="Q172" s="20">
        <f t="shared" si="162"/>
        <v>4.8112210985395512E-13</v>
      </c>
      <c r="R172" s="59">
        <f t="shared" si="109"/>
        <v>293.33333333333377</v>
      </c>
      <c r="S172" s="59">
        <f ca="1">AVERAGE(OFFSET($R$3,0,0,'Données projet'!$E$9+1,1))-AVERAGE(OFFSET($H$3,0,0,'Données projet'!$E$9+1,1))</f>
        <v>46.352667056229393</v>
      </c>
      <c r="T172" s="59">
        <f t="shared" si="142"/>
        <v>155.18878144597841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2.3515499374600308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6.7535362486952932E-22</v>
      </c>
      <c r="AC172" s="22">
        <f t="shared" si="163"/>
        <v>2.3515499374600308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-2.2737367544323206E-13</v>
      </c>
      <c r="AJ172" s="13">
        <f>AI172*VLOOKUP('Données projet'!$B$10,Paramètres!$A$1:$I$89,3,0)*VLOOKUP('Données projet'!$B$10,Paramètres!$A$1:$I$89,5,0)</f>
        <v>-1.4897523215040565E-13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253.52015405195095</v>
      </c>
      <c r="AO172" s="59">
        <f t="shared" si="144"/>
        <v>297.85935152309139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0.1667821680843046</v>
      </c>
      <c r="AV172" s="21">
        <f>EXP(-LN(2)/25)*AV171+(1-EXP(-LN(2)/25))/(LN(2)/25)*Calculateur!AQ172*Calculateur!AS172*VLOOKUP('Données projet'!$B$10,Paramètres!$A$1:$I$89,3,0)*0.475*44/12</f>
        <v>0.35982926433610546</v>
      </c>
      <c r="AW172" s="21">
        <f>EXP(-LN(2)/2)*AW171+(1-EXP(-LN(2)/2))/(LN(2)/2)*AQ172*AT172*VLOOKUP('Données projet'!$B$10,Paramètres!$A$1:$I$89,3,0)*0.475*44/12</f>
        <v>2.8479326540223045E-20</v>
      </c>
      <c r="AX172" s="21">
        <f t="shared" si="166"/>
        <v>0.52661143242041009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137.90400000000011</v>
      </c>
      <c r="D173" s="11">
        <f t="shared" si="140"/>
        <v>35.816420593519382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1340.9997379148874</v>
      </c>
      <c r="H173" s="67">
        <f t="shared" si="110"/>
        <v>595.89639920037973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2.8421709430404007E-14</v>
      </c>
      <c r="O173" s="13">
        <f>N173*VLOOKUP('Données projet'!$B$9,Paramètres!$A$1:$I$89,3,0)*VLOOKUP('Données projet'!$B$9,Paramètres!$A$1:$I$89,5,0)</f>
        <v>1.3877752280677669E-14</v>
      </c>
      <c r="P173" s="13">
        <f t="shared" si="141"/>
        <v>2.623646074440813E-13</v>
      </c>
      <c r="Q173" s="20">
        <f t="shared" si="162"/>
        <v>4.8112210985395512E-13</v>
      </c>
      <c r="R173" s="59">
        <f t="shared" si="109"/>
        <v>293.33333333333377</v>
      </c>
      <c r="S173" s="59">
        <f ca="1">AVERAGE(OFFSET($R$3,0,0,'Données projet'!$E$9+1,1))-AVERAGE(OFFSET($H$3,0,0,'Données projet'!$E$9+1,1))</f>
        <v>46.352667056229393</v>
      </c>
      <c r="T173" s="59">
        <f t="shared" si="142"/>
        <v>155.18878144597841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2.3054374774902757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4.7754712784415997E-22</v>
      </c>
      <c r="AC173" s="22">
        <f t="shared" si="163"/>
        <v>2.3054374774902757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-2.2737367544323206E-13</v>
      </c>
      <c r="AJ173" s="13">
        <f>AI173*VLOOKUP('Données projet'!$B$10,Paramètres!$A$1:$I$89,3,0)*VLOOKUP('Données projet'!$B$10,Paramètres!$A$1:$I$89,5,0)</f>
        <v>-1.4897523215040565E-13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253.52015405195095</v>
      </c>
      <c r="AO173" s="59">
        <f t="shared" si="144"/>
        <v>297.85935152309139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0.1635116714952492</v>
      </c>
      <c r="AV173" s="21">
        <f>EXP(-LN(2)/25)*AV172+(1-EXP(-LN(2)/25))/(LN(2)/25)*Calculateur!AQ173*Calculateur!AS173*VLOOKUP('Données projet'!$B$10,Paramètres!$A$1:$I$89,3,0)*0.475*44/12</f>
        <v>0.34998971418023606</v>
      </c>
      <c r="AW173" s="21">
        <f>EXP(-LN(2)/2)*AW172+(1-EXP(-LN(2)/2))/(LN(2)/2)*AQ173*AT173*VLOOKUP('Données projet'!$B$10,Paramètres!$A$1:$I$89,3,0)*0.475*44/12</f>
        <v>2.0137924920217732E-20</v>
      </c>
      <c r="AX173" s="21">
        <f t="shared" si="166"/>
        <v>0.51350138567548531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138.71520000000012</v>
      </c>
      <c r="D174" s="11">
        <f t="shared" si="140"/>
        <v>36.002518112950014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1348.6981749069835</v>
      </c>
      <c r="H174" s="67">
        <f t="shared" si="110"/>
        <v>597.63335904672147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2.8421709430404007E-14</v>
      </c>
      <c r="O174" s="13">
        <f>N174*VLOOKUP('Données projet'!$B$9,Paramètres!$A$1:$I$89,3,0)*VLOOKUP('Données projet'!$B$9,Paramètres!$A$1:$I$89,5,0)</f>
        <v>1.3877752280677669E-14</v>
      </c>
      <c r="P174" s="13">
        <f t="shared" si="141"/>
        <v>2.623646074440813E-13</v>
      </c>
      <c r="Q174" s="20">
        <f t="shared" si="162"/>
        <v>4.8112210985395512E-13</v>
      </c>
      <c r="R174" s="59">
        <f t="shared" si="109"/>
        <v>293.33333333333377</v>
      </c>
      <c r="S174" s="59">
        <f ca="1">AVERAGE(OFFSET($R$3,0,0,'Données projet'!$E$9+1,1))-AVERAGE(OFFSET($H$3,0,0,'Données projet'!$E$9+1,1))</f>
        <v>46.352667056229393</v>
      </c>
      <c r="T174" s="59">
        <f t="shared" si="142"/>
        <v>155.18878144597841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2.2602292547347043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3.3767681243476466E-22</v>
      </c>
      <c r="AC174" s="22">
        <f t="shared" si="163"/>
        <v>2.2602292547347043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-2.2737367544323206E-13</v>
      </c>
      <c r="AJ174" s="13">
        <f>AI174*VLOOKUP('Données projet'!$B$10,Paramètres!$A$1:$I$89,3,0)*VLOOKUP('Données projet'!$B$10,Paramètres!$A$1:$I$89,5,0)</f>
        <v>-1.4897523215040565E-13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253.52015405195095</v>
      </c>
      <c r="AO174" s="59">
        <f t="shared" si="144"/>
        <v>297.85935152309139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0.16030530734949924</v>
      </c>
      <c r="AV174" s="21">
        <f>EXP(-LN(2)/25)*AV173+(1-EXP(-LN(2)/25))/(LN(2)/25)*Calculateur!AQ174*Calculateur!AS174*VLOOKUP('Données projet'!$B$10,Paramètres!$A$1:$I$89,3,0)*0.475*44/12</f>
        <v>0.34041922704081834</v>
      </c>
      <c r="AW174" s="21">
        <f>EXP(-LN(2)/2)*AW173+(1-EXP(-LN(2)/2))/(LN(2)/2)*AQ174*AT174*VLOOKUP('Données projet'!$B$10,Paramètres!$A$1:$I$89,3,0)*0.475*44/12</f>
        <v>1.4239663270111522E-20</v>
      </c>
      <c r="AX174" s="21">
        <f t="shared" si="166"/>
        <v>0.50072453439031761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139.52640000000014</v>
      </c>
      <c r="D175" s="11">
        <f t="shared" si="140"/>
        <v>36.18848899781392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1356.3956343690909</v>
      </c>
      <c r="H175" s="67">
        <f t="shared" si="110"/>
        <v>599.37009833785942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2.8421709430404007E-14</v>
      </c>
      <c r="O175" s="13">
        <f>N175*VLOOKUP('Données projet'!$B$9,Paramètres!$A$1:$I$89,3,0)*VLOOKUP('Données projet'!$B$9,Paramètres!$A$1:$I$89,5,0)</f>
        <v>1.3877752280677669E-14</v>
      </c>
      <c r="P175" s="13">
        <f t="shared" si="141"/>
        <v>2.623646074440813E-13</v>
      </c>
      <c r="Q175" s="20">
        <f t="shared" si="162"/>
        <v>4.8112210985395512E-13</v>
      </c>
      <c r="R175" s="59">
        <f t="shared" si="109"/>
        <v>293.33333333333377</v>
      </c>
      <c r="S175" s="59">
        <f ca="1">AVERAGE(OFFSET($R$3,0,0,'Données projet'!$E$9+1,1))-AVERAGE(OFFSET($H$3,0,0,'Données projet'!$E$9+1,1))</f>
        <v>46.352667056229393</v>
      </c>
      <c r="T175" s="59">
        <f t="shared" si="142"/>
        <v>155.18878144597841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2.2159075376530764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2.3877356392207998E-22</v>
      </c>
      <c r="AC175" s="22">
        <f t="shared" si="163"/>
        <v>2.2159075376530764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-2.2737367544323206E-13</v>
      </c>
      <c r="AJ175" s="13">
        <f>AI175*VLOOKUP('Données projet'!$B$10,Paramètres!$A$1:$I$89,3,0)*VLOOKUP('Données projet'!$B$10,Paramètres!$A$1:$I$89,5,0)</f>
        <v>-1.4897523215040565E-13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253.52015405195095</v>
      </c>
      <c r="AO175" s="59">
        <f t="shared" si="144"/>
        <v>297.85935152309139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0.1571618180489584</v>
      </c>
      <c r="AV175" s="21">
        <f>EXP(-LN(2)/25)*AV174+(1-EXP(-LN(2)/25))/(LN(2)/25)*Calculateur!AQ175*Calculateur!AS175*VLOOKUP('Données projet'!$B$10,Paramètres!$A$1:$I$89,3,0)*0.475*44/12</f>
        <v>0.33111044537551804</v>
      </c>
      <c r="AW175" s="21">
        <f>EXP(-LN(2)/2)*AW174+(1-EXP(-LN(2)/2))/(LN(2)/2)*AQ175*AT175*VLOOKUP('Données projet'!$B$10,Paramètres!$A$1:$I$89,3,0)*0.475*44/12</f>
        <v>1.0068962460108866E-20</v>
      </c>
      <c r="AX175" s="21">
        <f t="shared" si="166"/>
        <v>0.48827226342447644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140.33760000000015</v>
      </c>
      <c r="D176" s="11">
        <f t="shared" si="140"/>
        <v>36.374334069789043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1364.0921226439868</v>
      </c>
      <c r="H176" s="67">
        <f t="shared" si="110"/>
        <v>601.10661850488282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2.8421709430404007E-14</v>
      </c>
      <c r="O176" s="13">
        <f>N176*VLOOKUP('Données projet'!$B$9,Paramètres!$A$1:$I$89,3,0)*VLOOKUP('Données projet'!$B$9,Paramètres!$A$1:$I$89,5,0)</f>
        <v>1.3877752280677669E-14</v>
      </c>
      <c r="P176" s="13">
        <f t="shared" si="141"/>
        <v>2.623646074440813E-13</v>
      </c>
      <c r="Q176" s="20">
        <f t="shared" si="162"/>
        <v>4.8112210985395512E-13</v>
      </c>
      <c r="R176" s="59">
        <f t="shared" si="109"/>
        <v>293.33333333333377</v>
      </c>
      <c r="S176" s="59">
        <f ca="1">AVERAGE(OFFSET($R$3,0,0,'Données projet'!$E$9+1,1))-AVERAGE(OFFSET($H$3,0,0,'Données projet'!$E$9+1,1))</f>
        <v>46.352667056229393</v>
      </c>
      <c r="T176" s="59">
        <f t="shared" si="142"/>
        <v>155.18878144597841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2.1724549424098409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1.6883840621738233E-22</v>
      </c>
      <c r="AC176" s="22">
        <f t="shared" si="163"/>
        <v>2.1724549424098409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-2.2737367544323206E-13</v>
      </c>
      <c r="AJ176" s="13">
        <f>AI176*VLOOKUP('Données projet'!$B$10,Paramètres!$A$1:$I$89,3,0)*VLOOKUP('Données projet'!$B$10,Paramètres!$A$1:$I$89,5,0)</f>
        <v>-1.4897523215040565E-13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253.52015405195095</v>
      </c>
      <c r="AO176" s="59">
        <f t="shared" si="144"/>
        <v>297.85935152309139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0.15407997065626203</v>
      </c>
      <c r="AV176" s="21">
        <f>EXP(-LN(2)/25)*AV175+(1-EXP(-LN(2)/25))/(LN(2)/25)*Calculateur!AQ176*Calculateur!AS176*VLOOKUP('Données projet'!$B$10,Paramètres!$A$1:$I$89,3,0)*0.475*44/12</f>
        <v>0.32205621283438296</v>
      </c>
      <c r="AW176" s="21">
        <f>EXP(-LN(2)/2)*AW175+(1-EXP(-LN(2)/2))/(LN(2)/2)*AQ176*AT176*VLOOKUP('Données projet'!$B$10,Paramètres!$A$1:$I$89,3,0)*0.475*44/12</f>
        <v>7.1198316350557612E-21</v>
      </c>
      <c r="AX176" s="21">
        <f t="shared" si="166"/>
        <v>0.47613618349064502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141.14880000000016</v>
      </c>
      <c r="D177" s="11">
        <f t="shared" si="140"/>
        <v>36.560054140504519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1371.7876459968784</v>
      </c>
      <c r="H177" s="67">
        <f t="shared" si="110"/>
        <v>602.84292096137892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2.8421709430404007E-14</v>
      </c>
      <c r="O177" s="13">
        <f>N177*VLOOKUP('Données projet'!$B$9,Paramètres!$A$1:$I$89,3,0)*VLOOKUP('Données projet'!$B$9,Paramètres!$A$1:$I$89,5,0)</f>
        <v>1.3877752280677669E-14</v>
      </c>
      <c r="P177" s="13">
        <f t="shared" si="141"/>
        <v>2.623646074440813E-13</v>
      </c>
      <c r="Q177" s="20">
        <f t="shared" si="162"/>
        <v>4.8112210985395512E-13</v>
      </c>
      <c r="R177" s="59">
        <f t="shared" si="109"/>
        <v>293.33333333333377</v>
      </c>
      <c r="S177" s="59">
        <f ca="1">AVERAGE(OFFSET($R$3,0,0,'Données projet'!$E$9+1,1))-AVERAGE(OFFSET($H$3,0,0,'Données projet'!$E$9+1,1))</f>
        <v>46.352667056229393</v>
      </c>
      <c r="T177" s="59">
        <f t="shared" si="142"/>
        <v>155.18878144597841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2.1298544260558594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1.1938678196103999E-22</v>
      </c>
      <c r="AC177" s="22">
        <f t="shared" si="163"/>
        <v>2.1298544260558594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-2.2737367544323206E-13</v>
      </c>
      <c r="AJ177" s="13">
        <f>AI177*VLOOKUP('Données projet'!$B$10,Paramètres!$A$1:$I$89,3,0)*VLOOKUP('Données projet'!$B$10,Paramètres!$A$1:$I$89,5,0)</f>
        <v>-1.4897523215040565E-13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253.52015405195095</v>
      </c>
      <c r="AO177" s="59">
        <f t="shared" si="144"/>
        <v>297.85935152309139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0.15105855641119512</v>
      </c>
      <c r="AV177" s="21">
        <f>EXP(-LN(2)/25)*AV176+(1-EXP(-LN(2)/25))/(LN(2)/25)*Calculateur!AQ177*Calculateur!AS177*VLOOKUP('Données projet'!$B$10,Paramètres!$A$1:$I$89,3,0)*0.475*44/12</f>
        <v>0.31324956875822657</v>
      </c>
      <c r="AW177" s="21">
        <f>EXP(-LN(2)/2)*AW176+(1-EXP(-LN(2)/2))/(LN(2)/2)*AQ177*AT177*VLOOKUP('Données projet'!$B$10,Paramètres!$A$1:$I$89,3,0)*0.475*44/12</f>
        <v>5.034481230054433E-21</v>
      </c>
      <c r="AX177" s="21">
        <f t="shared" si="166"/>
        <v>0.46430812516942166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141.96000000000018</v>
      </c>
      <c r="D178" s="11">
        <f t="shared" si="140"/>
        <v>36.745650011720521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1379.4822106167915</v>
      </c>
      <c r="H178" s="67">
        <f t="shared" si="110"/>
        <v>604.57900710374679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2.8421709430404007E-14</v>
      </c>
      <c r="O178" s="13">
        <f>N178*VLOOKUP('Données projet'!$B$9,Paramètres!$A$1:$I$89,3,0)*VLOOKUP('Données projet'!$B$9,Paramètres!$A$1:$I$89,5,0)</f>
        <v>1.3877752280677669E-14</v>
      </c>
      <c r="P178" s="13">
        <f t="shared" si="141"/>
        <v>2.623646074440813E-13</v>
      </c>
      <c r="Q178" s="20">
        <f t="shared" si="162"/>
        <v>4.8112210985395512E-13</v>
      </c>
      <c r="R178" s="59">
        <f t="shared" si="109"/>
        <v>293.33333333333377</v>
      </c>
      <c r="S178" s="59">
        <f ca="1">AVERAGE(OFFSET($R$3,0,0,'Données projet'!$E$9+1,1))-AVERAGE(OFFSET($H$3,0,0,'Données projet'!$E$9+1,1))</f>
        <v>46.352667056229393</v>
      </c>
      <c r="T178" s="59">
        <f t="shared" si="142"/>
        <v>155.18878144597841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2.08808927984383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8.4419203108691165E-23</v>
      </c>
      <c r="AC178" s="22">
        <f t="shared" si="163"/>
        <v>2.08808927984383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-2.2737367544323206E-13</v>
      </c>
      <c r="AJ178" s="13">
        <f>AI178*VLOOKUP('Données projet'!$B$10,Paramètres!$A$1:$I$89,3,0)*VLOOKUP('Données projet'!$B$10,Paramètres!$A$1:$I$89,5,0)</f>
        <v>-1.4897523215040565E-13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253.52015405195095</v>
      </c>
      <c r="AO178" s="59">
        <f t="shared" si="144"/>
        <v>297.85935152309139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0.14809639025659327</v>
      </c>
      <c r="AV178" s="21">
        <f>EXP(-LN(2)/25)*AV177+(1-EXP(-LN(2)/25))/(LN(2)/25)*Calculateur!AQ178*Calculateur!AS178*VLOOKUP('Données projet'!$B$10,Paramètres!$A$1:$I$89,3,0)*0.475*44/12</f>
        <v>0.30468374282745397</v>
      </c>
      <c r="AW178" s="21">
        <f>EXP(-LN(2)/2)*AW177+(1-EXP(-LN(2)/2))/(LN(2)/2)*AQ178*AT178*VLOOKUP('Données projet'!$B$10,Paramètres!$A$1:$I$89,3,0)*0.475*44/12</f>
        <v>3.5599158175278806E-21</v>
      </c>
      <c r="AX178" s="21">
        <f t="shared" si="166"/>
        <v>0.45278013308404724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142.77120000000019</v>
      </c>
      <c r="D179" s="11">
        <f t="shared" si="140"/>
        <v>36.931122475504125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1387.1758226179281</v>
      </c>
      <c r="H179" s="67">
        <f t="shared" si="110"/>
        <v>606.31487831150343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2.8421709430404007E-14</v>
      </c>
      <c r="O179" s="13">
        <f>N179*VLOOKUP('Données projet'!$B$9,Paramètres!$A$1:$I$89,3,0)*VLOOKUP('Données projet'!$B$9,Paramètres!$A$1:$I$89,5,0)</f>
        <v>1.3877752280677669E-14</v>
      </c>
      <c r="P179" s="13">
        <f t="shared" si="141"/>
        <v>2.623646074440813E-13</v>
      </c>
      <c r="Q179" s="20">
        <f t="shared" si="162"/>
        <v>4.8112210985395512E-13</v>
      </c>
      <c r="R179" s="59">
        <f t="shared" si="109"/>
        <v>293.33333333333377</v>
      </c>
      <c r="S179" s="59">
        <f ca="1">AVERAGE(OFFSET($R$3,0,0,'Données projet'!$E$9+1,1))-AVERAGE(OFFSET($H$3,0,0,'Données projet'!$E$9+1,1))</f>
        <v>46.352667056229393</v>
      </c>
      <c r="T179" s="59">
        <f t="shared" si="142"/>
        <v>155.18878144597841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2.0471431226747949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5.9693390980519996E-23</v>
      </c>
      <c r="AC179" s="22">
        <f t="shared" si="163"/>
        <v>2.0471431226747949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-2.2737367544323206E-13</v>
      </c>
      <c r="AJ179" s="13">
        <f>AI179*VLOOKUP('Données projet'!$B$10,Paramètres!$A$1:$I$89,3,0)*VLOOKUP('Données projet'!$B$10,Paramètres!$A$1:$I$89,5,0)</f>
        <v>-1.4897523215040565E-13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253.52015405195095</v>
      </c>
      <c r="AO179" s="59">
        <f t="shared" si="144"/>
        <v>297.85935152309139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0.14519231037354019</v>
      </c>
      <c r="AV179" s="21">
        <f>EXP(-LN(2)/25)*AV178+(1-EXP(-LN(2)/25))/(LN(2)/25)*Calculateur!AQ179*Calculateur!AS179*VLOOKUP('Données projet'!$B$10,Paramètres!$A$1:$I$89,3,0)*0.475*44/12</f>
        <v>0.29635214985721559</v>
      </c>
      <c r="AW179" s="21">
        <f>EXP(-LN(2)/2)*AW178+(1-EXP(-LN(2)/2))/(LN(2)/2)*AQ179*AT179*VLOOKUP('Données projet'!$B$10,Paramètres!$A$1:$I$89,3,0)*0.475*44/12</f>
        <v>2.5172406150272165E-21</v>
      </c>
      <c r="AX179" s="21">
        <f t="shared" si="166"/>
        <v>0.44154446023075578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143.58240000000021</v>
      </c>
      <c r="D180" s="11">
        <f t="shared" si="140"/>
        <v>37.116472314400717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1394.8684880409899</v>
      </c>
      <c r="H180" s="67">
        <f t="shared" si="110"/>
        <v>608.05053594758147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2.8421709430404007E-14</v>
      </c>
      <c r="O180" s="13">
        <f>N180*VLOOKUP('Données projet'!$B$9,Paramètres!$A$1:$I$89,3,0)*VLOOKUP('Données projet'!$B$9,Paramètres!$A$1:$I$89,5,0)</f>
        <v>1.3877752280677669E-14</v>
      </c>
      <c r="P180" s="13">
        <f t="shared" si="141"/>
        <v>2.623646074440813E-13</v>
      </c>
      <c r="Q180" s="20">
        <f t="shared" si="162"/>
        <v>4.8112210985395512E-13</v>
      </c>
      <c r="R180" s="59">
        <f t="shared" si="109"/>
        <v>293.33333333333377</v>
      </c>
      <c r="S180" s="59">
        <f ca="1">AVERAGE(OFFSET($R$3,0,0,'Données projet'!$E$9+1,1))-AVERAGE(OFFSET($H$3,0,0,'Données projet'!$E$9+1,1))</f>
        <v>46.352667056229393</v>
      </c>
      <c r="T180" s="59">
        <f t="shared" si="142"/>
        <v>155.18878144597841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2.0069998946731546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4.2209601554345583E-23</v>
      </c>
      <c r="AC180" s="22">
        <f t="shared" si="163"/>
        <v>2.0069998946731546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-2.2737367544323206E-13</v>
      </c>
      <c r="AJ180" s="13">
        <f>AI180*VLOOKUP('Données projet'!$B$10,Paramètres!$A$1:$I$89,3,0)*VLOOKUP('Données projet'!$B$10,Paramètres!$A$1:$I$89,5,0)</f>
        <v>-1.4897523215040565E-13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253.52015405195095</v>
      </c>
      <c r="AO180" s="59">
        <f t="shared" si="144"/>
        <v>297.85935152309139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0.14234517772567995</v>
      </c>
      <c r="AV180" s="21">
        <f>EXP(-LN(2)/25)*AV179+(1-EXP(-LN(2)/25))/(LN(2)/25)*Calculateur!AQ180*Calculateur!AS180*VLOOKUP('Données projet'!$B$10,Paramètres!$A$1:$I$89,3,0)*0.475*44/12</f>
        <v>0.28824838473488779</v>
      </c>
      <c r="AW180" s="21">
        <f>EXP(-LN(2)/2)*AW179+(1-EXP(-LN(2)/2))/(LN(2)/2)*AQ180*AT180*VLOOKUP('Données projet'!$B$10,Paramètres!$A$1:$I$89,3,0)*0.475*44/12</f>
        <v>1.7799579087639403E-21</v>
      </c>
      <c r="AX180" s="21">
        <f t="shared" si="166"/>
        <v>0.43059356246056774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144.39360000000022</v>
      </c>
      <c r="D181" s="11">
        <f t="shared" si="140"/>
        <v>37.301700301601755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1402.5602128544715</v>
      </c>
      <c r="H181" s="67">
        <f t="shared" si="110"/>
        <v>609.78598135862342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2.8421709430404007E-14</v>
      </c>
      <c r="O181" s="13">
        <f>N181*VLOOKUP('Données projet'!$B$9,Paramètres!$A$1:$I$89,3,0)*VLOOKUP('Données projet'!$B$9,Paramètres!$A$1:$I$89,5,0)</f>
        <v>1.3877752280677669E-14</v>
      </c>
      <c r="P181" s="13">
        <f t="shared" si="141"/>
        <v>2.623646074440813E-13</v>
      </c>
      <c r="Q181" s="20">
        <f t="shared" si="162"/>
        <v>4.8112210985395512E-13</v>
      </c>
      <c r="R181" s="59">
        <f t="shared" si="109"/>
        <v>293.33333333333377</v>
      </c>
      <c r="S181" s="59">
        <f ca="1">AVERAGE(OFFSET($R$3,0,0,'Données projet'!$E$9+1,1))-AVERAGE(OFFSET($H$3,0,0,'Données projet'!$E$9+1,1))</f>
        <v>46.352667056229393</v>
      </c>
      <c r="T181" s="59">
        <f t="shared" si="142"/>
        <v>155.18878144597841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1.9676438508876752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2.9846695490259998E-23</v>
      </c>
      <c r="AC181" s="22">
        <f t="shared" si="163"/>
        <v>1.9676438508876752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-2.2737367544323206E-13</v>
      </c>
      <c r="AJ181" s="13">
        <f>AI181*VLOOKUP('Données projet'!$B$10,Paramètres!$A$1:$I$89,3,0)*VLOOKUP('Données projet'!$B$10,Paramètres!$A$1:$I$89,5,0)</f>
        <v>-1.4897523215040565E-13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253.52015405195095</v>
      </c>
      <c r="AO181" s="59">
        <f t="shared" si="144"/>
        <v>297.85935152309139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0.13955387561246482</v>
      </c>
      <c r="AV181" s="21">
        <f>EXP(-LN(2)/25)*AV180+(1-EXP(-LN(2)/25))/(LN(2)/25)*Calculateur!AQ181*Calculateur!AS181*VLOOKUP('Données projet'!$B$10,Paramètres!$A$1:$I$89,3,0)*0.475*44/12</f>
        <v>0.2803662174959885</v>
      </c>
      <c r="AW181" s="21">
        <f>EXP(-LN(2)/2)*AW180+(1-EXP(-LN(2)/2))/(LN(2)/2)*AQ181*AT181*VLOOKUP('Données projet'!$B$10,Paramètres!$A$1:$I$89,3,0)*0.475*44/12</f>
        <v>1.2586203075136083E-21</v>
      </c>
      <c r="AX181" s="21">
        <f t="shared" si="166"/>
        <v>0.41992009310845335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145.20480000000023</v>
      </c>
      <c r="D182" s="11">
        <f t="shared" si="140"/>
        <v>37.486807201108292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1410.2510029559255</v>
      </c>
      <c r="H182" s="67">
        <f t="shared" si="110"/>
        <v>611.52121587526403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2.8421709430404007E-14</v>
      </c>
      <c r="O182" s="13">
        <f>N182*VLOOKUP('Données projet'!$B$9,Paramètres!$A$1:$I$89,3,0)*VLOOKUP('Données projet'!$B$9,Paramètres!$A$1:$I$89,5,0)</f>
        <v>1.3877752280677669E-14</v>
      </c>
      <c r="P182" s="13">
        <f t="shared" si="141"/>
        <v>2.623646074440813E-13</v>
      </c>
      <c r="Q182" s="20">
        <f t="shared" si="162"/>
        <v>4.8112210985395512E-13</v>
      </c>
      <c r="R182" s="59">
        <f t="shared" si="109"/>
        <v>293.33333333333377</v>
      </c>
      <c r="S182" s="59">
        <f ca="1">AVERAGE(OFFSET($R$3,0,0,'Données projet'!$E$9+1,1))-AVERAGE(OFFSET($H$3,0,0,'Données projet'!$E$9+1,1))</f>
        <v>46.352667056229393</v>
      </c>
      <c r="T182" s="59">
        <f t="shared" si="142"/>
        <v>155.18878144597841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1.9290595551160126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2.1104800777172791E-23</v>
      </c>
      <c r="AC182" s="22">
        <f t="shared" si="163"/>
        <v>1.9290595551160126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-2.2737367544323206E-13</v>
      </c>
      <c r="AJ182" s="13">
        <f>AI182*VLOOKUP('Données projet'!$B$10,Paramètres!$A$1:$I$89,3,0)*VLOOKUP('Données projet'!$B$10,Paramètres!$A$1:$I$89,5,0)</f>
        <v>-1.4897523215040565E-13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253.52015405195095</v>
      </c>
      <c r="AO182" s="59">
        <f t="shared" si="144"/>
        <v>297.85935152309139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0.13681730923116367</v>
      </c>
      <c r="AV182" s="21">
        <f>EXP(-LN(2)/25)*AV181+(1-EXP(-LN(2)/25))/(LN(2)/25)*Calculateur!AQ182*Calculateur!AS182*VLOOKUP('Données projet'!$B$10,Paramètres!$A$1:$I$89,3,0)*0.475*44/12</f>
        <v>0.27269958853474208</v>
      </c>
      <c r="AW182" s="21">
        <f>EXP(-LN(2)/2)*AW181+(1-EXP(-LN(2)/2))/(LN(2)/2)*AQ182*AT182*VLOOKUP('Données projet'!$B$10,Paramètres!$A$1:$I$89,3,0)*0.475*44/12</f>
        <v>8.8997895438197015E-22</v>
      </c>
      <c r="AX182" s="21">
        <f t="shared" si="166"/>
        <v>0.40951689776590572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146.01600000000025</v>
      </c>
      <c r="D183" s="11">
        <f t="shared" si="140"/>
        <v>37.671793767891131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1417.9408641731968</v>
      </c>
      <c r="H183" s="67">
        <f t="shared" si="110"/>
        <v>613.25624081241074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2.8421709430404007E-14</v>
      </c>
      <c r="O183" s="13">
        <f>N183*VLOOKUP('Données projet'!$B$9,Paramètres!$A$1:$I$89,3,0)*VLOOKUP('Données projet'!$B$9,Paramètres!$A$1:$I$89,5,0)</f>
        <v>1.3877752280677669E-14</v>
      </c>
      <c r="P183" s="13">
        <f t="shared" si="141"/>
        <v>2.623646074440813E-13</v>
      </c>
      <c r="Q183" s="20">
        <f t="shared" si="162"/>
        <v>4.8112210985395512E-13</v>
      </c>
      <c r="R183" s="59">
        <f t="shared" si="109"/>
        <v>293.33333333333377</v>
      </c>
      <c r="S183" s="59">
        <f ca="1">AVERAGE(OFFSET($R$3,0,0,'Données projet'!$E$9+1,1))-AVERAGE(OFFSET($H$3,0,0,'Données projet'!$E$9+1,1))</f>
        <v>46.352667056229393</v>
      </c>
      <c r="T183" s="59">
        <f t="shared" si="142"/>
        <v>155.18878144597841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1.8912318738503355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1.4923347745129999E-23</v>
      </c>
      <c r="AC183" s="22">
        <f t="shared" si="163"/>
        <v>1.8912318738503355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-2.2737367544323206E-13</v>
      </c>
      <c r="AJ183" s="13">
        <f>AI183*VLOOKUP('Données projet'!$B$10,Paramètres!$A$1:$I$89,3,0)*VLOOKUP('Données projet'!$B$10,Paramètres!$A$1:$I$89,5,0)</f>
        <v>-1.4897523215040565E-13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253.52015405195095</v>
      </c>
      <c r="AO183" s="59">
        <f t="shared" si="144"/>
        <v>297.85935152309139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0.13413440524745915</v>
      </c>
      <c r="AV183" s="21">
        <f>EXP(-LN(2)/25)*AV182+(1-EXP(-LN(2)/25))/(LN(2)/25)*Calculateur!AQ183*Calculateur!AS183*VLOOKUP('Données projet'!$B$10,Paramètres!$A$1:$I$89,3,0)*0.475*44/12</f>
        <v>0.26524260394561144</v>
      </c>
      <c r="AW183" s="21">
        <f>EXP(-LN(2)/2)*AW182+(1-EXP(-LN(2)/2))/(LN(2)/2)*AQ183*AT183*VLOOKUP('Données projet'!$B$10,Paramètres!$A$1:$I$89,3,0)*0.475*44/12</f>
        <v>6.2931015375680413E-22</v>
      </c>
      <c r="AX183" s="21">
        <f t="shared" si="166"/>
        <v>0.39937700919307062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146.82720000000026</v>
      </c>
      <c r="D184" s="11">
        <f t="shared" si="140"/>
        <v>37.856660748047048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1425.6298022656283</v>
      </c>
      <c r="H184" s="67">
        <f t="shared" si="110"/>
        <v>614.99105746951568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2.8421709430404007E-14</v>
      </c>
      <c r="O184" s="13">
        <f>N184*VLOOKUP('Données projet'!$B$9,Paramètres!$A$1:$I$89,3,0)*VLOOKUP('Données projet'!$B$9,Paramètres!$A$1:$I$89,5,0)</f>
        <v>1.3877752280677669E-14</v>
      </c>
      <c r="P184" s="13">
        <f t="shared" si="141"/>
        <v>2.623646074440813E-13</v>
      </c>
      <c r="Q184" s="20">
        <f t="shared" si="162"/>
        <v>4.8112210985395512E-13</v>
      </c>
      <c r="R184" s="59">
        <f t="shared" si="109"/>
        <v>293.33333333333377</v>
      </c>
      <c r="S184" s="59">
        <f ca="1">AVERAGE(OFFSET($R$3,0,0,'Données projet'!$E$9+1,1))-AVERAGE(OFFSET($H$3,0,0,'Données projet'!$E$9+1,1))</f>
        <v>46.352667056229393</v>
      </c>
      <c r="T184" s="59">
        <f t="shared" si="142"/>
        <v>155.18878144597841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1.8541459703416712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1.0552400388586396E-23</v>
      </c>
      <c r="AC184" s="22">
        <f t="shared" si="163"/>
        <v>1.8541459703416712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-2.2737367544323206E-13</v>
      </c>
      <c r="AJ184" s="13">
        <f>AI184*VLOOKUP('Données projet'!$B$10,Paramètres!$A$1:$I$89,3,0)*VLOOKUP('Données projet'!$B$10,Paramètres!$A$1:$I$89,5,0)</f>
        <v>-1.4897523215040565E-13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253.52015405195095</v>
      </c>
      <c r="AO184" s="59">
        <f t="shared" si="144"/>
        <v>297.85935152309139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0.13150411137446522</v>
      </c>
      <c r="AV184" s="21">
        <f>EXP(-LN(2)/25)*AV183+(1-EXP(-LN(2)/25))/(LN(2)/25)*Calculateur!AQ184*Calculateur!AS184*VLOOKUP('Données projet'!$B$10,Paramètres!$A$1:$I$89,3,0)*0.475*44/12</f>
        <v>0.25798953099221639</v>
      </c>
      <c r="AW184" s="21">
        <f>EXP(-LN(2)/2)*AW183+(1-EXP(-LN(2)/2))/(LN(2)/2)*AQ184*AT184*VLOOKUP('Données projet'!$B$10,Paramètres!$A$1:$I$89,3,0)*0.475*44/12</f>
        <v>4.4498947719098507E-22</v>
      </c>
      <c r="AX184" s="21">
        <f t="shared" si="166"/>
        <v>0.3894936423666816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147.63840000000027</v>
      </c>
      <c r="D185" s="11">
        <f t="shared" si="140"/>
        <v>38.041408878951366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1433.3178229252408</v>
      </c>
      <c r="H185" s="67">
        <f t="shared" si="110"/>
        <v>616.72566713084075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2.8421709430404007E-14</v>
      </c>
      <c r="O185" s="13">
        <f>N185*VLOOKUP('Données projet'!$B$9,Paramètres!$A$1:$I$89,3,0)*VLOOKUP('Données projet'!$B$9,Paramètres!$A$1:$I$89,5,0)</f>
        <v>1.3877752280677669E-14</v>
      </c>
      <c r="P185" s="13">
        <f t="shared" si="141"/>
        <v>2.623646074440813E-13</v>
      </c>
      <c r="Q185" s="20">
        <f t="shared" si="162"/>
        <v>4.8112210985395512E-13</v>
      </c>
      <c r="R185" s="59">
        <f t="shared" si="109"/>
        <v>293.33333333333377</v>
      </c>
      <c r="S185" s="59">
        <f ca="1">AVERAGE(OFFSET($R$3,0,0,'Données projet'!$E$9+1,1))-AVERAGE(OFFSET($H$3,0,0,'Données projet'!$E$9+1,1))</f>
        <v>46.352667056229393</v>
      </c>
      <c r="T185" s="59">
        <f t="shared" si="142"/>
        <v>155.18878144597841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1.817787298780644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7.4616738725649995E-24</v>
      </c>
      <c r="AC185" s="22">
        <f t="shared" si="163"/>
        <v>1.817787298780644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-2.2737367544323206E-13</v>
      </c>
      <c r="AJ185" s="13">
        <f>AI185*VLOOKUP('Données projet'!$B$10,Paramètres!$A$1:$I$89,3,0)*VLOOKUP('Données projet'!$B$10,Paramètres!$A$1:$I$89,5,0)</f>
        <v>-1.4897523215040565E-13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253.52015405195095</v>
      </c>
      <c r="AO185" s="59">
        <f t="shared" si="144"/>
        <v>297.85935152309139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0.12892539595999986</v>
      </c>
      <c r="AV185" s="21">
        <f>EXP(-LN(2)/25)*AV184+(1-EXP(-LN(2)/25))/(LN(2)/25)*Calculateur!AQ185*Calculateur!AS185*VLOOKUP('Données projet'!$B$10,Paramètres!$A$1:$I$89,3,0)*0.475*44/12</f>
        <v>0.25093479370015442</v>
      </c>
      <c r="AW185" s="21">
        <f>EXP(-LN(2)/2)*AW184+(1-EXP(-LN(2)/2))/(LN(2)/2)*AQ185*AT185*VLOOKUP('Données projet'!$B$10,Paramètres!$A$1:$I$89,3,0)*0.475*44/12</f>
        <v>3.1465507687840207E-22</v>
      </c>
      <c r="AX185" s="21">
        <f t="shared" si="166"/>
        <v>0.37986018966015428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148.44960000000029</v>
      </c>
      <c r="D186" s="11">
        <f t="shared" si="140"/>
        <v>38.226038889407569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1441.0049317778851</v>
      </c>
      <c r="H186" s="67">
        <f t="shared" si="110"/>
        <v>618.46007106571869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2.8421709430404007E-14</v>
      </c>
      <c r="O186" s="13">
        <f>N186*VLOOKUP('Données projet'!$B$9,Paramètres!$A$1:$I$89,3,0)*VLOOKUP('Données projet'!$B$9,Paramètres!$A$1:$I$89,5,0)</f>
        <v>1.3877752280677669E-14</v>
      </c>
      <c r="P186" s="13">
        <f t="shared" si="141"/>
        <v>2.623646074440813E-13</v>
      </c>
      <c r="Q186" s="20">
        <f t="shared" si="162"/>
        <v>4.8112210985395512E-13</v>
      </c>
      <c r="R186" s="59">
        <f t="shared" si="109"/>
        <v>293.33333333333377</v>
      </c>
      <c r="S186" s="59">
        <f ca="1">AVERAGE(OFFSET($R$3,0,0,'Données projet'!$E$9+1,1))-AVERAGE(OFFSET($H$3,0,0,'Données projet'!$E$9+1,1))</f>
        <v>46.352667056229393</v>
      </c>
      <c r="T186" s="59">
        <f t="shared" si="142"/>
        <v>155.18878144597841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1.7821415985923288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5.2762001942931978E-24</v>
      </c>
      <c r="AC186" s="22">
        <f t="shared" si="163"/>
        <v>1.7821415985923288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-2.2737367544323206E-13</v>
      </c>
      <c r="AJ186" s="13">
        <f>AI186*VLOOKUP('Données projet'!$B$10,Paramètres!$A$1:$I$89,3,0)*VLOOKUP('Données projet'!$B$10,Paramètres!$A$1:$I$89,5,0)</f>
        <v>-1.4897523215040565E-13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253.52015405195095</v>
      </c>
      <c r="AO186" s="59">
        <f t="shared" si="144"/>
        <v>297.85935152309139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0.12639724758195106</v>
      </c>
      <c r="AV186" s="21">
        <f>EXP(-LN(2)/25)*AV185+(1-EXP(-LN(2)/25))/(LN(2)/25)*Calculateur!AQ186*Calculateur!AS186*VLOOKUP('Données projet'!$B$10,Paramètres!$A$1:$I$89,3,0)*0.475*44/12</f>
        <v>0.24407296857033642</v>
      </c>
      <c r="AW186" s="21">
        <f>EXP(-LN(2)/2)*AW185+(1-EXP(-LN(2)/2))/(LN(2)/2)*AQ186*AT186*VLOOKUP('Données projet'!$B$10,Paramètres!$A$1:$I$89,3,0)*0.475*44/12</f>
        <v>2.2249473859549254E-22</v>
      </c>
      <c r="AX186" s="21">
        <f t="shared" si="166"/>
        <v>0.37047021615228748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149.2608000000003</v>
      </c>
      <c r="D187" s="11">
        <f t="shared" si="140"/>
        <v>38.410551499792973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1448.6911343843692</v>
      </c>
      <c r="H187" s="67">
        <f t="shared" si="110"/>
        <v>620.19427052880656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2.8421709430404007E-14</v>
      </c>
      <c r="O187" s="13">
        <f>N187*VLOOKUP('Données projet'!$B$9,Paramètres!$A$1:$I$89,3,0)*VLOOKUP('Données projet'!$B$9,Paramètres!$A$1:$I$89,5,0)</f>
        <v>1.3877752280677669E-14</v>
      </c>
      <c r="P187" s="13">
        <f t="shared" si="141"/>
        <v>2.623646074440813E-13</v>
      </c>
      <c r="Q187" s="20">
        <f t="shared" si="162"/>
        <v>4.8112210985395512E-13</v>
      </c>
      <c r="R187" s="59">
        <f t="shared" si="109"/>
        <v>293.33333333333377</v>
      </c>
      <c r="S187" s="59">
        <f ca="1">AVERAGE(OFFSET($R$3,0,0,'Données projet'!$E$9+1,1))-AVERAGE(OFFSET($H$3,0,0,'Données projet'!$E$9+1,1))</f>
        <v>46.352667056229393</v>
      </c>
      <c r="T187" s="59">
        <f t="shared" si="142"/>
        <v>155.18878144597841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1.747194888842976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3.7308369362824998E-24</v>
      </c>
      <c r="AC187" s="22">
        <f t="shared" si="163"/>
        <v>1.747194888842976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-2.2737367544323206E-13</v>
      </c>
      <c r="AJ187" s="13">
        <f>AI187*VLOOKUP('Données projet'!$B$10,Paramètres!$A$1:$I$89,3,0)*VLOOKUP('Données projet'!$B$10,Paramètres!$A$1:$I$89,5,0)</f>
        <v>-1.4897523215040565E-13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253.52015405195095</v>
      </c>
      <c r="AO187" s="59">
        <f t="shared" si="144"/>
        <v>297.85935152309139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0.12391867465157756</v>
      </c>
      <c r="AV187" s="21">
        <f>EXP(-LN(2)/25)*AV186+(1-EXP(-LN(2)/25))/(LN(2)/25)*Calculateur!AQ187*Calculateur!AS187*VLOOKUP('Données projet'!$B$10,Paramètres!$A$1:$I$89,3,0)*0.475*44/12</f>
        <v>0.23739878040954099</v>
      </c>
      <c r="AW187" s="21">
        <f>EXP(-LN(2)/2)*AW186+(1-EXP(-LN(2)/2))/(LN(2)/2)*AQ187*AT187*VLOOKUP('Données projet'!$B$10,Paramètres!$A$1:$I$89,3,0)*0.475*44/12</f>
        <v>1.5732753843920103E-22</v>
      </c>
      <c r="AX187" s="21">
        <f t="shared" si="166"/>
        <v>0.36131745506111856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150.07200000000032</v>
      </c>
      <c r="D188" s="11">
        <f t="shared" si="140"/>
        <v>38.594947422201528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1456.3764362415579</v>
      </c>
      <c r="H188" s="67">
        <f t="shared" si="110"/>
        <v>621.92826676033485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2.8421709430404007E-14</v>
      </c>
      <c r="O188" s="13">
        <f>N188*VLOOKUP('Données projet'!$B$9,Paramètres!$A$1:$I$89,3,0)*VLOOKUP('Données projet'!$B$9,Paramètres!$A$1:$I$89,5,0)</f>
        <v>1.3877752280677669E-14</v>
      </c>
      <c r="P188" s="13">
        <f t="shared" si="141"/>
        <v>2.623646074440813E-13</v>
      </c>
      <c r="Q188" s="20">
        <f t="shared" si="162"/>
        <v>4.8112210985395512E-13</v>
      </c>
      <c r="R188" s="59">
        <f t="shared" si="109"/>
        <v>293.33333333333377</v>
      </c>
      <c r="S188" s="59">
        <f ca="1">AVERAGE(OFFSET($R$3,0,0,'Données projet'!$E$9+1,1))-AVERAGE(OFFSET($H$3,0,0,'Données projet'!$E$9+1,1))</f>
        <v>46.352667056229393</v>
      </c>
      <c r="T188" s="59">
        <f t="shared" si="142"/>
        <v>155.18878144597841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1.7129334627564199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2.6381000971465989E-24</v>
      </c>
      <c r="AC188" s="22">
        <f t="shared" si="163"/>
        <v>1.7129334627564199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-2.2737367544323206E-13</v>
      </c>
      <c r="AJ188" s="13">
        <f>AI188*VLOOKUP('Données projet'!$B$10,Paramètres!$A$1:$I$89,3,0)*VLOOKUP('Données projet'!$B$10,Paramètres!$A$1:$I$89,5,0)</f>
        <v>-1.4897523215040565E-13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253.52015405195095</v>
      </c>
      <c r="AO188" s="59">
        <f t="shared" si="144"/>
        <v>297.85935152309139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0.12148870502458847</v>
      </c>
      <c r="AV188" s="21">
        <f>EXP(-LN(2)/25)*AV187+(1-EXP(-LN(2)/25))/(LN(2)/25)*Calculateur!AQ188*Calculateur!AS188*VLOOKUP('Données projet'!$B$10,Paramètres!$A$1:$I$89,3,0)*0.475*44/12</f>
        <v>0.23090709827498282</v>
      </c>
      <c r="AW188" s="21">
        <f>EXP(-LN(2)/2)*AW187+(1-EXP(-LN(2)/2))/(LN(2)/2)*AQ188*AT188*VLOOKUP('Données projet'!$B$10,Paramètres!$A$1:$I$89,3,0)*0.475*44/12</f>
        <v>1.1124736929774627E-22</v>
      </c>
      <c r="AX188" s="21">
        <f t="shared" si="166"/>
        <v>0.35239580329957132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150.88320000000033</v>
      </c>
      <c r="D189" s="11">
        <f t="shared" si="140"/>
        <v>38.77922736058327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1464.0608427834522</v>
      </c>
      <c r="H189" s="67">
        <f t="shared" si="110"/>
        <v>623.66206098634973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2.8421709430404007E-14</v>
      </c>
      <c r="O189" s="13">
        <f>N189*VLOOKUP('Données projet'!$B$9,Paramètres!$A$1:$I$89,3,0)*VLOOKUP('Données projet'!$B$9,Paramètres!$A$1:$I$89,5,0)</f>
        <v>1.3877752280677669E-14</v>
      </c>
      <c r="P189" s="13">
        <f t="shared" si="141"/>
        <v>2.623646074440813E-13</v>
      </c>
      <c r="Q189" s="20">
        <f t="shared" si="162"/>
        <v>4.8112210985395512E-13</v>
      </c>
      <c r="R189" s="59">
        <f t="shared" si="109"/>
        <v>293.33333333333377</v>
      </c>
      <c r="S189" s="59">
        <f ca="1">AVERAGE(OFFSET($R$3,0,0,'Données projet'!$E$9+1,1))-AVERAGE(OFFSET($H$3,0,0,'Données projet'!$E$9+1,1))</f>
        <v>46.352667056229393</v>
      </c>
      <c r="T189" s="59">
        <f t="shared" si="142"/>
        <v>155.18878144597841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1.6793438823380147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1.8654184681412499E-24</v>
      </c>
      <c r="AC189" s="22">
        <f t="shared" si="163"/>
        <v>1.6793438823380147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-2.2737367544323206E-13</v>
      </c>
      <c r="AJ189" s="13">
        <f>AI189*VLOOKUP('Données projet'!$B$10,Paramètres!$A$1:$I$89,3,0)*VLOOKUP('Données projet'!$B$10,Paramètres!$A$1:$I$89,5,0)</f>
        <v>-1.4897523215040565E-13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253.52015405195095</v>
      </c>
      <c r="AO189" s="59">
        <f t="shared" si="144"/>
        <v>297.85935152309139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0.11910638561984951</v>
      </c>
      <c r="AV189" s="21">
        <f>EXP(-LN(2)/25)*AV188+(1-EXP(-LN(2)/25))/(LN(2)/25)*Calculateur!AQ189*Calculateur!AS189*VLOOKUP('Données projet'!$B$10,Paramètres!$A$1:$I$89,3,0)*0.475*44/12</f>
        <v>0.22459293152977686</v>
      </c>
      <c r="AW189" s="21">
        <f>EXP(-LN(2)/2)*AW188+(1-EXP(-LN(2)/2))/(LN(2)/2)*AQ189*AT189*VLOOKUP('Données projet'!$B$10,Paramètres!$A$1:$I$89,3,0)*0.475*44/12</f>
        <v>7.8663769219600516E-23</v>
      </c>
      <c r="AX189" s="21">
        <f t="shared" si="166"/>
        <v>0.34369931714962637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151.69440000000034</v>
      </c>
      <c r="D190" s="11">
        <f t="shared" si="140"/>
        <v>38.963392010880717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1471.7443593822397</v>
      </c>
      <c r="H190" s="67">
        <f t="shared" si="110"/>
        <v>625.39565441895115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2.8421709430404007E-14</v>
      </c>
      <c r="O190" s="13">
        <f>N190*VLOOKUP('Données projet'!$B$9,Paramètres!$A$1:$I$89,3,0)*VLOOKUP('Données projet'!$B$9,Paramètres!$A$1:$I$89,5,0)</f>
        <v>1.3877752280677669E-14</v>
      </c>
      <c r="P190" s="13">
        <f t="shared" si="141"/>
        <v>2.623646074440813E-13</v>
      </c>
      <c r="Q190" s="20">
        <f t="shared" si="162"/>
        <v>4.8112210985395512E-13</v>
      </c>
      <c r="R190" s="59">
        <f t="shared" si="109"/>
        <v>293.33333333333377</v>
      </c>
      <c r="S190" s="59">
        <f ca="1">AVERAGE(OFFSET($R$3,0,0,'Données projet'!$E$9+1,1))-AVERAGE(OFFSET($H$3,0,0,'Données projet'!$E$9+1,1))</f>
        <v>46.352667056229393</v>
      </c>
      <c r="T190" s="59">
        <f t="shared" si="142"/>
        <v>155.18878144597841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1.6464129731039934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1.3190500485732995E-24</v>
      </c>
      <c r="AC190" s="22">
        <f t="shared" si="163"/>
        <v>1.6464129731039934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-2.2737367544323206E-13</v>
      </c>
      <c r="AJ190" s="13">
        <f>AI190*VLOOKUP('Données projet'!$B$10,Paramètres!$A$1:$I$89,3,0)*VLOOKUP('Données projet'!$B$10,Paramètres!$A$1:$I$89,5,0)</f>
        <v>-1.4897523215040565E-13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253.52015405195095</v>
      </c>
      <c r="AO190" s="59">
        <f t="shared" si="144"/>
        <v>297.85935152309139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0.11677078204556612</v>
      </c>
      <c r="AV190" s="21">
        <f>EXP(-LN(2)/25)*AV189+(1-EXP(-LN(2)/25))/(LN(2)/25)*Calculateur!AQ190*Calculateur!AS190*VLOOKUP('Données projet'!$B$10,Paramètres!$A$1:$I$89,3,0)*0.475*44/12</f>
        <v>0.21845142600626616</v>
      </c>
      <c r="AW190" s="21">
        <f>EXP(-LN(2)/2)*AW189+(1-EXP(-LN(2)/2))/(LN(2)/2)*AQ190*AT190*VLOOKUP('Données projet'!$B$10,Paramètres!$A$1:$I$89,3,0)*0.475*44/12</f>
        <v>5.5623684648873134E-23</v>
      </c>
      <c r="AX190" s="21">
        <f t="shared" si="166"/>
        <v>0.33522220805183228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152.50560000000036</v>
      </c>
      <c r="D191" s="11">
        <f t="shared" si="140"/>
        <v>39.147442061162288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1479.4269913493256</v>
      </c>
      <c r="H191" s="67">
        <f t="shared" si="110"/>
        <v>627.12904825652492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2.8421709430404007E-14</v>
      </c>
      <c r="O191" s="13">
        <f>N191*VLOOKUP('Données projet'!$B$9,Paramètres!$A$1:$I$89,3,0)*VLOOKUP('Données projet'!$B$9,Paramètres!$A$1:$I$89,5,0)</f>
        <v>1.3877752280677669E-14</v>
      </c>
      <c r="P191" s="13">
        <f t="shared" si="141"/>
        <v>2.623646074440813E-13</v>
      </c>
      <c r="Q191" s="20">
        <f t="shared" si="162"/>
        <v>4.8112210985395512E-13</v>
      </c>
      <c r="R191" s="59">
        <f t="shared" si="109"/>
        <v>293.33333333333377</v>
      </c>
      <c r="S191" s="59">
        <f ca="1">AVERAGE(OFFSET($R$3,0,0,'Données projet'!$E$9+1,1))-AVERAGE(OFFSET($H$3,0,0,'Données projet'!$E$9+1,1))</f>
        <v>46.352667056229393</v>
      </c>
      <c r="T191" s="59">
        <f t="shared" si="142"/>
        <v>155.18878144597841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1.6141278189141799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9.3270923407062494E-25</v>
      </c>
      <c r="AC191" s="22">
        <f t="shared" si="163"/>
        <v>1.6141278189141799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-2.2737367544323206E-13</v>
      </c>
      <c r="AJ191" s="13">
        <f>AI191*VLOOKUP('Données projet'!$B$10,Paramètres!$A$1:$I$89,3,0)*VLOOKUP('Données projet'!$B$10,Paramètres!$A$1:$I$89,5,0)</f>
        <v>-1.4897523215040565E-13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253.52015405195095</v>
      </c>
      <c r="AO191" s="59">
        <f t="shared" si="144"/>
        <v>297.85935152309139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0.11448097823279692</v>
      </c>
      <c r="AV191" s="21">
        <f>EXP(-LN(2)/25)*AV190+(1-EXP(-LN(2)/25))/(LN(2)/25)*Calculateur!AQ191*Calculateur!AS191*VLOOKUP('Données projet'!$B$10,Paramètres!$A$1:$I$89,3,0)*0.475*44/12</f>
        <v>0.2124778602742636</v>
      </c>
      <c r="AW191" s="21">
        <f>EXP(-LN(2)/2)*AW190+(1-EXP(-LN(2)/2))/(LN(2)/2)*AQ191*AT191*VLOOKUP('Données projet'!$B$10,Paramètres!$A$1:$I$89,3,0)*0.475*44/12</f>
        <v>3.9331884609800258E-23</v>
      </c>
      <c r="AX191" s="21">
        <f t="shared" si="166"/>
        <v>0.32695883850706053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153.31680000000037</v>
      </c>
      <c r="D192" s="11">
        <f t="shared" si="140"/>
        <v>39.331378191752862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1487.1087439363409</v>
      </c>
      <c r="H192" s="67">
        <f t="shared" si="110"/>
        <v>628.86224368397018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2.8421709430404007E-14</v>
      </c>
      <c r="O192" s="13">
        <f>N192*VLOOKUP('Données projet'!$B$9,Paramètres!$A$1:$I$89,3,0)*VLOOKUP('Données projet'!$B$9,Paramètres!$A$1:$I$89,5,0)</f>
        <v>1.3877752280677669E-14</v>
      </c>
      <c r="P192" s="13">
        <f t="shared" si="141"/>
        <v>2.623646074440813E-13</v>
      </c>
      <c r="Q192" s="20">
        <f t="shared" si="162"/>
        <v>4.8112210985395512E-13</v>
      </c>
      <c r="R192" s="59">
        <f t="shared" si="109"/>
        <v>293.33333333333377</v>
      </c>
      <c r="S192" s="59">
        <f ca="1">AVERAGE(OFFSET($R$3,0,0,'Données projet'!$E$9+1,1))-AVERAGE(OFFSET($H$3,0,0,'Données projet'!$E$9+1,1))</f>
        <v>46.352667056229393</v>
      </c>
      <c r="T192" s="59">
        <f t="shared" si="142"/>
        <v>155.18878144597841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1.582475756906029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6.5952502428664973E-25</v>
      </c>
      <c r="AC192" s="22">
        <f t="shared" si="163"/>
        <v>1.582475756906029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-2.2737367544323206E-13</v>
      </c>
      <c r="AJ192" s="13">
        <f>AI192*VLOOKUP('Données projet'!$B$10,Paramètres!$A$1:$I$89,3,0)*VLOOKUP('Données projet'!$B$10,Paramètres!$A$1:$I$89,5,0)</f>
        <v>-1.4897523215040565E-13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253.52015405195095</v>
      </c>
      <c r="AO192" s="59">
        <f t="shared" si="144"/>
        <v>297.85935152309139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0.1122360760761537</v>
      </c>
      <c r="AV192" s="21">
        <f>EXP(-LN(2)/25)*AV191+(1-EXP(-LN(2)/25))/(LN(2)/25)*Calculateur!AQ192*Calculateur!AS192*VLOOKUP('Données projet'!$B$10,Paramètres!$A$1:$I$89,3,0)*0.475*44/12</f>
        <v>0.2066676420113388</v>
      </c>
      <c r="AW192" s="21">
        <f>EXP(-LN(2)/2)*AW191+(1-EXP(-LN(2)/2))/(LN(2)/2)*AQ192*AT192*VLOOKUP('Données projet'!$B$10,Paramètres!$A$1:$I$89,3,0)*0.475*44/12</f>
        <v>2.7811842324436567E-23</v>
      </c>
      <c r="AX192" s="21">
        <f t="shared" si="166"/>
        <v>0.31890371808749252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154.12800000000038</v>
      </c>
      <c r="D193" s="11">
        <f t="shared" si="140"/>
        <v>39.515201075361226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1494.7896223361247</v>
      </c>
      <c r="H193" s="67">
        <f t="shared" si="110"/>
        <v>630.59524187292141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2.8421709430404007E-14</v>
      </c>
      <c r="O193" s="13">
        <f>N193*VLOOKUP('Données projet'!$B$9,Paramètres!$A$1:$I$89,3,0)*VLOOKUP('Données projet'!$B$9,Paramètres!$A$1:$I$89,5,0)</f>
        <v>1.3877752280677669E-14</v>
      </c>
      <c r="P193" s="13">
        <f t="shared" si="141"/>
        <v>2.623646074440813E-13</v>
      </c>
      <c r="Q193" s="20">
        <f t="shared" si="162"/>
        <v>4.8112210985395512E-13</v>
      </c>
      <c r="R193" s="59">
        <f t="shared" si="109"/>
        <v>293.33333333333377</v>
      </c>
      <c r="S193" s="59">
        <f ca="1">AVERAGE(OFFSET($R$3,0,0,'Données projet'!$E$9+1,1))-AVERAGE(OFFSET($H$3,0,0,'Données projet'!$E$9+1,1))</f>
        <v>46.352667056229393</v>
      </c>
      <c r="T193" s="59">
        <f t="shared" si="142"/>
        <v>155.18878144597841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1.5514443725280065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4.6635461703531247E-25</v>
      </c>
      <c r="AC193" s="22">
        <f t="shared" si="163"/>
        <v>1.5514443725280065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-2.2737367544323206E-13</v>
      </c>
      <c r="AJ193" s="13">
        <f>AI193*VLOOKUP('Données projet'!$B$10,Paramètres!$A$1:$I$89,3,0)*VLOOKUP('Données projet'!$B$10,Paramètres!$A$1:$I$89,5,0)</f>
        <v>-1.4897523215040565E-13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253.52015405195095</v>
      </c>
      <c r="AO193" s="59">
        <f t="shared" si="144"/>
        <v>297.85935152309139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0.11003519508154713</v>
      </c>
      <c r="AV193" s="21">
        <f>EXP(-LN(2)/25)*AV192+(1-EXP(-LN(2)/25))/(LN(2)/25)*Calculateur!AQ193*Calculateur!AS193*VLOOKUP('Données projet'!$B$10,Paramètres!$A$1:$I$89,3,0)*0.475*44/12</f>
        <v>0.2010163044723598</v>
      </c>
      <c r="AW193" s="21">
        <f>EXP(-LN(2)/2)*AW192+(1-EXP(-LN(2)/2))/(LN(2)/2)*AQ193*AT193*VLOOKUP('Données projet'!$B$10,Paramètres!$A$1:$I$89,3,0)*0.475*44/12</f>
        <v>1.9665942304900129E-23</v>
      </c>
      <c r="AX193" s="21">
        <f t="shared" si="166"/>
        <v>0.31105149955390693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154.9392000000004</v>
      </c>
      <c r="D194" s="11">
        <f t="shared" si="140"/>
        <v>39.698911377205278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1502.4696316836933</v>
      </c>
      <c r="H194" s="67">
        <f t="shared" si="110"/>
        <v>632.32804398196652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2.8421709430404007E-14</v>
      </c>
      <c r="O194" s="13">
        <f>N194*VLOOKUP('Données projet'!$B$9,Paramètres!$A$1:$I$89,3,0)*VLOOKUP('Données projet'!$B$9,Paramètres!$A$1:$I$89,5,0)</f>
        <v>1.3877752280677669E-14</v>
      </c>
      <c r="P194" s="13">
        <f t="shared" si="141"/>
        <v>2.623646074440813E-13</v>
      </c>
      <c r="Q194" s="20">
        <f t="shared" si="162"/>
        <v>4.8112210985395512E-13</v>
      </c>
      <c r="R194" s="59">
        <f t="shared" si="109"/>
        <v>293.33333333333377</v>
      </c>
      <c r="S194" s="59">
        <f ca="1">AVERAGE(OFFSET($R$3,0,0,'Données projet'!$E$9+1,1))-AVERAGE(OFFSET($H$3,0,0,'Données projet'!$E$9+1,1))</f>
        <v>46.352667056229393</v>
      </c>
      <c r="T194" s="59">
        <f t="shared" si="142"/>
        <v>155.18878144597841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1.5210214946703613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3.2976251214332486E-25</v>
      </c>
      <c r="AC194" s="22">
        <f t="shared" si="163"/>
        <v>1.5210214946703613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-2.2737367544323206E-13</v>
      </c>
      <c r="AJ194" s="13">
        <f>AI194*VLOOKUP('Données projet'!$B$10,Paramètres!$A$1:$I$89,3,0)*VLOOKUP('Données projet'!$B$10,Paramètres!$A$1:$I$89,5,0)</f>
        <v>-1.4897523215040565E-13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253.52015405195095</v>
      </c>
      <c r="AO194" s="59">
        <f t="shared" si="144"/>
        <v>297.85935152309139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0.10787747202083996</v>
      </c>
      <c r="AV194" s="21">
        <f>EXP(-LN(2)/25)*AV193+(1-EXP(-LN(2)/25))/(LN(2)/25)*Calculateur!AQ194*Calculateur!AS194*VLOOKUP('Données projet'!$B$10,Paramètres!$A$1:$I$89,3,0)*0.475*44/12</f>
        <v>0.19551950305557508</v>
      </c>
      <c r="AW194" s="21">
        <f>EXP(-LN(2)/2)*AW193+(1-EXP(-LN(2)/2))/(LN(2)/2)*AQ194*AT194*VLOOKUP('Données projet'!$B$10,Paramètres!$A$1:$I$89,3,0)*0.475*44/12</f>
        <v>1.3905921162218284E-23</v>
      </c>
      <c r="AX194" s="21">
        <f t="shared" si="166"/>
        <v>0.30339697507641505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155.75040000000041</v>
      </c>
      <c r="D195" s="11">
        <f t="shared" si="140"/>
        <v>39.88250975513386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1510.1487770571769</v>
      </c>
      <c r="H195" s="67">
        <f t="shared" si="110"/>
        <v>634.06065115685885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2.8421709430404007E-14</v>
      </c>
      <c r="O195" s="13">
        <f>N195*VLOOKUP('Données projet'!$B$9,Paramètres!$A$1:$I$89,3,0)*VLOOKUP('Données projet'!$B$9,Paramètres!$A$1:$I$89,5,0)</f>
        <v>1.3877752280677669E-14</v>
      </c>
      <c r="P195" s="13">
        <f t="shared" si="141"/>
        <v>2.623646074440813E-13</v>
      </c>
      <c r="Q195" s="20">
        <f t="shared" si="162"/>
        <v>4.8112210985395512E-13</v>
      </c>
      <c r="R195" s="59">
        <f t="shared" ref="R195:R203" si="191">Q195+(I195+J195)*44/12</f>
        <v>293.33333333333377</v>
      </c>
      <c r="S195" s="59">
        <f ca="1">AVERAGE(OFFSET($R$3,0,0,'Données projet'!$E$9+1,1))-AVERAGE(OFFSET($H$3,0,0,'Données projet'!$E$9+1,1))</f>
        <v>46.352667056229393</v>
      </c>
      <c r="T195" s="59">
        <f t="shared" si="142"/>
        <v>155.18878144597841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1.4911951908913814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2.3317730851765624E-25</v>
      </c>
      <c r="AC195" s="22">
        <f t="shared" si="163"/>
        <v>1.4911951908913814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-2.2737367544323206E-13</v>
      </c>
      <c r="AJ195" s="13">
        <f>AI195*VLOOKUP('Données projet'!$B$10,Paramètres!$A$1:$I$89,3,0)*VLOOKUP('Données projet'!$B$10,Paramètres!$A$1:$I$89,5,0)</f>
        <v>-1.4897523215040565E-13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253.52015405195095</v>
      </c>
      <c r="AO195" s="59">
        <f t="shared" si="144"/>
        <v>297.85935152309139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0.10576206059327213</v>
      </c>
      <c r="AV195" s="21">
        <f>EXP(-LN(2)/25)*AV194+(1-EXP(-LN(2)/25))/(LN(2)/25)*Calculateur!AQ195*Calculateur!AS195*VLOOKUP('Données projet'!$B$10,Paramètres!$A$1:$I$89,3,0)*0.475*44/12</f>
        <v>0.19017301196259659</v>
      </c>
      <c r="AW195" s="21">
        <f>EXP(-LN(2)/2)*AW194+(1-EXP(-LN(2)/2))/(LN(2)/2)*AQ195*AT195*VLOOKUP('Données projet'!$B$10,Paramètres!$A$1:$I$89,3,0)*0.475*44/12</f>
        <v>9.8329711524500645E-24</v>
      </c>
      <c r="AX195" s="21">
        <f t="shared" si="166"/>
        <v>0.29593507255586871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156.56160000000042</v>
      </c>
      <c r="D196" s="11">
        <f t="shared" si="140"/>
        <v>40.065996859746583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1517.8270634787489</v>
      </c>
      <c r="H196" s="67">
        <f t="shared" ref="H196:H203" si="192">(B196+E196+F196)*44/12+(C196+D196)*0.475*44/12</f>
        <v>635.79306453072604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2.8421709430404007E-14</v>
      </c>
      <c r="O196" s="13">
        <f>N196*VLOOKUP('Données projet'!$B$9,Paramètres!$A$1:$I$89,3,0)*VLOOKUP('Données projet'!$B$9,Paramètres!$A$1:$I$89,5,0)</f>
        <v>1.3877752280677669E-14</v>
      </c>
      <c r="P196" s="13">
        <f t="shared" si="141"/>
        <v>2.623646074440813E-13</v>
      </c>
      <c r="Q196" s="20">
        <f t="shared" si="162"/>
        <v>4.8112210985395512E-13</v>
      </c>
      <c r="R196" s="59">
        <f t="shared" si="191"/>
        <v>293.33333333333377</v>
      </c>
      <c r="S196" s="59">
        <f ca="1">AVERAGE(OFFSET($R$3,0,0,'Données projet'!$E$9+1,1))-AVERAGE(OFFSET($H$3,0,0,'Données projet'!$E$9+1,1))</f>
        <v>46.352667056229393</v>
      </c>
      <c r="T196" s="59">
        <f t="shared" si="142"/>
        <v>155.18878144597841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1.4619537627372583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1.6488125607166243E-25</v>
      </c>
      <c r="AC196" s="22">
        <f t="shared" si="163"/>
        <v>1.4619537627372583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-2.2737367544323206E-13</v>
      </c>
      <c r="AJ196" s="13">
        <f>AI196*VLOOKUP('Données projet'!$B$10,Paramètres!$A$1:$I$89,3,0)*VLOOKUP('Données projet'!$B$10,Paramètres!$A$1:$I$89,5,0)</f>
        <v>-1.4897523215040565E-13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253.52015405195095</v>
      </c>
      <c r="AO196" s="59">
        <f t="shared" si="144"/>
        <v>297.85935152309139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0.10368813109352534</v>
      </c>
      <c r="AV196" s="21">
        <f>EXP(-LN(2)/25)*AV195+(1-EXP(-LN(2)/25))/(LN(2)/25)*Calculateur!AQ196*Calculateur!AS196*VLOOKUP('Données projet'!$B$10,Paramètres!$A$1:$I$89,3,0)*0.475*44/12</f>
        <v>0.18497272094971534</v>
      </c>
      <c r="AW196" s="21">
        <f>EXP(-LN(2)/2)*AW195+(1-EXP(-LN(2)/2))/(LN(2)/2)*AQ196*AT196*VLOOKUP('Données projet'!$B$10,Paramètres!$A$1:$I$89,3,0)*0.475*44/12</f>
        <v>6.9529605811091418E-24</v>
      </c>
      <c r="AX196" s="21">
        <f t="shared" si="166"/>
        <v>0.28866085204324066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157.37280000000044</v>
      </c>
      <c r="D197" s="11">
        <f t="shared" ref="D197:D203" si="202">IFERROR(EXP(-1.0587+0.8836*LN(C197)+0.284),0)</f>
        <v>40.249373334510764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1525.5044959155255</v>
      </c>
      <c r="H197" s="67">
        <f t="shared" si="192"/>
        <v>637.5252852242736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2.8421709430404007E-14</v>
      </c>
      <c r="O197" s="13">
        <f>N197*VLOOKUP('Données projet'!$B$9,Paramètres!$A$1:$I$89,3,0)*VLOOKUP('Données projet'!$B$9,Paramètres!$A$1:$I$89,5,0)</f>
        <v>1.3877752280677669E-14</v>
      </c>
      <c r="P197" s="13">
        <f t="shared" ref="P197:P203" si="203">EXP(-1.0587+0.8836*LN(O197)+0.284)</f>
        <v>2.623646074440813E-13</v>
      </c>
      <c r="Q197" s="20">
        <f t="shared" si="162"/>
        <v>4.8112210985395512E-13</v>
      </c>
      <c r="R197" s="59">
        <f t="shared" si="191"/>
        <v>293.33333333333377</v>
      </c>
      <c r="S197" s="59">
        <f ca="1">AVERAGE(OFFSET($R$3,0,0,'Données projet'!$E$9+1,1))-AVERAGE(OFFSET($H$3,0,0,'Données projet'!$E$9+1,1))</f>
        <v>46.352667056229393</v>
      </c>
      <c r="T197" s="59">
        <f t="shared" ref="T197:T203" si="204">$T$3</f>
        <v>155.18878144597841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1.4332857411537274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1.1658865425882812E-25</v>
      </c>
      <c r="AC197" s="22">
        <f t="shared" si="163"/>
        <v>1.4332857411537274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-2.2737367544323206E-13</v>
      </c>
      <c r="AJ197" s="13">
        <f>AI197*VLOOKUP('Données projet'!$B$10,Paramètres!$A$1:$I$89,3,0)*VLOOKUP('Données projet'!$B$10,Paramètres!$A$1:$I$89,5,0)</f>
        <v>-1.4897523215040565E-13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253.52015405195095</v>
      </c>
      <c r="AO197" s="59">
        <f t="shared" ref="AO197:AO203" si="205">$AO$3</f>
        <v>297.85935152309139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0.10165487008629651</v>
      </c>
      <c r="AV197" s="21">
        <f>EXP(-LN(2)/25)*AV196+(1-EXP(-LN(2)/25))/(LN(2)/25)*Calculateur!AQ197*Calculateur!AS197*VLOOKUP('Données projet'!$B$10,Paramètres!$A$1:$I$89,3,0)*0.475*44/12</f>
        <v>0.17991463216805273</v>
      </c>
      <c r="AW197" s="21">
        <f>EXP(-LN(2)/2)*AW196+(1-EXP(-LN(2)/2))/(LN(2)/2)*AQ197*AT197*VLOOKUP('Données projet'!$B$10,Paramètres!$A$1:$I$89,3,0)*0.475*44/12</f>
        <v>4.9164855762250323E-24</v>
      </c>
      <c r="AX197" s="21">
        <f t="shared" si="166"/>
        <v>0.28156950225434924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158.18400000000045</v>
      </c>
      <c r="D198" s="11">
        <f t="shared" si="202"/>
        <v>40.432639815875952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1533.1810792804492</v>
      </c>
      <c r="H198" s="67">
        <f t="shared" si="192"/>
        <v>639.2573143459847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2.8421709430404007E-14</v>
      </c>
      <c r="O198" s="13">
        <f>N198*VLOOKUP('Données projet'!$B$9,Paramètres!$A$1:$I$89,3,0)*VLOOKUP('Données projet'!$B$9,Paramètres!$A$1:$I$89,5,0)</f>
        <v>1.3877752280677669E-14</v>
      </c>
      <c r="P198" s="13">
        <f t="shared" si="203"/>
        <v>2.623646074440813E-13</v>
      </c>
      <c r="Q198" s="20">
        <f t="shared" si="162"/>
        <v>4.8112210985395512E-13</v>
      </c>
      <c r="R198" s="59">
        <f t="shared" si="191"/>
        <v>293.33333333333377</v>
      </c>
      <c r="S198" s="59">
        <f ca="1">AVERAGE(OFFSET($R$3,0,0,'Données projet'!$E$9+1,1))-AVERAGE(OFFSET($H$3,0,0,'Données projet'!$E$9+1,1))</f>
        <v>46.352667056229393</v>
      </c>
      <c r="T198" s="59">
        <f t="shared" si="204"/>
        <v>155.18878144597841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1.4051798819876831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8.2440628035831216E-26</v>
      </c>
      <c r="AC198" s="22">
        <f t="shared" si="163"/>
        <v>1.4051798819876831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-2.2737367544323206E-13</v>
      </c>
      <c r="AJ198" s="13">
        <f>AI198*VLOOKUP('Données projet'!$B$10,Paramètres!$A$1:$I$89,3,0)*VLOOKUP('Données projet'!$B$10,Paramètres!$A$1:$I$89,5,0)</f>
        <v>-1.4897523215040565E-13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253.52015405195095</v>
      </c>
      <c r="AO198" s="59">
        <f t="shared" si="205"/>
        <v>297.85935152309139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9.966148008725266E-2</v>
      </c>
      <c r="AV198" s="21">
        <f>EXP(-LN(2)/25)*AV197+(1-EXP(-LN(2)/25))/(LN(2)/25)*Calculateur!AQ198*Calculateur!AS198*VLOOKUP('Données projet'!$B$10,Paramètres!$A$1:$I$89,3,0)*0.475*44/12</f>
        <v>0.17499485709011803</v>
      </c>
      <c r="AW198" s="21">
        <f>EXP(-LN(2)/2)*AW197+(1-EXP(-LN(2)/2))/(LN(2)/2)*AQ198*AT198*VLOOKUP('Données projet'!$B$10,Paramètres!$A$1:$I$89,3,0)*0.475*44/12</f>
        <v>3.4764802905545709E-24</v>
      </c>
      <c r="AX198" s="21">
        <f t="shared" si="166"/>
        <v>0.2746563371773707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158.99520000000047</v>
      </c>
      <c r="D199" s="11">
        <f t="shared" si="202"/>
        <v>40.61579693338615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1540.8568184331598</v>
      </c>
      <c r="H199" s="67">
        <f t="shared" si="192"/>
        <v>640.98915299231498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2.8421709430404007E-14</v>
      </c>
      <c r="O199" s="13">
        <f>N199*VLOOKUP('Données projet'!$B$9,Paramètres!$A$1:$I$89,3,0)*VLOOKUP('Données projet'!$B$9,Paramètres!$A$1:$I$89,5,0)</f>
        <v>1.3877752280677669E-14</v>
      </c>
      <c r="P199" s="13">
        <f t="shared" si="203"/>
        <v>2.623646074440813E-13</v>
      </c>
      <c r="Q199" s="20">
        <f t="shared" si="162"/>
        <v>4.8112210985395512E-13</v>
      </c>
      <c r="R199" s="59">
        <f t="shared" si="191"/>
        <v>293.33333333333377</v>
      </c>
      <c r="S199" s="59">
        <f ca="1">AVERAGE(OFFSET($R$3,0,0,'Données projet'!$E$9+1,1))-AVERAGE(OFFSET($H$3,0,0,'Données projet'!$E$9+1,1))</f>
        <v>46.352667056229393</v>
      </c>
      <c r="T199" s="59">
        <f t="shared" si="204"/>
        <v>155.18878144597841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1.3776251615770034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5.8294327129414059E-26</v>
      </c>
      <c r="AC199" s="22">
        <f t="shared" si="163"/>
        <v>1.3776251615770034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-2.2737367544323206E-13</v>
      </c>
      <c r="AJ199" s="13">
        <f>AI199*VLOOKUP('Données projet'!$B$10,Paramètres!$A$1:$I$89,3,0)*VLOOKUP('Données projet'!$B$10,Paramètres!$A$1:$I$89,5,0)</f>
        <v>-1.4897523215040565E-13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253.52015405195095</v>
      </c>
      <c r="AO199" s="59">
        <f t="shared" si="205"/>
        <v>297.85935152309139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9.7707179250242221E-2</v>
      </c>
      <c r="AV199" s="21">
        <f>EXP(-LN(2)/25)*AV198+(1-EXP(-LN(2)/25))/(LN(2)/25)*Calculateur!AQ199*Calculateur!AS199*VLOOKUP('Données projet'!$B$10,Paramètres!$A$1:$I$89,3,0)*0.475*44/12</f>
        <v>0.17020961352040917</v>
      </c>
      <c r="AW199" s="21">
        <f>EXP(-LN(2)/2)*AW198+(1-EXP(-LN(2)/2))/(LN(2)/2)*AQ199*AT199*VLOOKUP('Données projet'!$B$10,Paramètres!$A$1:$I$89,3,0)*0.475*44/12</f>
        <v>2.4582427881125161E-24</v>
      </c>
      <c r="AX199" s="21">
        <f t="shared" si="166"/>
        <v>0.26791679277065139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159.80640000000048</v>
      </c>
      <c r="D200" s="11">
        <f t="shared" si="202"/>
        <v>40.798845309789321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1548.5317181808339</v>
      </c>
      <c r="H200" s="67">
        <f t="shared" si="192"/>
        <v>642.72080224788385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2.8421709430404007E-14</v>
      </c>
      <c r="O200" s="13">
        <f>N200*VLOOKUP('Données projet'!$B$9,Paramètres!$A$1:$I$89,3,0)*VLOOKUP('Données projet'!$B$9,Paramètres!$A$1:$I$89,5,0)</f>
        <v>1.3877752280677669E-14</v>
      </c>
      <c r="P200" s="13">
        <f t="shared" si="203"/>
        <v>2.623646074440813E-13</v>
      </c>
      <c r="Q200" s="20">
        <f t="shared" si="162"/>
        <v>4.8112210985395512E-13</v>
      </c>
      <c r="R200" s="59">
        <f t="shared" si="191"/>
        <v>293.33333333333377</v>
      </c>
      <c r="S200" s="59">
        <f ca="1">AVERAGE(OFFSET($R$3,0,0,'Données projet'!$E$9+1,1))-AVERAGE(OFFSET($H$3,0,0,'Données projet'!$E$9+1,1))</f>
        <v>46.352667056229393</v>
      </c>
      <c r="T200" s="59">
        <f t="shared" si="204"/>
        <v>155.18878144597841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1.3506107724268575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4.1220314017915608E-26</v>
      </c>
      <c r="AC200" s="22">
        <f t="shared" si="163"/>
        <v>1.3506107724268575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-2.2737367544323206E-13</v>
      </c>
      <c r="AJ200" s="13">
        <f>AI200*VLOOKUP('Données projet'!$B$10,Paramètres!$A$1:$I$89,3,0)*VLOOKUP('Données projet'!$B$10,Paramètres!$A$1:$I$89,5,0)</f>
        <v>-1.4897523215040565E-13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253.52015405195095</v>
      </c>
      <c r="AO200" s="59">
        <f t="shared" si="205"/>
        <v>297.85935152309139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9.579120106063975E-2</v>
      </c>
      <c r="AV200" s="21">
        <f>EXP(-LN(2)/25)*AV199+(1-EXP(-LN(2)/25))/(LN(2)/25)*Calculateur!AQ200*Calculateur!AS200*VLOOKUP('Données projet'!$B$10,Paramètres!$A$1:$I$89,3,0)*0.475*44/12</f>
        <v>0.16555522268775902</v>
      </c>
      <c r="AW200" s="21">
        <f>EXP(-LN(2)/2)*AW199+(1-EXP(-LN(2)/2))/(LN(2)/2)*AQ200*AT200*VLOOKUP('Données projet'!$B$10,Paramètres!$A$1:$I$89,3,0)*0.475*44/12</f>
        <v>1.7382401452772854E-24</v>
      </c>
      <c r="AX200" s="21">
        <f t="shared" si="166"/>
        <v>0.26134642374839878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160.61760000000049</v>
      </c>
      <c r="D201" s="11">
        <f t="shared" si="202"/>
        <v>40.981785561145188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1556.2057832790194</v>
      </c>
      <c r="H201" s="67">
        <f t="shared" si="192"/>
        <v>644.45226318566199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2.8421709430404007E-14</v>
      </c>
      <c r="O201" s="13">
        <f>N201*VLOOKUP('Données projet'!$B$9,Paramètres!$A$1:$I$89,3,0)*VLOOKUP('Données projet'!$B$9,Paramètres!$A$1:$I$89,5,0)</f>
        <v>1.3877752280677669E-14</v>
      </c>
      <c r="P201" s="13">
        <f t="shared" si="203"/>
        <v>2.623646074440813E-13</v>
      </c>
      <c r="Q201" s="20">
        <f t="shared" si="162"/>
        <v>4.8112210985395512E-13</v>
      </c>
      <c r="R201" s="59">
        <f t="shared" si="191"/>
        <v>293.33333333333377</v>
      </c>
      <c r="S201" s="59">
        <f ca="1">AVERAGE(OFFSET($R$3,0,0,'Données projet'!$E$9+1,1))-AVERAGE(OFFSET($H$3,0,0,'Données projet'!$E$9+1,1))</f>
        <v>46.352667056229393</v>
      </c>
      <c r="T201" s="59">
        <f t="shared" si="204"/>
        <v>155.18878144597841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1.3241261189707954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2.9147163564707029E-26</v>
      </c>
      <c r="AC201" s="22">
        <f t="shared" si="163"/>
        <v>1.3241261189707954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-2.2737367544323206E-13</v>
      </c>
      <c r="AJ201" s="13">
        <f>AI201*VLOOKUP('Données projet'!$B$10,Paramètres!$A$1:$I$89,3,0)*VLOOKUP('Données projet'!$B$10,Paramètres!$A$1:$I$89,5,0)</f>
        <v>-1.4897523215040565E-13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253.52015405195095</v>
      </c>
      <c r="AO201" s="59">
        <f t="shared" si="205"/>
        <v>297.85935152309139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9.3912794034704081E-2</v>
      </c>
      <c r="AV201" s="21">
        <f>EXP(-LN(2)/25)*AV200+(1-EXP(-LN(2)/25))/(LN(2)/25)*Calculateur!AQ201*Calculateur!AS201*VLOOKUP('Données projet'!$B$10,Paramètres!$A$1:$I$89,3,0)*0.475*44/12</f>
        <v>0.16102810641719148</v>
      </c>
      <c r="AW201" s="21">
        <f>EXP(-LN(2)/2)*AW200+(1-EXP(-LN(2)/2))/(LN(2)/2)*AQ201*AT201*VLOOKUP('Données projet'!$B$10,Paramètres!$A$1:$I$89,3,0)*0.475*44/12</f>
        <v>1.2291213940562581E-24</v>
      </c>
      <c r="AX201" s="21">
        <f t="shared" si="166"/>
        <v>0.25494090045189555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161.42880000000051</v>
      </c>
      <c r="D202" s="11">
        <f t="shared" si="202"/>
        <v>41.164618296930314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1563.8790184324487</v>
      </c>
      <c r="H202" s="67">
        <f t="shared" si="192"/>
        <v>646.18353686715454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2.8421709430404007E-14</v>
      </c>
      <c r="O202" s="13">
        <f>N202*VLOOKUP('Données projet'!$B$9,Paramètres!$A$1:$I$89,3,0)*VLOOKUP('Données projet'!$B$9,Paramètres!$A$1:$I$89,5,0)</f>
        <v>1.3877752280677669E-14</v>
      </c>
      <c r="P202" s="13">
        <f t="shared" si="203"/>
        <v>2.623646074440813E-13</v>
      </c>
      <c r="Q202" s="20">
        <f t="shared" si="162"/>
        <v>4.8112210985395512E-13</v>
      </c>
      <c r="R202" s="59">
        <f t="shared" si="191"/>
        <v>293.33333333333377</v>
      </c>
      <c r="S202" s="59">
        <f ca="1">AVERAGE(OFFSET($R$3,0,0,'Données projet'!$E$9+1,1))-AVERAGE(OFFSET($H$3,0,0,'Données projet'!$E$9+1,1))</f>
        <v>46.352667056229393</v>
      </c>
      <c r="T202" s="59">
        <f t="shared" si="204"/>
        <v>155.18878144597841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1.2981608134149631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2.0610157008957804E-26</v>
      </c>
      <c r="AC202" s="22">
        <f t="shared" si="163"/>
        <v>1.2981608134149631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-2.2737367544323206E-13</v>
      </c>
      <c r="AJ202" s="13">
        <f>AI202*VLOOKUP('Données projet'!$B$10,Paramètres!$A$1:$I$89,3,0)*VLOOKUP('Données projet'!$B$10,Paramètres!$A$1:$I$89,5,0)</f>
        <v>-1.4897523215040565E-13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253.52015405195095</v>
      </c>
      <c r="AO202" s="59">
        <f t="shared" si="205"/>
        <v>297.85935152309139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9.2071221424831845E-2</v>
      </c>
      <c r="AV202" s="21">
        <f>EXP(-LN(2)/25)*AV201+(1-EXP(-LN(2)/25))/(LN(2)/25)*Calculateur!AQ202*Calculateur!AS202*VLOOKUP('Données projet'!$B$10,Paramètres!$A$1:$I$89,3,0)*0.475*44/12</f>
        <v>0.15662478437911329</v>
      </c>
      <c r="AW202" s="21">
        <f>EXP(-LN(2)/2)*AW201+(1-EXP(-LN(2)/2))/(LN(2)/2)*AQ202*AT202*VLOOKUP('Données projet'!$B$10,Paramètres!$A$1:$I$89,3,0)*0.475*44/12</f>
        <v>8.6912007263864272E-25</v>
      </c>
      <c r="AX202" s="21">
        <f t="shared" si="166"/>
        <v>0.24869600580394513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162.24000000000052</v>
      </c>
      <c r="D203" s="11">
        <f t="shared" si="202"/>
        <v>41.347344120141159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1571.5514282958304</v>
      </c>
      <c r="H203" s="67">
        <f t="shared" si="192"/>
        <v>647.91462434258005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2.8421709430404007E-14</v>
      </c>
      <c r="O203" s="13">
        <f>N203*VLOOKUP('Données projet'!$B$9,Paramètres!$A$1:$I$89,3,0)*VLOOKUP('Données projet'!$B$9,Paramètres!$A$1:$I$89,5,0)</f>
        <v>1.3877752280677669E-14</v>
      </c>
      <c r="P203" s="13">
        <f t="shared" si="203"/>
        <v>2.623646074440813E-13</v>
      </c>
      <c r="Q203" s="20">
        <f t="shared" si="162"/>
        <v>4.8112210985395512E-13</v>
      </c>
      <c r="R203" s="59">
        <f t="shared" si="191"/>
        <v>293.33333333333377</v>
      </c>
      <c r="S203" s="59">
        <f ca="1">AVERAGE(OFFSET($R$3,0,0,'Données projet'!$E$9+1,1))-AVERAGE(OFFSET($H$3,0,0,'Données projet'!$E$9+1,1))</f>
        <v>46.352667056229393</v>
      </c>
      <c r="T203" s="59">
        <f t="shared" si="204"/>
        <v>155.18878144597841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1.2727046716638082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1.4573581782353515E-26</v>
      </c>
      <c r="AC203" s="22">
        <f t="shared" si="163"/>
        <v>1.2727046716638082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-2.2737367544323206E-13</v>
      </c>
      <c r="AJ203" s="13">
        <f>AI203*VLOOKUP('Données projet'!$B$10,Paramètres!$A$1:$I$89,3,0)*VLOOKUP('Données projet'!$B$10,Paramètres!$A$1:$I$89,5,0)</f>
        <v>-1.4897523215040565E-13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253.52015405195095</v>
      </c>
      <c r="AO203" s="59">
        <f t="shared" si="205"/>
        <v>297.85935152309139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9.0265760930590827E-2</v>
      </c>
      <c r="AV203" s="21">
        <f>EXP(-LN(2)/25)*AV202+(1-EXP(-LN(2)/25))/(LN(2)/25)*Calculateur!AQ203*Calculateur!AS203*VLOOKUP('Données projet'!$B$10,Paramètres!$A$1:$I$89,3,0)*0.475*44/12</f>
        <v>0.15234187141372699</v>
      </c>
      <c r="AW203" s="21">
        <f>EXP(-LN(2)/2)*AW202+(1-EXP(-LN(2)/2))/(LN(2)/2)*AQ203*AT203*VLOOKUP('Données projet'!$B$10,Paramètres!$A$1:$I$89,3,0)*0.475*44/12</f>
        <v>6.1456069702812903E-25</v>
      </c>
      <c r="AX203" s="21">
        <f t="shared" si="166"/>
        <v>0.24260763234431781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1.3797296614612147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1.3423796509621049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6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7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6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8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8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7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6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7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7" t="s">
        <v>271</v>
      </c>
      <c r="B2" s="278"/>
      <c r="C2" s="278"/>
      <c r="D2" s="278"/>
      <c r="E2" s="278"/>
      <c r="F2" s="278"/>
      <c r="G2" s="278"/>
      <c r="H2" s="278"/>
      <c r="I2" s="278"/>
      <c r="J2" s="278"/>
      <c r="K2" s="278"/>
      <c r="L2" s="279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Peuplier A4A</v>
      </c>
      <c r="B6" s="146">
        <f>'Données projet'!D9</f>
        <v>3.7088640000000002</v>
      </c>
      <c r="C6" s="147">
        <f ca="1">IF(OR('Données projet'!B9="",'Données projet'!C9="",'Données projet'!C9=0%),0,Calculateur!S3)</f>
        <v>46.352667056229393</v>
      </c>
      <c r="D6" s="147">
        <f>IF(OR('Données projet'!B9="",'Données projet'!C9="",'Données projet'!C9=0%),0,Calculateur!T3)</f>
        <v>155.18878144597841</v>
      </c>
      <c r="E6" s="147">
        <f ca="1">MIN(C6,D6)</f>
        <v>46.352667056229393</v>
      </c>
      <c r="F6" s="147">
        <f ca="1">E6*B6</f>
        <v>171.91573814883517</v>
      </c>
      <c r="G6" s="147">
        <f ca="1">F6*(100%-'Données projet'!$C$24)*(100%-'Données projet'!$C$25)*(100%-'Données projet'!$C$26)*(100%-'Données projet'!$C$27)</f>
        <v>154.72416433395165</v>
      </c>
      <c r="H6" s="148">
        <f>IF(OR('Données projet'!B9="",'Données projet'!C9="",'Données projet'!C9=0%),0,AVERAGE(Calculateur!$AC$3:$AC$33)*B6)</f>
        <v>60.909902643177347</v>
      </c>
      <c r="I6" s="149">
        <f>H6*(100%-'Données projet'!$C$24)*(100%-'Données projet'!$C$25)*(100%-'Données projet'!$C$26)*(100%-'Données projet'!$C$27)</f>
        <v>54.818912378859615</v>
      </c>
      <c r="J6" s="150">
        <f>IF(OR('Données projet'!B9="",'Données projet'!C9="",'Données projet'!C9=0%),0,SUM(Calculateur!$V$3:$V$33)*VLOOKUP('Données projet'!$B$9,Paramètres!$A$1:$I$89,9,0)*B6)</f>
        <v>679.98312576000001</v>
      </c>
      <c r="K6" s="151">
        <f>J6*(100%-'Données projet'!$C$24)*(100%-'Données projet'!$C$25)*(100%-'Données projet'!$C$26)*(100%-'Données projet'!$C$27)</f>
        <v>611.98481318400002</v>
      </c>
      <c r="L6" s="152">
        <f ca="1">G6+I6+K6</f>
        <v>821.5278898968113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Aulne glutineux</v>
      </c>
      <c r="B7" s="154">
        <f>'Données projet'!D10</f>
        <v>0.236736</v>
      </c>
      <c r="C7" s="147">
        <f ca="1">IF(OR('Données projet'!B10="",'Données projet'!C10="",'Données projet'!C10=0%),0,Calculateur!AN3)</f>
        <v>253.52015405195095</v>
      </c>
      <c r="D7" s="147">
        <f>IF(OR('Données projet'!B10="",'Données projet'!C10="",'Données projet'!C10=0%),0,Calculateur!AO3)</f>
        <v>297.85935152309139</v>
      </c>
      <c r="E7" s="147">
        <f t="shared" ref="E7:E15" ca="1" si="0">MIN(C7,D7)</f>
        <v>253.52015405195095</v>
      </c>
      <c r="F7" s="147">
        <f t="shared" ref="F7:F15" ca="1" si="1">E7*B7</f>
        <v>60.017347189642663</v>
      </c>
      <c r="G7" s="147">
        <f ca="1">F7*(100%-'Données projet'!$C$24)*(100%-'Données projet'!$C$25)*(100%-'Données projet'!$C$26)*(100%-'Données projet'!$C$27)</f>
        <v>54.015612470678398</v>
      </c>
      <c r="H7" s="155">
        <f>IF(OR('Données projet'!B10="",'Données projet'!C10="",'Données projet'!C10=0%),0,AVERAGE(Calculateur!$AX$3:$AX$33)*B7)</f>
        <v>1.1923396186322412</v>
      </c>
      <c r="I7" s="149">
        <f>H7*(100%-'Données projet'!$C$24)*(100%-'Données projet'!$C$25)*(100%-'Données projet'!$C$26)*(100%-'Données projet'!$C$27)</f>
        <v>1.0731056567690171</v>
      </c>
      <c r="J7" s="150">
        <f>IF(OR('Données projet'!B10="",'Données projet'!C10="",'Données projet'!C10=0%),0,SUM(Calculateur!$AQ$3:$AQ$33)*VLOOKUP('Données projet'!$B$10,Paramètres!$A$1:$I$89,9,0)*B7)</f>
        <v>10.357200000000001</v>
      </c>
      <c r="K7" s="151">
        <f>J7*(100%-'Données projet'!$C$24)*(100%-'Données projet'!$C$25)*(100%-'Données projet'!$C$26)*(100%-'Données projet'!$C$27)</f>
        <v>9.3214800000000011</v>
      </c>
      <c r="L7" s="152">
        <f t="shared" ref="L7:L15" ca="1" si="2">G7+I7+K7</f>
        <v>64.410198127447416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231.93308533847784</v>
      </c>
      <c r="G16" s="166">
        <f t="shared" ca="1" si="3"/>
        <v>208.73977680463005</v>
      </c>
      <c r="H16" s="167">
        <f t="shared" si="3"/>
        <v>62.102242261809586</v>
      </c>
      <c r="I16" s="167">
        <f t="shared" si="3"/>
        <v>55.892018035628631</v>
      </c>
      <c r="J16" s="168">
        <f t="shared" si="3"/>
        <v>690.34032576000004</v>
      </c>
      <c r="K16" s="168">
        <f t="shared" si="3"/>
        <v>621.30629318399997</v>
      </c>
      <c r="L16" s="169">
        <f t="shared" ca="1" si="3"/>
        <v>885.93808802425872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9" t="s">
        <v>246</v>
      </c>
      <c r="G17" s="290"/>
      <c r="H17" s="290"/>
      <c r="I17" s="290"/>
      <c r="J17" s="290"/>
      <c r="K17" s="290"/>
      <c r="L17" s="290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6"/>
      <c r="G18" s="276"/>
      <c r="H18" s="276"/>
      <c r="I18" s="276"/>
      <c r="J18" s="276"/>
      <c r="K18" s="276"/>
      <c r="L18" s="276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Peuplier A4A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Aulne glutineux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1" zoomScale="85" zoomScaleNormal="85" workbookViewId="0">
      <selection activeCell="F26" sqref="F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7" t="s">
        <v>272</v>
      </c>
      <c r="C2" s="278"/>
      <c r="D2" s="278"/>
      <c r="E2" s="278"/>
      <c r="F2" s="278"/>
      <c r="G2" s="278"/>
      <c r="H2" s="278"/>
      <c r="I2" s="278"/>
      <c r="J2" s="278"/>
      <c r="K2" s="278"/>
      <c r="L2" s="278"/>
      <c r="M2" s="278"/>
      <c r="N2" s="278"/>
      <c r="O2" s="278"/>
      <c r="P2" s="279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7" t="s">
        <v>315</v>
      </c>
      <c r="I4" s="267"/>
      <c r="K4" s="291" t="s">
        <v>253</v>
      </c>
      <c r="L4" s="29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A4A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-1212.5185501912747</v>
      </c>
      <c r="U10" s="178">
        <f>'Données projet'!D9</f>
        <v>3.7088640000000002</v>
      </c>
      <c r="V10" s="177">
        <f>U10*T10</f>
        <v>-4497.0664001366122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Aulne glutineux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108.64906092651188</v>
      </c>
      <c r="U11" s="178">
        <f>'Données projet'!D10</f>
        <v>0.236736</v>
      </c>
      <c r="V11" s="177">
        <f t="shared" ref="V11" si="0">U11*T11</f>
        <v>25.721144087498715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Peuplier A4A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9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4"/>
      <c r="H16" s="190"/>
      <c r="I16" s="191"/>
      <c r="J16" s="202"/>
      <c r="K16" s="208"/>
      <c r="L16" s="291" t="s">
        <v>254</v>
      </c>
      <c r="M16" s="292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2733</v>
      </c>
      <c r="F17" s="230"/>
      <c r="G17" s="294"/>
      <c r="J17" s="202"/>
      <c r="K17" s="208"/>
      <c r="L17" s="264" t="s">
        <v>289</v>
      </c>
      <c r="M17" s="266"/>
      <c r="N17" s="175">
        <f>VLOOKUP(N16,Calculateur!$A$2:$H$153,3,0)/VLOOKUP('Scénario référence'!$G$15,Paramètres!A1:I89,3,0)/VLOOKUP('Scénario référence'!$G$15,Paramètres!A1:I89,5,0)</f>
        <v>79.999999999999957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4"/>
      <c r="J18" s="202"/>
      <c r="K18" s="208"/>
      <c r="L18" s="264" t="s">
        <v>255</v>
      </c>
      <c r="M18" s="266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>
        <f>500*1.12</f>
        <v>560</v>
      </c>
      <c r="F19" s="230"/>
      <c r="G19" s="294"/>
      <c r="H19" s="212" t="s">
        <v>178</v>
      </c>
      <c r="I19" s="212" t="s">
        <v>287</v>
      </c>
      <c r="J19" s="93"/>
      <c r="K19" s="173"/>
      <c r="L19" s="291" t="s">
        <v>288</v>
      </c>
      <c r="M19" s="292"/>
      <c r="N19" s="179">
        <f>N17*N18</f>
        <v>3199.9999999999982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4"/>
      <c r="H20" s="190">
        <v>0</v>
      </c>
      <c r="I20" s="191">
        <v>1300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>
        <f>500*1.12</f>
        <v>560</v>
      </c>
      <c r="F21" s="230"/>
      <c r="H21" s="190">
        <v>1</v>
      </c>
      <c r="I21" s="191">
        <v>60</v>
      </c>
      <c r="J21" s="1" t="s">
        <v>324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60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5</v>
      </c>
      <c r="B23" s="181">
        <f>'Données projet'!D36</f>
        <v>0</v>
      </c>
      <c r="C23" s="191"/>
      <c r="D23" s="182">
        <f>B23*C23</f>
        <v>0</v>
      </c>
      <c r="E23" s="193">
        <f>500*1.12</f>
        <v>560</v>
      </c>
      <c r="F23" s="230"/>
      <c r="H23" s="190">
        <v>3</v>
      </c>
      <c r="I23" s="191">
        <v>60</v>
      </c>
      <c r="K23" s="208"/>
      <c r="L23" s="293" t="s">
        <v>260</v>
      </c>
      <c r="M23" s="293"/>
      <c r="N23" s="293"/>
      <c r="O23" s="23"/>
      <c r="P23" s="23"/>
      <c r="Q23" s="234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-14178.205688418111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10</v>
      </c>
      <c r="B24" s="181">
        <f>'Données projet'!D37</f>
        <v>0</v>
      </c>
      <c r="C24" s="191"/>
      <c r="D24" s="182">
        <f t="shared" ref="D24:D42" si="2">B24*C24</f>
        <v>0</v>
      </c>
      <c r="E24" s="193"/>
      <c r="F24" s="233"/>
      <c r="H24" s="190">
        <v>4</v>
      </c>
      <c r="I24" s="191">
        <v>60</v>
      </c>
      <c r="K24" s="208"/>
      <c r="O24" s="23"/>
      <c r="P24" s="23"/>
      <c r="Q24" s="234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373.21560772224734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15</v>
      </c>
      <c r="B25" s="181">
        <f>'Données projet'!D38</f>
        <v>0</v>
      </c>
      <c r="C25" s="191"/>
      <c r="D25" s="182">
        <f t="shared" si="2"/>
        <v>0</v>
      </c>
      <c r="E25" s="193"/>
      <c r="F25" s="233"/>
      <c r="H25" s="190">
        <v>5</v>
      </c>
      <c r="I25" s="191">
        <v>60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8">
        <f ca="1">T23-T24</f>
        <v>-14551.421296140359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20</v>
      </c>
      <c r="B26" s="181">
        <f>'Données projet'!D39</f>
        <v>178</v>
      </c>
      <c r="C26" s="191">
        <v>40</v>
      </c>
      <c r="D26" s="182">
        <f t="shared" si="2"/>
        <v>7120</v>
      </c>
      <c r="E26" s="193"/>
      <c r="F26" s="233"/>
      <c r="G26" s="229"/>
      <c r="H26" s="190">
        <v>6</v>
      </c>
      <c r="I26" s="191">
        <v>60</v>
      </c>
      <c r="K26" s="208"/>
      <c r="L26" s="295" t="s">
        <v>258</v>
      </c>
      <c r="M26" s="296"/>
      <c r="N26" s="296"/>
      <c r="O26" s="296"/>
      <c r="P26" s="297"/>
      <c r="Q26" s="234"/>
      <c r="R26" s="23"/>
      <c r="S26" s="186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0</v>
      </c>
      <c r="B27" s="181">
        <f>'Données projet'!D40</f>
        <v>0</v>
      </c>
      <c r="C27" s="191"/>
      <c r="D27" s="182">
        <f t="shared" si="2"/>
        <v>0</v>
      </c>
      <c r="E27" s="193"/>
      <c r="F27" s="233"/>
      <c r="G27" s="229"/>
      <c r="H27" s="190">
        <v>7</v>
      </c>
      <c r="I27" s="191">
        <v>60</v>
      </c>
      <c r="K27" s="208"/>
      <c r="L27" s="298"/>
      <c r="M27" s="299"/>
      <c r="N27" s="299"/>
      <c r="O27" s="299"/>
      <c r="P27" s="300"/>
      <c r="Q27" s="234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0</v>
      </c>
      <c r="B28" s="181">
        <f>'Données projet'!D41</f>
        <v>0</v>
      </c>
      <c r="C28" s="191"/>
      <c r="D28" s="182">
        <f t="shared" si="2"/>
        <v>0</v>
      </c>
      <c r="E28" s="193"/>
      <c r="F28" s="233"/>
      <c r="G28" s="205"/>
      <c r="H28" s="190">
        <v>8</v>
      </c>
      <c r="I28" s="191">
        <v>60</v>
      </c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0</v>
      </c>
      <c r="B29" s="181">
        <f>'Données projet'!D42</f>
        <v>0</v>
      </c>
      <c r="C29" s="191"/>
      <c r="D29" s="182">
        <f t="shared" si="2"/>
        <v>0</v>
      </c>
      <c r="E29" s="193"/>
      <c r="F29" s="233"/>
      <c r="G29" s="203"/>
      <c r="H29" s="190">
        <v>9</v>
      </c>
      <c r="I29" s="191">
        <v>60</v>
      </c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0</v>
      </c>
      <c r="B30" s="181">
        <f>'Données projet'!D43</f>
        <v>0</v>
      </c>
      <c r="C30" s="191"/>
      <c r="D30" s="182">
        <f t="shared" si="2"/>
        <v>0</v>
      </c>
      <c r="E30" s="193"/>
      <c r="F30" s="233"/>
      <c r="G30" s="203"/>
      <c r="H30" s="190">
        <v>10</v>
      </c>
      <c r="I30" s="191">
        <v>60</v>
      </c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>
        <v>11</v>
      </c>
      <c r="I31" s="191">
        <v>60</v>
      </c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>
        <v>12</v>
      </c>
      <c r="I32" s="191">
        <v>60</v>
      </c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>
        <v>13</v>
      </c>
      <c r="I33" s="191">
        <v>60</v>
      </c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>
        <v>14</v>
      </c>
      <c r="I34" s="191">
        <v>60</v>
      </c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>
        <v>15</v>
      </c>
      <c r="I35" s="191">
        <v>60</v>
      </c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>
        <v>16</v>
      </c>
      <c r="I36" s="191">
        <v>60</v>
      </c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>
        <v>17</v>
      </c>
      <c r="I37" s="191">
        <v>60</v>
      </c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>
        <v>18</v>
      </c>
      <c r="I38" s="191">
        <v>60</v>
      </c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>
        <v>19</v>
      </c>
      <c r="I39" s="191">
        <v>60</v>
      </c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>
        <v>20</v>
      </c>
      <c r="I40" s="191">
        <v>60</v>
      </c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>
        <v>21</v>
      </c>
      <c r="I41" s="191">
        <v>60</v>
      </c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>
        <v>22</v>
      </c>
      <c r="I42" s="191">
        <v>60</v>
      </c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>
        <v>23</v>
      </c>
      <c r="I43" s="191">
        <v>60</v>
      </c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>
        <v>24</v>
      </c>
      <c r="I44" s="191">
        <v>60</v>
      </c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Aulne glutineux</v>
      </c>
      <c r="C45" s="4"/>
      <c r="D45" s="4"/>
      <c r="E45" s="4"/>
      <c r="F45" s="230"/>
      <c r="G45" s="203"/>
      <c r="H45" s="190">
        <v>25</v>
      </c>
      <c r="I45" s="191">
        <v>60</v>
      </c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>
        <v>26</v>
      </c>
      <c r="I46" s="191">
        <v>60</v>
      </c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>
        <v>27</v>
      </c>
      <c r="I47" s="191">
        <v>60</v>
      </c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2500</v>
      </c>
      <c r="F48" s="231"/>
      <c r="G48" s="203"/>
      <c r="H48" s="190">
        <v>28</v>
      </c>
      <c r="I48" s="191">
        <v>60</v>
      </c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>
        <f t="shared" ref="E49:E73" si="4">E18</f>
        <v>0</v>
      </c>
      <c r="F49" s="231"/>
      <c r="G49" s="204"/>
      <c r="H49" s="190">
        <v>29</v>
      </c>
      <c r="I49" s="191">
        <v>60</v>
      </c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>
        <v>0</v>
      </c>
      <c r="F50" s="231"/>
      <c r="G50" s="23"/>
      <c r="H50" s="190">
        <v>30</v>
      </c>
      <c r="I50" s="191">
        <v>60</v>
      </c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>
        <f t="shared" si="4"/>
        <v>0</v>
      </c>
      <c r="F51" s="231"/>
      <c r="G51" s="23"/>
      <c r="H51" s="190">
        <v>31</v>
      </c>
      <c r="I51" s="191">
        <v>60</v>
      </c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>
        <v>0</v>
      </c>
      <c r="F52" s="231"/>
      <c r="G52" s="23"/>
      <c r="H52" s="190">
        <v>32</v>
      </c>
      <c r="I52" s="191">
        <v>60</v>
      </c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>
        <f t="shared" si="4"/>
        <v>0</v>
      </c>
      <c r="F53" s="231"/>
      <c r="G53" s="205"/>
      <c r="H53" s="190">
        <v>33</v>
      </c>
      <c r="I53" s="191">
        <v>60</v>
      </c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10</v>
      </c>
      <c r="B54" s="181">
        <f>'Données projet'!D62</f>
        <v>7</v>
      </c>
      <c r="C54" s="191">
        <v>10</v>
      </c>
      <c r="D54" s="179">
        <f>B54*C54</f>
        <v>70</v>
      </c>
      <c r="E54" s="193">
        <v>0</v>
      </c>
      <c r="F54" s="232"/>
      <c r="G54" s="205"/>
      <c r="H54" s="190">
        <v>34</v>
      </c>
      <c r="I54" s="191">
        <v>60</v>
      </c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20</v>
      </c>
      <c r="B55" s="181">
        <f>'Données projet'!D63</f>
        <v>84</v>
      </c>
      <c r="C55" s="191">
        <v>20</v>
      </c>
      <c r="D55" s="179">
        <f t="shared" ref="D55:D73" si="5">B55*C55</f>
        <v>1680</v>
      </c>
      <c r="E55" s="193">
        <f t="shared" si="4"/>
        <v>0</v>
      </c>
      <c r="F55" s="232"/>
      <c r="G55" s="205"/>
      <c r="H55" s="190">
        <v>35</v>
      </c>
      <c r="I55" s="191">
        <v>60</v>
      </c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30</v>
      </c>
      <c r="B56" s="181">
        <f>'Données projet'!D64</f>
        <v>84</v>
      </c>
      <c r="C56" s="191">
        <v>30</v>
      </c>
      <c r="D56" s="179">
        <f t="shared" si="5"/>
        <v>2520</v>
      </c>
      <c r="E56" s="193">
        <f t="shared" si="4"/>
        <v>0</v>
      </c>
      <c r="F56" s="232"/>
      <c r="G56" s="205"/>
      <c r="H56" s="190">
        <v>36</v>
      </c>
      <c r="I56" s="191">
        <v>60</v>
      </c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40</v>
      </c>
      <c r="B57" s="181">
        <f>'Données projet'!D65</f>
        <v>82</v>
      </c>
      <c r="C57" s="191">
        <v>40</v>
      </c>
      <c r="D57" s="179">
        <f t="shared" si="5"/>
        <v>3280</v>
      </c>
      <c r="E57" s="193">
        <f t="shared" si="4"/>
        <v>0</v>
      </c>
      <c r="F57" s="232"/>
      <c r="G57" s="205"/>
      <c r="H57" s="190">
        <v>37</v>
      </c>
      <c r="I57" s="191">
        <v>60</v>
      </c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50</v>
      </c>
      <c r="B58" s="181">
        <f>'Données projet'!D66</f>
        <v>47</v>
      </c>
      <c r="C58" s="191">
        <v>50</v>
      </c>
      <c r="D58" s="179">
        <f t="shared" si="5"/>
        <v>2350</v>
      </c>
      <c r="E58" s="193">
        <f t="shared" si="4"/>
        <v>0</v>
      </c>
      <c r="F58" s="232"/>
      <c r="G58" s="205"/>
      <c r="H58" s="190">
        <v>38</v>
      </c>
      <c r="I58" s="191">
        <v>60</v>
      </c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60</v>
      </c>
      <c r="B59" s="181">
        <f>'Données projet'!D67</f>
        <v>35</v>
      </c>
      <c r="C59" s="191">
        <v>60</v>
      </c>
      <c r="D59" s="179">
        <f t="shared" si="5"/>
        <v>2100</v>
      </c>
      <c r="E59" s="193">
        <f t="shared" si="4"/>
        <v>0</v>
      </c>
      <c r="F59" s="232"/>
      <c r="G59" s="205"/>
      <c r="H59" s="190">
        <v>39</v>
      </c>
      <c r="I59" s="191">
        <v>60</v>
      </c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70</v>
      </c>
      <c r="B60" s="181">
        <f>'Données projet'!D68</f>
        <v>31</v>
      </c>
      <c r="C60" s="191">
        <v>70</v>
      </c>
      <c r="D60" s="179">
        <f t="shared" si="5"/>
        <v>2170</v>
      </c>
      <c r="E60" s="193">
        <f t="shared" si="4"/>
        <v>0</v>
      </c>
      <c r="F60" s="232"/>
      <c r="G60" s="206"/>
      <c r="H60" s="190">
        <v>40</v>
      </c>
      <c r="I60" s="191">
        <v>60</v>
      </c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80</v>
      </c>
      <c r="B61" s="181">
        <f>'Données projet'!D69</f>
        <v>395</v>
      </c>
      <c r="C61" s="191">
        <v>70</v>
      </c>
      <c r="D61" s="179">
        <f t="shared" si="5"/>
        <v>27650</v>
      </c>
      <c r="E61" s="193">
        <f t="shared" si="4"/>
        <v>0</v>
      </c>
      <c r="F61" s="232"/>
      <c r="G61" s="206"/>
      <c r="H61" s="190">
        <v>41</v>
      </c>
      <c r="I61" s="191">
        <v>60</v>
      </c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5"/>
        <v>0</v>
      </c>
      <c r="E62" s="193">
        <f t="shared" si="4"/>
        <v>0</v>
      </c>
      <c r="F62" s="232"/>
      <c r="G62" s="206"/>
      <c r="H62" s="190">
        <v>42</v>
      </c>
      <c r="I62" s="191">
        <v>60</v>
      </c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5"/>
        <v>0</v>
      </c>
      <c r="E63" s="193">
        <f t="shared" si="4"/>
        <v>0</v>
      </c>
      <c r="F63" s="232"/>
      <c r="G63" s="206"/>
      <c r="H63" s="190">
        <v>43</v>
      </c>
      <c r="I63" s="191">
        <v>60</v>
      </c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5"/>
        <v>0</v>
      </c>
      <c r="E64" s="193">
        <f t="shared" si="4"/>
        <v>0</v>
      </c>
      <c r="F64" s="232"/>
      <c r="G64" s="206"/>
      <c r="H64" s="190">
        <v>44</v>
      </c>
      <c r="I64" s="191">
        <v>60</v>
      </c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5"/>
        <v>0</v>
      </c>
      <c r="E65" s="193">
        <f t="shared" si="4"/>
        <v>0</v>
      </c>
      <c r="F65" s="232"/>
      <c r="G65" s="206"/>
      <c r="H65" s="190">
        <v>45</v>
      </c>
      <c r="I65" s="191">
        <v>60</v>
      </c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6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5"/>
        <v>0</v>
      </c>
      <c r="E66" s="193">
        <f t="shared" si="4"/>
        <v>0</v>
      </c>
      <c r="F66" s="232"/>
      <c r="G66" s="206"/>
      <c r="H66" s="190">
        <v>46</v>
      </c>
      <c r="I66" s="191">
        <v>60</v>
      </c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6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5"/>
        <v>0</v>
      </c>
      <c r="E67" s="193">
        <f t="shared" si="4"/>
        <v>0</v>
      </c>
      <c r="F67" s="232"/>
      <c r="G67" s="206"/>
      <c r="H67" s="190">
        <v>47</v>
      </c>
      <c r="I67" s="191">
        <v>60</v>
      </c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6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5"/>
        <v>0</v>
      </c>
      <c r="E68" s="193">
        <f t="shared" si="4"/>
        <v>0</v>
      </c>
      <c r="F68" s="232"/>
      <c r="G68" s="206"/>
      <c r="H68" s="190">
        <v>48</v>
      </c>
      <c r="I68" s="191">
        <v>60</v>
      </c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6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5"/>
        <v>0</v>
      </c>
      <c r="E69" s="193">
        <f t="shared" si="4"/>
        <v>0</v>
      </c>
      <c r="F69" s="232"/>
      <c r="G69" s="206"/>
      <c r="H69" s="190">
        <v>49</v>
      </c>
      <c r="I69" s="191">
        <v>60</v>
      </c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6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5"/>
        <v>0</v>
      </c>
      <c r="E70" s="193">
        <f t="shared" si="4"/>
        <v>0</v>
      </c>
      <c r="F70" s="232"/>
      <c r="G70" s="206"/>
      <c r="H70" s="190">
        <v>50</v>
      </c>
      <c r="I70" s="191">
        <v>60</v>
      </c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6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5"/>
        <v>0</v>
      </c>
      <c r="E71" s="193">
        <f t="shared" si="4"/>
        <v>0</v>
      </c>
      <c r="F71" s="232"/>
      <c r="G71" s="206"/>
      <c r="H71" s="190">
        <v>51</v>
      </c>
      <c r="I71" s="191">
        <v>60</v>
      </c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6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5"/>
        <v>0</v>
      </c>
      <c r="E72" s="193">
        <f t="shared" si="4"/>
        <v>0</v>
      </c>
      <c r="F72" s="232"/>
      <c r="G72" s="206"/>
      <c r="H72" s="190">
        <v>52</v>
      </c>
      <c r="I72" s="191">
        <v>60</v>
      </c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6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5"/>
        <v>0</v>
      </c>
      <c r="E73" s="193">
        <f t="shared" si="4"/>
        <v>0</v>
      </c>
      <c r="F73" s="232"/>
      <c r="G73" s="206"/>
      <c r="H73" s="190">
        <v>53</v>
      </c>
      <c r="I73" s="191">
        <v>60</v>
      </c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6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>
        <v>54</v>
      </c>
      <c r="I74" s="191">
        <v>60</v>
      </c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6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>
        <v>55</v>
      </c>
      <c r="I75" s="191">
        <v>60</v>
      </c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6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>
        <v>56</v>
      </c>
      <c r="I76" s="191">
        <v>60</v>
      </c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6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>
        <v>57</v>
      </c>
      <c r="I77" s="191">
        <v>60</v>
      </c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6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>
        <v>58</v>
      </c>
      <c r="I78" s="191">
        <v>60</v>
      </c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6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f>E48</f>
        <v>2500</v>
      </c>
      <c r="F79" s="231"/>
      <c r="G79" s="206"/>
      <c r="H79" s="190">
        <v>59</v>
      </c>
      <c r="I79" s="191">
        <v>60</v>
      </c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6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>
        <f t="shared" ref="E80:E104" si="7">E49</f>
        <v>0</v>
      </c>
      <c r="F80" s="231"/>
      <c r="G80" s="23"/>
      <c r="H80" s="190">
        <v>60</v>
      </c>
      <c r="I80" s="191">
        <v>60</v>
      </c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6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>
        <f t="shared" si="7"/>
        <v>0</v>
      </c>
      <c r="F81" s="231"/>
      <c r="G81" s="23"/>
      <c r="H81" s="190">
        <v>61</v>
      </c>
      <c r="I81" s="191">
        <v>60</v>
      </c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6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>
        <f t="shared" si="7"/>
        <v>0</v>
      </c>
      <c r="F82" s="231"/>
      <c r="G82" s="23"/>
      <c r="H82" s="190">
        <v>62</v>
      </c>
      <c r="I82" s="191">
        <v>60</v>
      </c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6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>
        <f t="shared" si="7"/>
        <v>0</v>
      </c>
      <c r="F83" s="231"/>
      <c r="G83" s="23"/>
      <c r="H83" s="190">
        <v>63</v>
      </c>
      <c r="I83" s="191">
        <v>60</v>
      </c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6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>
        <f t="shared" si="7"/>
        <v>0</v>
      </c>
      <c r="F84" s="231"/>
      <c r="G84" s="205"/>
      <c r="H84" s="190">
        <v>64</v>
      </c>
      <c r="I84" s="191">
        <v>60</v>
      </c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6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>
        <f t="shared" si="7"/>
        <v>0</v>
      </c>
      <c r="F85" s="232"/>
      <c r="G85" s="205"/>
      <c r="H85" s="190">
        <v>65</v>
      </c>
      <c r="I85" s="191">
        <v>60</v>
      </c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6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8">B86*C86</f>
        <v>0</v>
      </c>
      <c r="E86" s="193">
        <f t="shared" si="7"/>
        <v>0</v>
      </c>
      <c r="F86" s="232"/>
      <c r="G86" s="205"/>
      <c r="H86" s="190">
        <v>66</v>
      </c>
      <c r="I86" s="191">
        <v>60</v>
      </c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6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0</v>
      </c>
      <c r="B87" s="181">
        <f>'Données projet'!D90</f>
        <v>0</v>
      </c>
      <c r="C87" s="191"/>
      <c r="D87" s="179">
        <f t="shared" si="8"/>
        <v>0</v>
      </c>
      <c r="E87" s="193">
        <f t="shared" si="7"/>
        <v>0</v>
      </c>
      <c r="F87" s="232"/>
      <c r="G87" s="205"/>
      <c r="H87" s="190">
        <v>67</v>
      </c>
      <c r="I87" s="191">
        <v>60</v>
      </c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6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0</v>
      </c>
      <c r="B88" s="181">
        <f>'Données projet'!D91</f>
        <v>0</v>
      </c>
      <c r="C88" s="191"/>
      <c r="D88" s="179">
        <f t="shared" si="8"/>
        <v>0</v>
      </c>
      <c r="E88" s="193">
        <f t="shared" si="7"/>
        <v>0</v>
      </c>
      <c r="F88" s="232"/>
      <c r="G88" s="205"/>
      <c r="H88" s="190">
        <v>68</v>
      </c>
      <c r="I88" s="191">
        <v>60</v>
      </c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6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0</v>
      </c>
      <c r="B89" s="181">
        <f>'Données projet'!D92</f>
        <v>0</v>
      </c>
      <c r="C89" s="191"/>
      <c r="D89" s="179">
        <f t="shared" si="8"/>
        <v>0</v>
      </c>
      <c r="E89" s="193">
        <f t="shared" si="7"/>
        <v>0</v>
      </c>
      <c r="F89" s="232"/>
      <c r="G89" s="205"/>
      <c r="H89" s="190">
        <v>69</v>
      </c>
      <c r="I89" s="191">
        <v>60</v>
      </c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6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0</v>
      </c>
      <c r="B90" s="181">
        <f>'Données projet'!D93</f>
        <v>0</v>
      </c>
      <c r="C90" s="191"/>
      <c r="D90" s="179">
        <f t="shared" si="8"/>
        <v>0</v>
      </c>
      <c r="E90" s="193">
        <f t="shared" si="7"/>
        <v>0</v>
      </c>
      <c r="F90" s="232"/>
      <c r="G90" s="205"/>
      <c r="H90" s="190">
        <v>70</v>
      </c>
      <c r="I90" s="191">
        <v>60</v>
      </c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6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0</v>
      </c>
      <c r="B91" s="181">
        <f>'Données projet'!D94</f>
        <v>0</v>
      </c>
      <c r="C91" s="191"/>
      <c r="D91" s="179">
        <f t="shared" si="8"/>
        <v>0</v>
      </c>
      <c r="E91" s="193">
        <f t="shared" si="7"/>
        <v>0</v>
      </c>
      <c r="F91" s="232"/>
      <c r="G91" s="206"/>
      <c r="H91" s="190">
        <v>71</v>
      </c>
      <c r="I91" s="191">
        <v>60</v>
      </c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6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8"/>
        <v>0</v>
      </c>
      <c r="E92" s="193">
        <f t="shared" si="7"/>
        <v>0</v>
      </c>
      <c r="F92" s="232"/>
      <c r="G92" s="206"/>
      <c r="H92" s="190">
        <v>72</v>
      </c>
      <c r="I92" s="191">
        <v>60</v>
      </c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6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8"/>
        <v>0</v>
      </c>
      <c r="E93" s="193">
        <f t="shared" si="7"/>
        <v>0</v>
      </c>
      <c r="F93" s="232"/>
      <c r="G93" s="206"/>
      <c r="H93" s="190">
        <v>73</v>
      </c>
      <c r="I93" s="191">
        <v>60</v>
      </c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6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8"/>
        <v>0</v>
      </c>
      <c r="E94" s="193">
        <f t="shared" si="7"/>
        <v>0</v>
      </c>
      <c r="F94" s="232"/>
      <c r="G94" s="206"/>
      <c r="H94" s="190">
        <v>74</v>
      </c>
      <c r="I94" s="191">
        <v>60</v>
      </c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6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8"/>
        <v>0</v>
      </c>
      <c r="E95" s="193">
        <f t="shared" si="7"/>
        <v>0</v>
      </c>
      <c r="F95" s="232"/>
      <c r="G95" s="206"/>
      <c r="H95" s="190">
        <v>75</v>
      </c>
      <c r="I95" s="191">
        <v>60</v>
      </c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6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8"/>
        <v>0</v>
      </c>
      <c r="E96" s="193">
        <f t="shared" si="7"/>
        <v>0</v>
      </c>
      <c r="F96" s="232"/>
      <c r="G96" s="206"/>
      <c r="H96" s="190">
        <v>76</v>
      </c>
      <c r="I96" s="191">
        <v>60</v>
      </c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6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8"/>
        <v>0</v>
      </c>
      <c r="E97" s="193">
        <f t="shared" si="7"/>
        <v>0</v>
      </c>
      <c r="F97" s="232"/>
      <c r="G97" s="206"/>
      <c r="H97" s="190">
        <v>77</v>
      </c>
      <c r="I97" s="191">
        <v>60</v>
      </c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9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8"/>
        <v>0</v>
      </c>
      <c r="E98" s="193">
        <f t="shared" si="7"/>
        <v>0</v>
      </c>
      <c r="F98" s="232"/>
      <c r="G98" s="206"/>
      <c r="H98" s="190">
        <v>78</v>
      </c>
      <c r="I98" s="191">
        <v>60</v>
      </c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9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8"/>
        <v>0</v>
      </c>
      <c r="E99" s="193">
        <f t="shared" si="7"/>
        <v>0</v>
      </c>
      <c r="F99" s="232"/>
      <c r="G99" s="206"/>
      <c r="H99" s="190">
        <v>79</v>
      </c>
      <c r="I99" s="191">
        <v>60</v>
      </c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9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8"/>
        <v>0</v>
      </c>
      <c r="E100" s="193">
        <f t="shared" si="7"/>
        <v>0</v>
      </c>
      <c r="F100" s="232"/>
      <c r="G100" s="206"/>
      <c r="H100" s="190">
        <v>80</v>
      </c>
      <c r="I100" s="191">
        <v>60</v>
      </c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9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8"/>
        <v>0</v>
      </c>
      <c r="E101" s="193">
        <f t="shared" si="7"/>
        <v>0</v>
      </c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9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8"/>
        <v>0</v>
      </c>
      <c r="E102" s="193">
        <f t="shared" si="7"/>
        <v>0</v>
      </c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9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8"/>
        <v>0</v>
      </c>
      <c r="E103" s="193">
        <f t="shared" si="7"/>
        <v>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9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8"/>
        <v>0</v>
      </c>
      <c r="E104" s="193">
        <f t="shared" si="7"/>
        <v>0</v>
      </c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9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9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9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9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9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9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E79</f>
        <v>2500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9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>
        <f t="shared" ref="E111:E135" si="10">E80</f>
        <v>0</v>
      </c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9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>
        <f t="shared" si="10"/>
        <v>0</v>
      </c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9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>
        <f t="shared" si="10"/>
        <v>0</v>
      </c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9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>
        <f t="shared" si="10"/>
        <v>0</v>
      </c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9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>
        <f t="shared" si="10"/>
        <v>0</v>
      </c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9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>
        <f t="shared" si="10"/>
        <v>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9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0</v>
      </c>
      <c r="B117" s="181">
        <f>'Données projet'!D115</f>
        <v>0</v>
      </c>
      <c r="C117" s="191">
        <v>12</v>
      </c>
      <c r="D117" s="179">
        <f t="shared" ref="D117:D135" si="11">B117*C117</f>
        <v>0</v>
      </c>
      <c r="E117" s="193">
        <f t="shared" si="10"/>
        <v>0</v>
      </c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9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0</v>
      </c>
      <c r="B118" s="181">
        <f>'Données projet'!D116</f>
        <v>0</v>
      </c>
      <c r="C118" s="191">
        <v>35</v>
      </c>
      <c r="D118" s="179">
        <f t="shared" si="11"/>
        <v>0</v>
      </c>
      <c r="E118" s="193">
        <f t="shared" si="10"/>
        <v>0</v>
      </c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9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0</v>
      </c>
      <c r="B119" s="181">
        <f>'Données projet'!D117</f>
        <v>0</v>
      </c>
      <c r="C119" s="191">
        <v>45</v>
      </c>
      <c r="D119" s="179">
        <f t="shared" si="11"/>
        <v>0</v>
      </c>
      <c r="E119" s="193">
        <f t="shared" si="10"/>
        <v>0</v>
      </c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9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0</v>
      </c>
      <c r="B120" s="181">
        <f>'Données projet'!D118</f>
        <v>0</v>
      </c>
      <c r="C120" s="191">
        <v>50</v>
      </c>
      <c r="D120" s="179">
        <f t="shared" si="11"/>
        <v>0</v>
      </c>
      <c r="E120" s="193">
        <f t="shared" si="10"/>
        <v>0</v>
      </c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9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0</v>
      </c>
      <c r="B121" s="181">
        <f>'Données projet'!D119</f>
        <v>0</v>
      </c>
      <c r="C121" s="191">
        <v>55</v>
      </c>
      <c r="D121" s="179">
        <f t="shared" si="11"/>
        <v>0</v>
      </c>
      <c r="E121" s="193">
        <f t="shared" si="10"/>
        <v>0</v>
      </c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9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0</v>
      </c>
      <c r="B122" s="181">
        <f>'Données projet'!D120</f>
        <v>0</v>
      </c>
      <c r="C122" s="191">
        <v>60</v>
      </c>
      <c r="D122" s="179">
        <f t="shared" si="11"/>
        <v>0</v>
      </c>
      <c r="E122" s="193">
        <f t="shared" si="10"/>
        <v>0</v>
      </c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9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0</v>
      </c>
      <c r="B123" s="181">
        <f>'Données projet'!D121</f>
        <v>0</v>
      </c>
      <c r="C123" s="191">
        <v>60</v>
      </c>
      <c r="D123" s="179">
        <f t="shared" si="11"/>
        <v>0</v>
      </c>
      <c r="E123" s="193">
        <f t="shared" si="10"/>
        <v>0</v>
      </c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9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0</v>
      </c>
      <c r="B124" s="181">
        <f>'Données projet'!D122</f>
        <v>0</v>
      </c>
      <c r="C124" s="191"/>
      <c r="D124" s="179">
        <f t="shared" si="11"/>
        <v>0</v>
      </c>
      <c r="E124" s="193">
        <f t="shared" si="10"/>
        <v>0</v>
      </c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9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0</v>
      </c>
      <c r="B125" s="181">
        <f>'Données projet'!D123</f>
        <v>0</v>
      </c>
      <c r="C125" s="191"/>
      <c r="D125" s="179">
        <f t="shared" si="11"/>
        <v>0</v>
      </c>
      <c r="E125" s="193">
        <f t="shared" si="10"/>
        <v>0</v>
      </c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9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0</v>
      </c>
      <c r="B126" s="181">
        <f>'Données projet'!D124</f>
        <v>0</v>
      </c>
      <c r="C126" s="191"/>
      <c r="D126" s="179">
        <f t="shared" si="11"/>
        <v>0</v>
      </c>
      <c r="E126" s="193">
        <f t="shared" si="10"/>
        <v>0</v>
      </c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9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11"/>
        <v>0</v>
      </c>
      <c r="E127" s="193">
        <f t="shared" si="10"/>
        <v>0</v>
      </c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9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11"/>
        <v>0</v>
      </c>
      <c r="E128" s="193">
        <f t="shared" si="10"/>
        <v>0</v>
      </c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9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11"/>
        <v>0</v>
      </c>
      <c r="E129" s="193">
        <f t="shared" si="10"/>
        <v>0</v>
      </c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12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11"/>
        <v>0</v>
      </c>
      <c r="E130" s="193">
        <f t="shared" si="10"/>
        <v>0</v>
      </c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12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11"/>
        <v>0</v>
      </c>
      <c r="E131" s="193">
        <f t="shared" si="10"/>
        <v>0</v>
      </c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12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11"/>
        <v>0</v>
      </c>
      <c r="E132" s="193">
        <f t="shared" si="10"/>
        <v>0</v>
      </c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12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11"/>
        <v>0</v>
      </c>
      <c r="E133" s="193">
        <f t="shared" si="10"/>
        <v>0</v>
      </c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11"/>
        <v>0</v>
      </c>
      <c r="E134" s="193">
        <f t="shared" si="10"/>
        <v>0</v>
      </c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11"/>
        <v>0</v>
      </c>
      <c r="E135" s="193">
        <f t="shared" si="10"/>
        <v>0</v>
      </c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f>E110</f>
        <v>2500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>
        <f t="shared" ref="E142:E166" si="13">E111</f>
        <v>0</v>
      </c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>
        <f t="shared" si="13"/>
        <v>0</v>
      </c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>
        <f t="shared" si="13"/>
        <v>0</v>
      </c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>
        <f t="shared" si="13"/>
        <v>0</v>
      </c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>
        <f t="shared" si="13"/>
        <v>0</v>
      </c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>
        <f t="shared" si="13"/>
        <v>0</v>
      </c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>
        <v>12</v>
      </c>
      <c r="D148" s="182">
        <f t="shared" ref="D148:D166" si="14">B148*C148</f>
        <v>0</v>
      </c>
      <c r="E148" s="193">
        <f t="shared" si="13"/>
        <v>0</v>
      </c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>
        <v>35</v>
      </c>
      <c r="D149" s="182">
        <f t="shared" si="14"/>
        <v>0</v>
      </c>
      <c r="E149" s="193">
        <f t="shared" si="13"/>
        <v>0</v>
      </c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>
        <v>45</v>
      </c>
      <c r="D150" s="182">
        <f t="shared" si="14"/>
        <v>0</v>
      </c>
      <c r="E150" s="193">
        <f t="shared" si="13"/>
        <v>0</v>
      </c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>
        <v>50</v>
      </c>
      <c r="D151" s="182">
        <f t="shared" si="14"/>
        <v>0</v>
      </c>
      <c r="E151" s="193">
        <f t="shared" si="13"/>
        <v>0</v>
      </c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>
        <v>55</v>
      </c>
      <c r="D152" s="182">
        <f t="shared" si="14"/>
        <v>0</v>
      </c>
      <c r="E152" s="193">
        <f t="shared" si="13"/>
        <v>0</v>
      </c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>
        <v>60</v>
      </c>
      <c r="D153" s="182">
        <f t="shared" si="14"/>
        <v>0</v>
      </c>
      <c r="E153" s="193">
        <f t="shared" si="13"/>
        <v>0</v>
      </c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>
        <v>60</v>
      </c>
      <c r="D154" s="182">
        <f t="shared" si="14"/>
        <v>0</v>
      </c>
      <c r="E154" s="193">
        <f t="shared" si="13"/>
        <v>0</v>
      </c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4"/>
        <v>0</v>
      </c>
      <c r="E155" s="193">
        <f t="shared" si="13"/>
        <v>0</v>
      </c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4"/>
        <v>0</v>
      </c>
      <c r="E156" s="193">
        <f t="shared" si="13"/>
        <v>0</v>
      </c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4"/>
        <v>0</v>
      </c>
      <c r="E157" s="193">
        <f t="shared" si="13"/>
        <v>0</v>
      </c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4"/>
        <v>0</v>
      </c>
      <c r="E158" s="193">
        <f t="shared" si="13"/>
        <v>0</v>
      </c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4"/>
        <v>0</v>
      </c>
      <c r="E159" s="193">
        <f t="shared" si="13"/>
        <v>0</v>
      </c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4"/>
        <v>0</v>
      </c>
      <c r="E160" s="193">
        <f t="shared" si="13"/>
        <v>0</v>
      </c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4"/>
        <v>0</v>
      </c>
      <c r="E161" s="193">
        <f t="shared" si="13"/>
        <v>0</v>
      </c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4"/>
        <v>0</v>
      </c>
      <c r="E162" s="193">
        <f t="shared" si="13"/>
        <v>0</v>
      </c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4"/>
        <v>0</v>
      </c>
      <c r="E163" s="193">
        <f t="shared" si="13"/>
        <v>0</v>
      </c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4"/>
        <v>0</v>
      </c>
      <c r="E164" s="193">
        <f t="shared" si="13"/>
        <v>0</v>
      </c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4"/>
        <v>0</v>
      </c>
      <c r="E165" s="193">
        <f t="shared" si="13"/>
        <v>0</v>
      </c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4"/>
        <v>0</v>
      </c>
      <c r="E166" s="193">
        <f t="shared" si="13"/>
        <v>0</v>
      </c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f>E141</f>
        <v>2500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>
        <f t="shared" ref="E173:E197" si="15">E142</f>
        <v>0</v>
      </c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>
        <f t="shared" si="15"/>
        <v>0</v>
      </c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>
        <f t="shared" si="15"/>
        <v>0</v>
      </c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>
        <f t="shared" si="15"/>
        <v>0</v>
      </c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>
        <f t="shared" si="15"/>
        <v>0</v>
      </c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1"/>
      <c r="D178" s="179">
        <f>B178*C178</f>
        <v>0</v>
      </c>
      <c r="E178" s="193">
        <f t="shared" si="15"/>
        <v>0</v>
      </c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1">
        <v>12</v>
      </c>
      <c r="D179" s="179">
        <f t="shared" ref="D179:D197" si="16">B179*C179</f>
        <v>0</v>
      </c>
      <c r="E179" s="193">
        <f t="shared" si="15"/>
        <v>0</v>
      </c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1">
        <v>35</v>
      </c>
      <c r="D180" s="179">
        <f t="shared" si="16"/>
        <v>0</v>
      </c>
      <c r="E180" s="193">
        <f t="shared" si="15"/>
        <v>0</v>
      </c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1">
        <v>45</v>
      </c>
      <c r="D181" s="179">
        <f t="shared" si="16"/>
        <v>0</v>
      </c>
      <c r="E181" s="193">
        <f t="shared" si="15"/>
        <v>0</v>
      </c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1">
        <v>50</v>
      </c>
      <c r="D182" s="179">
        <f t="shared" si="16"/>
        <v>0</v>
      </c>
      <c r="E182" s="193">
        <f t="shared" si="15"/>
        <v>0</v>
      </c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1">
        <v>55</v>
      </c>
      <c r="D183" s="179">
        <f t="shared" si="16"/>
        <v>0</v>
      </c>
      <c r="E183" s="193">
        <f t="shared" si="15"/>
        <v>0</v>
      </c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1">
        <v>60</v>
      </c>
      <c r="D184" s="179">
        <f t="shared" si="16"/>
        <v>0</v>
      </c>
      <c r="E184" s="193">
        <f t="shared" si="15"/>
        <v>0</v>
      </c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6"/>
        <v>0</v>
      </c>
      <c r="E185" s="193">
        <f t="shared" si="15"/>
        <v>0</v>
      </c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6"/>
        <v>0</v>
      </c>
      <c r="E186" s="193">
        <f t="shared" si="15"/>
        <v>0</v>
      </c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6"/>
        <v>0</v>
      </c>
      <c r="E187" s="193">
        <f t="shared" si="15"/>
        <v>0</v>
      </c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6"/>
        <v>0</v>
      </c>
      <c r="E188" s="193">
        <f t="shared" si="15"/>
        <v>0</v>
      </c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6"/>
        <v>0</v>
      </c>
      <c r="E189" s="193">
        <f t="shared" si="15"/>
        <v>0</v>
      </c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6"/>
        <v>0</v>
      </c>
      <c r="E190" s="193">
        <f t="shared" si="15"/>
        <v>0</v>
      </c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6"/>
        <v>0</v>
      </c>
      <c r="E191" s="193">
        <f t="shared" si="15"/>
        <v>0</v>
      </c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6"/>
        <v>0</v>
      </c>
      <c r="E192" s="193">
        <f t="shared" si="15"/>
        <v>0</v>
      </c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6"/>
        <v>0</v>
      </c>
      <c r="E193" s="193">
        <f t="shared" si="15"/>
        <v>0</v>
      </c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6"/>
        <v>0</v>
      </c>
      <c r="E194" s="193">
        <f t="shared" si="15"/>
        <v>0</v>
      </c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6"/>
        <v>0</v>
      </c>
      <c r="E195" s="193">
        <f t="shared" si="15"/>
        <v>0</v>
      </c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6"/>
        <v>0</v>
      </c>
      <c r="E196" s="193">
        <f t="shared" si="15"/>
        <v>0</v>
      </c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6"/>
        <v>0</v>
      </c>
      <c r="E197" s="193">
        <f t="shared" si="15"/>
        <v>0</v>
      </c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f>E172</f>
        <v>2500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>
        <f t="shared" ref="E204:E228" si="17">E173</f>
        <v>0</v>
      </c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>
        <f t="shared" si="17"/>
        <v>0</v>
      </c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>
        <f t="shared" si="17"/>
        <v>0</v>
      </c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>
        <f t="shared" si="17"/>
        <v>0</v>
      </c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>
        <f t="shared" si="17"/>
        <v>0</v>
      </c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1"/>
      <c r="D209" s="179">
        <f>B209*C209</f>
        <v>0</v>
      </c>
      <c r="E209" s="193">
        <f t="shared" si="17"/>
        <v>0</v>
      </c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1">
        <v>25</v>
      </c>
      <c r="D210" s="179">
        <f t="shared" ref="D210:D228" si="18">B210*C210</f>
        <v>0</v>
      </c>
      <c r="E210" s="193">
        <f t="shared" si="17"/>
        <v>0</v>
      </c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1">
        <v>35</v>
      </c>
      <c r="D211" s="179">
        <f t="shared" si="18"/>
        <v>0</v>
      </c>
      <c r="E211" s="193">
        <f t="shared" si="17"/>
        <v>0</v>
      </c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1">
        <v>45</v>
      </c>
      <c r="D212" s="179">
        <f t="shared" si="18"/>
        <v>0</v>
      </c>
      <c r="E212" s="193">
        <f t="shared" si="17"/>
        <v>0</v>
      </c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1">
        <v>50</v>
      </c>
      <c r="D213" s="179">
        <f t="shared" si="18"/>
        <v>0</v>
      </c>
      <c r="E213" s="193">
        <f t="shared" si="17"/>
        <v>0</v>
      </c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1">
        <v>55</v>
      </c>
      <c r="D214" s="179">
        <f t="shared" si="18"/>
        <v>0</v>
      </c>
      <c r="E214" s="193">
        <f t="shared" si="17"/>
        <v>0</v>
      </c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1">
        <v>60</v>
      </c>
      <c r="D215" s="179">
        <f t="shared" si="18"/>
        <v>0</v>
      </c>
      <c r="E215" s="193">
        <f t="shared" si="17"/>
        <v>0</v>
      </c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8"/>
        <v>0</v>
      </c>
      <c r="E216" s="193">
        <f t="shared" si="17"/>
        <v>0</v>
      </c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8"/>
        <v>0</v>
      </c>
      <c r="E217" s="193">
        <f t="shared" si="17"/>
        <v>0</v>
      </c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8"/>
        <v>0</v>
      </c>
      <c r="E218" s="193">
        <f t="shared" si="17"/>
        <v>0</v>
      </c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8"/>
        <v>0</v>
      </c>
      <c r="E219" s="193">
        <f t="shared" si="17"/>
        <v>0</v>
      </c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8"/>
        <v>0</v>
      </c>
      <c r="E220" s="193">
        <f t="shared" si="17"/>
        <v>0</v>
      </c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8"/>
        <v>0</v>
      </c>
      <c r="E221" s="193">
        <f t="shared" si="17"/>
        <v>0</v>
      </c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8"/>
        <v>0</v>
      </c>
      <c r="E222" s="193">
        <f t="shared" si="17"/>
        <v>0</v>
      </c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8"/>
        <v>0</v>
      </c>
      <c r="E223" s="193">
        <f t="shared" si="17"/>
        <v>0</v>
      </c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8"/>
        <v>0</v>
      </c>
      <c r="E224" s="193">
        <f t="shared" si="17"/>
        <v>0</v>
      </c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8"/>
        <v>0</v>
      </c>
      <c r="E225" s="193">
        <f t="shared" si="17"/>
        <v>0</v>
      </c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8"/>
        <v>0</v>
      </c>
      <c r="E226" s="193">
        <f t="shared" si="17"/>
        <v>0</v>
      </c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8"/>
        <v>0</v>
      </c>
      <c r="E227" s="193">
        <f t="shared" si="17"/>
        <v>0</v>
      </c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8"/>
        <v>0</v>
      </c>
      <c r="E228" s="193">
        <f t="shared" si="17"/>
        <v>0</v>
      </c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f>E203</f>
        <v>2500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>
        <f t="shared" ref="E235:E259" si="19">E204</f>
        <v>0</v>
      </c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>
        <f t="shared" si="19"/>
        <v>0</v>
      </c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>
        <f t="shared" si="19"/>
        <v>0</v>
      </c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>
        <f t="shared" si="19"/>
        <v>0</v>
      </c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>
        <f t="shared" si="19"/>
        <v>0</v>
      </c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1"/>
      <c r="D240" s="179">
        <f>B240*C240</f>
        <v>0</v>
      </c>
      <c r="E240" s="193">
        <f t="shared" si="19"/>
        <v>0</v>
      </c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1">
        <v>25</v>
      </c>
      <c r="D241" s="179">
        <f t="shared" ref="D241:D259" si="20">B241*C241</f>
        <v>0</v>
      </c>
      <c r="E241" s="193">
        <f t="shared" si="19"/>
        <v>0</v>
      </c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1">
        <v>35</v>
      </c>
      <c r="D242" s="179">
        <f t="shared" si="20"/>
        <v>0</v>
      </c>
      <c r="E242" s="193">
        <f t="shared" si="19"/>
        <v>0</v>
      </c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1">
        <v>45</v>
      </c>
      <c r="D243" s="179">
        <f t="shared" si="20"/>
        <v>0</v>
      </c>
      <c r="E243" s="193">
        <f t="shared" si="19"/>
        <v>0</v>
      </c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1">
        <v>50</v>
      </c>
      <c r="D244" s="179">
        <f t="shared" si="20"/>
        <v>0</v>
      </c>
      <c r="E244" s="193">
        <f t="shared" si="19"/>
        <v>0</v>
      </c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1">
        <v>55</v>
      </c>
      <c r="D245" s="179">
        <f t="shared" si="20"/>
        <v>0</v>
      </c>
      <c r="E245" s="193">
        <f t="shared" si="19"/>
        <v>0</v>
      </c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1">
        <v>60</v>
      </c>
      <c r="D246" s="179">
        <f t="shared" si="20"/>
        <v>0</v>
      </c>
      <c r="E246" s="193">
        <f t="shared" si="19"/>
        <v>0</v>
      </c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1">
        <v>60</v>
      </c>
      <c r="D247" s="179">
        <f t="shared" si="20"/>
        <v>0</v>
      </c>
      <c r="E247" s="193">
        <f t="shared" si="19"/>
        <v>0</v>
      </c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20"/>
        <v>0</v>
      </c>
      <c r="E248" s="193">
        <f t="shared" si="19"/>
        <v>0</v>
      </c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20"/>
        <v>0</v>
      </c>
      <c r="E249" s="193">
        <f t="shared" si="19"/>
        <v>0</v>
      </c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20"/>
        <v>0</v>
      </c>
      <c r="E250" s="193">
        <f t="shared" si="19"/>
        <v>0</v>
      </c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20"/>
        <v>0</v>
      </c>
      <c r="E251" s="193">
        <f t="shared" si="19"/>
        <v>0</v>
      </c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20"/>
        <v>0</v>
      </c>
      <c r="E252" s="193">
        <f t="shared" si="19"/>
        <v>0</v>
      </c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20"/>
        <v>0</v>
      </c>
      <c r="E253" s="193">
        <f t="shared" si="19"/>
        <v>0</v>
      </c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20"/>
        <v>0</v>
      </c>
      <c r="E254" s="193">
        <f t="shared" si="19"/>
        <v>0</v>
      </c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20"/>
        <v>0</v>
      </c>
      <c r="E255" s="193">
        <f t="shared" si="19"/>
        <v>0</v>
      </c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20"/>
        <v>0</v>
      </c>
      <c r="E256" s="193">
        <f t="shared" si="19"/>
        <v>0</v>
      </c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20"/>
        <v>0</v>
      </c>
      <c r="E257" s="193">
        <f t="shared" si="19"/>
        <v>0</v>
      </c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20"/>
        <v>0</v>
      </c>
      <c r="E258" s="193">
        <f t="shared" si="19"/>
        <v>0</v>
      </c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20"/>
        <v>0</v>
      </c>
      <c r="E259" s="193">
        <f t="shared" si="19"/>
        <v>0</v>
      </c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f>E234</f>
        <v>2500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>
        <f t="shared" ref="E266:E290" si="21">E235</f>
        <v>0</v>
      </c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>
        <f t="shared" si="21"/>
        <v>0</v>
      </c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>
        <f t="shared" si="21"/>
        <v>0</v>
      </c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>
        <f t="shared" si="21"/>
        <v>0</v>
      </c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>
        <f t="shared" si="21"/>
        <v>0</v>
      </c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1"/>
      <c r="D271" s="179">
        <f>B271*C271</f>
        <v>0</v>
      </c>
      <c r="E271" s="193">
        <f t="shared" si="21"/>
        <v>0</v>
      </c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1">
        <v>12</v>
      </c>
      <c r="D272" s="179">
        <f t="shared" ref="D272:D290" si="22">B272*C272</f>
        <v>0</v>
      </c>
      <c r="E272" s="193">
        <f t="shared" si="21"/>
        <v>0</v>
      </c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1">
        <v>35</v>
      </c>
      <c r="D273" s="179">
        <f t="shared" si="22"/>
        <v>0</v>
      </c>
      <c r="E273" s="193">
        <f t="shared" si="21"/>
        <v>0</v>
      </c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1">
        <v>45</v>
      </c>
      <c r="D274" s="179">
        <f t="shared" si="22"/>
        <v>0</v>
      </c>
      <c r="E274" s="193">
        <f t="shared" si="21"/>
        <v>0</v>
      </c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1">
        <v>50</v>
      </c>
      <c r="D275" s="179">
        <f t="shared" si="22"/>
        <v>0</v>
      </c>
      <c r="E275" s="193">
        <f t="shared" si="21"/>
        <v>0</v>
      </c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1">
        <v>55</v>
      </c>
      <c r="D276" s="179">
        <f t="shared" si="22"/>
        <v>0</v>
      </c>
      <c r="E276" s="193">
        <f t="shared" si="21"/>
        <v>0</v>
      </c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1">
        <v>60</v>
      </c>
      <c r="D277" s="179">
        <f t="shared" si="22"/>
        <v>0</v>
      </c>
      <c r="E277" s="193">
        <f t="shared" si="21"/>
        <v>0</v>
      </c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1">
        <v>60</v>
      </c>
      <c r="D278" s="179">
        <f t="shared" si="22"/>
        <v>0</v>
      </c>
      <c r="E278" s="193">
        <f t="shared" si="21"/>
        <v>0</v>
      </c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22"/>
        <v>0</v>
      </c>
      <c r="E279" s="193">
        <f t="shared" si="21"/>
        <v>0</v>
      </c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22"/>
        <v>0</v>
      </c>
      <c r="E280" s="193">
        <f t="shared" si="21"/>
        <v>0</v>
      </c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22"/>
        <v>0</v>
      </c>
      <c r="E281" s="193">
        <f t="shared" si="21"/>
        <v>0</v>
      </c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22"/>
        <v>0</v>
      </c>
      <c r="E282" s="193">
        <f t="shared" si="21"/>
        <v>0</v>
      </c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22"/>
        <v>0</v>
      </c>
      <c r="E283" s="193">
        <f t="shared" si="21"/>
        <v>0</v>
      </c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22"/>
        <v>0</v>
      </c>
      <c r="E284" s="193">
        <f t="shared" si="21"/>
        <v>0</v>
      </c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22"/>
        <v>0</v>
      </c>
      <c r="E285" s="193">
        <f t="shared" si="21"/>
        <v>0</v>
      </c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22"/>
        <v>0</v>
      </c>
      <c r="E286" s="193">
        <f t="shared" si="21"/>
        <v>0</v>
      </c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22"/>
        <v>0</v>
      </c>
      <c r="E287" s="193">
        <f t="shared" si="21"/>
        <v>0</v>
      </c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22"/>
        <v>0</v>
      </c>
      <c r="E288" s="193">
        <f t="shared" si="21"/>
        <v>0</v>
      </c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22"/>
        <v>0</v>
      </c>
      <c r="E289" s="193">
        <f t="shared" si="21"/>
        <v>0</v>
      </c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22"/>
        <v>0</v>
      </c>
      <c r="E290" s="193">
        <f t="shared" si="21"/>
        <v>0</v>
      </c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23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23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23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23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23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23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23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23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23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23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23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23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23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23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23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23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23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23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23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55929c3-d7c5-4e51-b5f8-f25933e16e57" xsi:nil="true"/>
    <lcf76f155ced4ddcb4097134ff3c332f xmlns="7f778677-e8d3-4866-966d-dd352b4d4b9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C20ECD-5475-4349-9233-E2304EBF6B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8CDD051-DC1E-4119-BAB6-D130E30AF519}">
  <ds:schemaRefs>
    <ds:schemaRef ds:uri="http://schemas.microsoft.com/office/2006/metadata/properties"/>
    <ds:schemaRef ds:uri="http://www.w3.org/2000/xmlns/"/>
    <ds:schemaRef ds:uri="http://schemas.microsoft.com/office/infopath/2007/PartnerControls"/>
    <ds:schemaRef ds:uri="655929c3-d7c5-4e51-b5f8-f25933e16e57"/>
    <ds:schemaRef ds:uri="7f778677-e8d3-4866-966d-dd352b4d4b95"/>
  </ds:schemaRefs>
</ds:datastoreItem>
</file>

<file path=customXml/itemProps3.xml><?xml version="1.0" encoding="utf-8"?>
<ds:datastoreItem xmlns:ds="http://schemas.openxmlformats.org/officeDocument/2006/customXml" ds:itemID="{44A54221-7EFB-47FA-8B98-E8149C2964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LBC_SFF</dc:creator>
  <cp:lastModifiedBy>Cécile De Coincy</cp:lastModifiedBy>
  <dcterms:created xsi:type="dcterms:W3CDTF">2021-02-01T08:22:39Z</dcterms:created>
  <dcterms:modified xsi:type="dcterms:W3CDTF">2022-12-22T16:16:00Z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0x0101004E006D02EFB7524E92A31806A20933C4</vt:lpwstr>
  </property>
  <property fmtid="{D5CDD505-2E9C-101B-9397-08002B2CF9AE}" pid="3" name="MediaServiceImageTags">
    <vt:lpwstr/>
  </property>
</Properties>
</file>