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Mont de Marsan\26 - SFLR 2-incendie St JUSTIN 2\Documents fin\"/>
    </mc:Choice>
  </mc:AlternateContent>
  <xr:revisionPtr revIDLastSave="0" documentId="13_ncr:1_{8BA322B7-D74D-4EAC-B394-986FDF56526A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<sst xmlns="http://schemas.openxmlformats.org/spreadsheetml/2006/main" count="1170" uniqueCount="324">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</sst>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0" zoomScale="90" zoomScaleNormal="90" workbookViewId="0">
      <selection activeCell="D30" sqref="D3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35.299999999999997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35.299999999999997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35.299999999999997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149.5086927376081</v>
      </c>
      <c r="T3" s="62">
        <f>IF('Données projet'!E9&gt;30,$R$33-$H$33,LOOKUP('Données projet'!$E$9,$A$3:$A$203,R3:R203)-LOOKUP('Données projet'!$E$9,$A$3:$A$203,$H$3:$H$203))</f>
        <v>364.59164590134498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70">
        <f t="shared" ref="H4:H67" si="1">(B4+E4+F4)*44/12+(C4+D4)*0.475*44/12</f>
        <v>294.75450271279925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149.5086927376081</v>
      </c>
      <c r="T4" s="62">
        <f>$T$3</f>
        <v>364.59164590134498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70">
        <f t="shared" si="1"/>
        <v>296.10277557080786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149.5086927376081</v>
      </c>
      <c r="T5" s="62">
        <f t="shared" ref="T5:T68" si="34">$T$3</f>
        <v>364.59164590134498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70">
        <f t="shared" si="1"/>
        <v>297.42750651156223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149.5086927376081</v>
      </c>
      <c r="T6" s="62">
        <f t="shared" si="34"/>
        <v>364.59164590134498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70">
        <f t="shared" si="1"/>
        <v>298.73772566676109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149.5086927376081</v>
      </c>
      <c r="T7" s="62">
        <f t="shared" si="34"/>
        <v>364.59164590134498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70">
        <f t="shared" si="1"/>
        <v>300.03752578811759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149.5086927376081</v>
      </c>
      <c r="T8" s="62">
        <f t="shared" si="34"/>
        <v>364.59164590134498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70">
        <f t="shared" si="1"/>
        <v>301.3292415520861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149.5086927376081</v>
      </c>
      <c r="T9" s="62">
        <f t="shared" si="34"/>
        <v>364.59164590134498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70">
        <f t="shared" si="1"/>
        <v>302.6143780343051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149.5086927376081</v>
      </c>
      <c r="T10" s="62">
        <f t="shared" si="34"/>
        <v>364.59164590134498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70">
        <f t="shared" si="1"/>
        <v>303.89398357937728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149.5086927376081</v>
      </c>
      <c r="T11" s="62">
        <f t="shared" si="34"/>
        <v>364.59164590134498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70">
        <f t="shared" si="1"/>
        <v>305.16882873392143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149.5086927376081</v>
      </c>
      <c r="T12" s="62">
        <f t="shared" si="34"/>
        <v>364.59164590134498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70">
        <f t="shared" si="1"/>
        <v>306.43950276659285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149.5086927376081</v>
      </c>
      <c r="T13" s="62">
        <f t="shared" si="34"/>
        <v>364.59164590134498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70">
        <f t="shared" si="1"/>
        <v>307.70647027243518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149.5086927376081</v>
      </c>
      <c r="T14" s="62">
        <f t="shared" si="34"/>
        <v>364.59164590134498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70">
        <f t="shared" si="1"/>
        <v>308.97010652964002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149.5086927376081</v>
      </c>
      <c r="T15" s="62">
        <f t="shared" si="34"/>
        <v>364.59164590134498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70">
        <f t="shared" si="1"/>
        <v>310.23072070337594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149.5086927376081</v>
      </c>
      <c r="T16" s="62">
        <f t="shared" si="34"/>
        <v>364.59164590134498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70">
        <f t="shared" si="1"/>
        <v>311.4885716930055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149.5086927376081</v>
      </c>
      <c r="T17" s="62">
        <f t="shared" si="34"/>
        <v>364.59164590134498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70">
        <f t="shared" si="1"/>
        <v>312.74387931648818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149.5086927376081</v>
      </c>
      <c r="T18" s="62">
        <f t="shared" si="34"/>
        <v>364.59164590134498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70">
        <f t="shared" si="1"/>
        <v>313.99683242457326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149.5086927376081</v>
      </c>
      <c r="T19" s="62">
        <f t="shared" si="34"/>
        <v>364.59164590134498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70">
        <f t="shared" si="1"/>
        <v>315.24759492743152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149.5086927376081</v>
      </c>
      <c r="T20" s="62">
        <f t="shared" si="34"/>
        <v>364.59164590134498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70">
        <f t="shared" si="1"/>
        <v>316.49631036234257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149.5086927376081</v>
      </c>
      <c r="T21" s="62">
        <f t="shared" si="34"/>
        <v>364.59164590134498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70">
        <f t="shared" si="1"/>
        <v>317.74310541723986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149.5086927376081</v>
      </c>
      <c r="T22" s="62">
        <f t="shared" si="34"/>
        <v>364.59164590134498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70">
        <f t="shared" si="1"/>
        <v>318.98809269129538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149.5086927376081</v>
      </c>
      <c r="T23" s="62">
        <f t="shared" si="34"/>
        <v>364.59164590134498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70">
        <f t="shared" si="1"/>
        <v>320.23137288769698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149.5086927376081</v>
      </c>
      <c r="T24" s="62">
        <f t="shared" si="34"/>
        <v>364.59164590134498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70">
        <f t="shared" si="1"/>
        <v>321.47303657691953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149.5086927376081</v>
      </c>
      <c r="T25" s="62">
        <f t="shared" si="34"/>
        <v>364.59164590134498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70">
        <f t="shared" si="1"/>
        <v>322.71316563033918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149.5086927376081</v>
      </c>
      <c r="T26" s="62">
        <f t="shared" si="34"/>
        <v>364.59164590134498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70">
        <f t="shared" si="1"/>
        <v>323.95183439748814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149.5086927376081</v>
      </c>
      <c r="T27" s="62">
        <f t="shared" si="34"/>
        <v>364.59164590134498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70">
        <f t="shared" si="1"/>
        <v>325.18911068157126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149.5086927376081</v>
      </c>
      <c r="T28" s="62">
        <f t="shared" si="34"/>
        <v>364.59164590134498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70">
        <f t="shared" si="1"/>
        <v>326.42505655450702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149.5086927376081</v>
      </c>
      <c r="T29" s="62">
        <f t="shared" si="34"/>
        <v>364.59164590134498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70">
        <f t="shared" si="1"/>
        <v>327.65972904304982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149.5086927376081</v>
      </c>
      <c r="T30" s="62">
        <f t="shared" si="34"/>
        <v>364.59164590134498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70">
        <f t="shared" si="1"/>
        <v>328.89318071040799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149.5086927376081</v>
      </c>
      <c r="T31" s="62">
        <f t="shared" si="34"/>
        <v>364.59164590134498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70">
        <f t="shared" si="1"/>
        <v>330.12546015243771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149.5086927376081</v>
      </c>
      <c r="T32" s="62">
        <f t="shared" si="34"/>
        <v>364.59164590134498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70">
        <f t="shared" si="1"/>
        <v>331.35661242347447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149.5086927376081</v>
      </c>
      <c r="T33" s="62">
        <f t="shared" si="34"/>
        <v>364.59164590134498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70">
        <f t="shared" si="1"/>
        <v>332.58667940379132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149.5086927376081</v>
      </c>
      <c r="T34" s="62">
        <f t="shared" si="34"/>
        <v>364.59164590134498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70">
        <f t="shared" si="1"/>
        <v>333.81570011831167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149.5086927376081</v>
      </c>
      <c r="T35" s="62">
        <f t="shared" si="34"/>
        <v>364.59164590134498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70">
        <f t="shared" si="1"/>
        <v>335.04371101436357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149.5086927376081</v>
      </c>
      <c r="T36" s="62">
        <f t="shared" si="34"/>
        <v>364.59164590134498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70">
        <f t="shared" si="1"/>
        <v>336.27074620482119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149.5086927376081</v>
      </c>
      <c r="T37" s="62">
        <f t="shared" si="34"/>
        <v>364.59164590134498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70">
        <f t="shared" si="1"/>
        <v>337.49683768183723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149.5086927376081</v>
      </c>
      <c r="T38" s="62">
        <f t="shared" si="34"/>
        <v>364.59164590134498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70">
        <f t="shared" si="1"/>
        <v>338.72201550546265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149.5086927376081</v>
      </c>
      <c r="T39" s="62">
        <f t="shared" si="34"/>
        <v>364.59164590134498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70">
        <f t="shared" si="1"/>
        <v>339.94630797071892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149.5086927376081</v>
      </c>
      <c r="T40" s="62">
        <f t="shared" si="34"/>
        <v>364.59164590134498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70">
        <f t="shared" si="1"/>
        <v>341.16974175610096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149.5086927376081</v>
      </c>
      <c r="T41" s="62">
        <f t="shared" si="34"/>
        <v>364.59164590134498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70">
        <f t="shared" si="1"/>
        <v>342.3923420560082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149.5086927376081</v>
      </c>
      <c r="T42" s="62">
        <f t="shared" si="34"/>
        <v>364.59164590134498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70">
        <f t="shared" si="1"/>
        <v>343.61413269921093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149.5086927376081</v>
      </c>
      <c r="T43" s="62">
        <f t="shared" si="34"/>
        <v>364.59164590134498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70">
        <f t="shared" si="1"/>
        <v>344.83513625513632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149.5086927376081</v>
      </c>
      <c r="T44" s="62">
        <f t="shared" si="34"/>
        <v>364.59164590134498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70">
        <f t="shared" si="1"/>
        <v>346.05537412949326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149.5086927376081</v>
      </c>
      <c r="T45" s="62">
        <f t="shared" si="34"/>
        <v>364.59164590134498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70">
        <f t="shared" si="1"/>
        <v>347.27486665053362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149.5086927376081</v>
      </c>
      <c r="T46" s="62">
        <f t="shared" si="34"/>
        <v>364.59164590134498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70">
        <f t="shared" si="1"/>
        <v>348.49363314706295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149.5086927376081</v>
      </c>
      <c r="T47" s="62">
        <f t="shared" si="34"/>
        <v>364.59164590134498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70">
        <f t="shared" si="1"/>
        <v>349.7116920191595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149.5086927376081</v>
      </c>
      <c r="T48" s="62">
        <f t="shared" si="34"/>
        <v>364.59164590134498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70">
        <f t="shared" si="1"/>
        <v>350.92906080242972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149.5086927376081</v>
      </c>
      <c r="T49" s="62">
        <f t="shared" si="34"/>
        <v>364.59164590134498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70">
        <f t="shared" si="1"/>
        <v>352.14575622651876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149.5086927376081</v>
      </c>
      <c r="T50" s="62">
        <f t="shared" si="34"/>
        <v>364.59164590134498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70">
        <f t="shared" si="1"/>
        <v>353.361794268501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149.5086927376081</v>
      </c>
      <c r="T51" s="62">
        <f t="shared" si="34"/>
        <v>364.59164590134498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70">
        <f t="shared" si="1"/>
        <v>354.57719020169571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149.5086927376081</v>
      </c>
      <c r="T52" s="62">
        <f t="shared" si="34"/>
        <v>364.59164590134498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70">
        <f t="shared" si="1"/>
        <v>355.79195864038502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149.5086927376081</v>
      </c>
      <c r="T53" s="62">
        <f t="shared" si="34"/>
        <v>364.59164590134498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70">
        <f t="shared" si="1"/>
        <v>357.00611358085365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149.5086927376081</v>
      </c>
      <c r="T54" s="62">
        <f t="shared" si="34"/>
        <v>364.59164590134498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70">
        <f t="shared" si="1"/>
        <v>358.21966843911872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149.5086927376081</v>
      </c>
      <c r="T55" s="62">
        <f t="shared" si="34"/>
        <v>364.59164590134498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70">
        <f t="shared" si="1"/>
        <v>359.43263608567548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149.5086927376081</v>
      </c>
      <c r="T56" s="62">
        <f t="shared" si="34"/>
        <v>364.59164590134498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70">
        <f t="shared" si="1"/>
        <v>360.64502887754611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149.5086927376081</v>
      </c>
      <c r="T57" s="62">
        <f t="shared" si="34"/>
        <v>364.59164590134498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70">
        <f t="shared" si="1"/>
        <v>361.85685868788795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149.5086927376081</v>
      </c>
      <c r="T58" s="62">
        <f t="shared" si="34"/>
        <v>364.59164590134498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70">
        <f t="shared" si="1"/>
        <v>363.068136933387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149.5086927376081</v>
      </c>
      <c r="T59" s="62">
        <f t="shared" si="34"/>
        <v>364.59164590134498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70">
        <f t="shared" si="1"/>
        <v>364.27887459963966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149.5086927376081</v>
      </c>
      <c r="T60" s="62">
        <f t="shared" si="34"/>
        <v>364.59164590134498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70">
        <f t="shared" si="1"/>
        <v>365.48908226470269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149.5086927376081</v>
      </c>
      <c r="T61" s="62">
        <f t="shared" si="34"/>
        <v>364.59164590134498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70">
        <f t="shared" si="1"/>
        <v>366.69877012097305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149.5086927376081</v>
      </c>
      <c r="T62" s="62">
        <f t="shared" si="34"/>
        <v>364.59164590134498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70">
        <f t="shared" si="1"/>
        <v>367.90794799554254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149.5086927376081</v>
      </c>
      <c r="T63" s="62">
        <f t="shared" si="34"/>
        <v>364.59164590134498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70">
        <f t="shared" si="1"/>
        <v>369.11662536915674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149.5086927376081</v>
      </c>
      <c r="T64" s="62">
        <f t="shared" si="34"/>
        <v>364.59164590134498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70">
        <f t="shared" si="1"/>
        <v>370.32481139389552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149.5086927376081</v>
      </c>
      <c r="T65" s="62">
        <f t="shared" si="34"/>
        <v>364.59164590134498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70">
        <f t="shared" si="1"/>
        <v>371.53251490968091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149.5086927376081</v>
      </c>
      <c r="T66" s="62">
        <f t="shared" si="34"/>
        <v>364.59164590134498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70">
        <f t="shared" si="1"/>
        <v>372.73974445970646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149.5086927376081</v>
      </c>
      <c r="T67" s="62">
        <f t="shared" si="34"/>
        <v>364.59164590134498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70">
        <f t="shared" ref="H68:H131" si="56">(B68+E68+F68)*44/12+(C68+D68)*0.475*44/12</f>
        <v>373.94650830487547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149.5086927376081</v>
      </c>
      <c r="T68" s="62">
        <f t="shared" si="34"/>
        <v>364.59164590134498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70">
        <f t="shared" si="56"/>
        <v>375.15281443732528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149.5086927376081</v>
      </c>
      <c r="T69" s="62">
        <f t="shared" ref="T69:T132" si="88">$T$3</f>
        <v>364.59164590134498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70">
        <f t="shared" si="56"/>
        <v>376.3586705931088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149.5086927376081</v>
      </c>
      <c r="T70" s="62">
        <f t="shared" si="88"/>
        <v>364.59164590134498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70">
        <f t="shared" si="56"/>
        <v>377.56408426409683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149.5086927376081</v>
      </c>
      <c r="T71" s="62">
        <f t="shared" si="88"/>
        <v>364.59164590134498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70">
        <f t="shared" si="56"/>
        <v>378.76906270916135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149.5086927376081</v>
      </c>
      <c r="T72" s="62">
        <f t="shared" si="88"/>
        <v>364.59164590134498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70">
        <f t="shared" si="56"/>
        <v>379.97361296469114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149.5086927376081</v>
      </c>
      <c r="T73" s="62">
        <f t="shared" si="88"/>
        <v>364.59164590134498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70">
        <f t="shared" si="56"/>
        <v>381.17774185449025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149.5086927376081</v>
      </c>
      <c r="T74" s="62">
        <f t="shared" si="88"/>
        <v>364.59164590134498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70">
        <f t="shared" si="56"/>
        <v>382.38145599910195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149.5086927376081</v>
      </c>
      <c r="T75" s="62">
        <f t="shared" si="88"/>
        <v>364.59164590134498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70">
        <f t="shared" si="56"/>
        <v>383.58476182460123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149.5086927376081</v>
      </c>
      <c r="T76" s="62">
        <f t="shared" si="88"/>
        <v>364.59164590134498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70">
        <f t="shared" si="56"/>
        <v>384.78766557089068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149.5086927376081</v>
      </c>
      <c r="T77" s="62">
        <f t="shared" si="88"/>
        <v>364.59164590134498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70">
        <f t="shared" si="56"/>
        <v>385.99017329953574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149.5086927376081</v>
      </c>
      <c r="T78" s="62">
        <f t="shared" si="88"/>
        <v>364.59164590134498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70">
        <f t="shared" si="56"/>
        <v>387.19229090117022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149.5086927376081</v>
      </c>
      <c r="T79" s="62">
        <f t="shared" si="88"/>
        <v>364.59164590134498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70">
        <f t="shared" si="56"/>
        <v>388.39402410250074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149.5086927376081</v>
      </c>
      <c r="T80" s="62">
        <f t="shared" si="88"/>
        <v>364.59164590134498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70">
        <f t="shared" si="56"/>
        <v>389.59537847293694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149.5086927376081</v>
      </c>
      <c r="T81" s="62">
        <f t="shared" si="88"/>
        <v>364.59164590134498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70">
        <f t="shared" si="56"/>
        <v>390.79635943087231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149.5086927376081</v>
      </c>
      <c r="T82" s="62">
        <f t="shared" si="88"/>
        <v>364.59164590134498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70">
        <f t="shared" si="56"/>
        <v>391.99697224963751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149.5086927376081</v>
      </c>
      <c r="T83" s="62">
        <f t="shared" si="88"/>
        <v>364.59164590134498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70">
        <f t="shared" si="56"/>
        <v>393.19722206314799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149.5086927376081</v>
      </c>
      <c r="T84" s="62">
        <f t="shared" si="88"/>
        <v>364.59164590134498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70">
        <f t="shared" si="56"/>
        <v>394.39711387126425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149.5086927376081</v>
      </c>
      <c r="T85" s="62">
        <f t="shared" si="88"/>
        <v>364.59164590134498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70">
        <f t="shared" si="56"/>
        <v>395.59665254488391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149.5086927376081</v>
      </c>
      <c r="T86" s="62">
        <f t="shared" si="88"/>
        <v>364.59164590134498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70">
        <f t="shared" si="56"/>
        <v>396.79584283078037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149.5086927376081</v>
      </c>
      <c r="T87" s="62">
        <f t="shared" si="88"/>
        <v>364.59164590134498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70">
        <f t="shared" si="56"/>
        <v>397.99468935620564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149.5086927376081</v>
      </c>
      <c r="T88" s="62">
        <f t="shared" si="88"/>
        <v>364.59164590134498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70">
        <f t="shared" si="56"/>
        <v>399.19319663326939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149.5086927376081</v>
      </c>
      <c r="T89" s="62">
        <f t="shared" si="88"/>
        <v>364.59164590134498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70">
        <f t="shared" si="56"/>
        <v>400.39136906310915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149.5086927376081</v>
      </c>
      <c r="T90" s="62">
        <f t="shared" si="88"/>
        <v>364.59164590134498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70">
        <f t="shared" si="56"/>
        <v>401.58921093986299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149.5086927376081</v>
      </c>
      <c r="T91" s="62">
        <f t="shared" si="88"/>
        <v>364.59164590134498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70">
        <f t="shared" si="56"/>
        <v>402.78672645445664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149.5086927376081</v>
      </c>
      <c r="T92" s="62">
        <f t="shared" si="88"/>
        <v>364.59164590134498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70">
        <f t="shared" si="56"/>
        <v>403.98391969821557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149.5086927376081</v>
      </c>
      <c r="T93" s="62">
        <f t="shared" si="88"/>
        <v>364.59164590134498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70">
        <f t="shared" si="56"/>
        <v>405.18079466631161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149.5086927376081</v>
      </c>
      <c r="T94" s="62">
        <f t="shared" si="88"/>
        <v>364.59164590134498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70">
        <f t="shared" si="56"/>
        <v>406.37735526105428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149.5086927376081</v>
      </c>
      <c r="T95" s="62">
        <f t="shared" si="88"/>
        <v>364.59164590134498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70">
        <f t="shared" si="56"/>
        <v>407.57360529503438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149.5086927376081</v>
      </c>
      <c r="T96" s="62">
        <f t="shared" si="88"/>
        <v>364.59164590134498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70">
        <f t="shared" si="56"/>
        <v>408.76954849412908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149.5086927376081</v>
      </c>
      <c r="T97" s="62">
        <f t="shared" si="88"/>
        <v>364.59164590134498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70">
        <f t="shared" si="56"/>
        <v>409.96518850037501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149.5086927376081</v>
      </c>
      <c r="T98" s="62">
        <f t="shared" si="88"/>
        <v>364.59164590134498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70">
        <f t="shared" si="56"/>
        <v>411.1605288747171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149.5086927376081</v>
      </c>
      <c r="T99" s="62">
        <f t="shared" si="88"/>
        <v>364.59164590134498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70">
        <f t="shared" si="56"/>
        <v>412.35557309963951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149.5086927376081</v>
      </c>
      <c r="T100" s="62">
        <f t="shared" si="88"/>
        <v>364.59164590134498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70">
        <f t="shared" si="56"/>
        <v>413.55032458168552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149.5086927376081</v>
      </c>
      <c r="T101" s="62">
        <f t="shared" si="88"/>
        <v>364.59164590134498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70">
        <f t="shared" si="56"/>
        <v>414.74478665387051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149.5086927376081</v>
      </c>
      <c r="T102" s="62">
        <f t="shared" si="88"/>
        <v>364.59164590134498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70">
        <f t="shared" si="56"/>
        <v>415.93896257799588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149.5086927376081</v>
      </c>
      <c r="T103" s="62">
        <f t="shared" si="88"/>
        <v>364.59164590134498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70">
        <f t="shared" si="56"/>
        <v>417.13285554686695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149.5086927376081</v>
      </c>
      <c r="T104" s="62">
        <f t="shared" si="88"/>
        <v>364.59164590134498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70">
        <f t="shared" si="56"/>
        <v>418.32646868642092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149.5086927376081</v>
      </c>
      <c r="T105" s="62">
        <f t="shared" si="88"/>
        <v>364.59164590134498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70">
        <f t="shared" si="56"/>
        <v>419.51980505776862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149.5086927376081</v>
      </c>
      <c r="T106" s="62">
        <f t="shared" si="88"/>
        <v>364.59164590134498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70">
        <f t="shared" si="56"/>
        <v>420.71286765915517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149.5086927376081</v>
      </c>
      <c r="T107" s="62">
        <f t="shared" si="88"/>
        <v>364.59164590134498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70">
        <f t="shared" si="56"/>
        <v>421.90565942784269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149.5086927376081</v>
      </c>
      <c r="T108" s="62">
        <f t="shared" si="88"/>
        <v>364.59164590134498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70">
        <f t="shared" si="56"/>
        <v>423.09818324191957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149.5086927376081</v>
      </c>
      <c r="T109" s="62">
        <f t="shared" si="88"/>
        <v>364.59164590134498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70">
        <f t="shared" si="56"/>
        <v>424.29044192203901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149.5086927376081</v>
      </c>
      <c r="T110" s="62">
        <f t="shared" si="88"/>
        <v>364.59164590134498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70">
        <f t="shared" si="56"/>
        <v>425.48243823309122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149.5086927376081</v>
      </c>
      <c r="T111" s="62">
        <f t="shared" si="88"/>
        <v>364.59164590134498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70">
        <f t="shared" si="56"/>
        <v>426.67417488581191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149.5086927376081</v>
      </c>
      <c r="T112" s="62">
        <f t="shared" si="88"/>
        <v>364.59164590134498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70">
        <f t="shared" si="56"/>
        <v>427.8656545383293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149.5086927376081</v>
      </c>
      <c r="T113" s="62">
        <f t="shared" si="88"/>
        <v>364.59164590134498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70">
        <f t="shared" si="56"/>
        <v>429.05687979765457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149.5086927376081</v>
      </c>
      <c r="T114" s="62">
        <f t="shared" si="88"/>
        <v>364.59164590134498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70">
        <f t="shared" si="56"/>
        <v>430.24785322111563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149.5086927376081</v>
      </c>
      <c r="T115" s="62">
        <f t="shared" si="88"/>
        <v>364.59164590134498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70">
        <f t="shared" si="56"/>
        <v>431.43857731773937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149.5086927376081</v>
      </c>
      <c r="T116" s="62">
        <f t="shared" si="88"/>
        <v>364.59164590134498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70">
        <f t="shared" si="56"/>
        <v>432.62905454958297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149.5086927376081</v>
      </c>
      <c r="T117" s="62">
        <f t="shared" si="88"/>
        <v>364.59164590134498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70">
        <f t="shared" si="56"/>
        <v>433.81928733301731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149.5086927376081</v>
      </c>
      <c r="T118" s="62">
        <f t="shared" si="88"/>
        <v>364.59164590134498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70">
        <f t="shared" si="56"/>
        <v>435.00927803996456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149.5086927376081</v>
      </c>
      <c r="T119" s="62">
        <f t="shared" si="88"/>
        <v>364.59164590134498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70">
        <f t="shared" si="56"/>
        <v>436.19902899909141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149.5086927376081</v>
      </c>
      <c r="T120" s="62">
        <f t="shared" si="88"/>
        <v>364.59164590134498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70">
        <f t="shared" si="56"/>
        <v>437.38854249696135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149.5086927376081</v>
      </c>
      <c r="T121" s="62">
        <f t="shared" si="88"/>
        <v>364.59164590134498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70">
        <f t="shared" si="56"/>
        <v>438.57782077914567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149.5086927376081</v>
      </c>
      <c r="T122" s="62">
        <f t="shared" si="88"/>
        <v>364.59164590134498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70">
        <f t="shared" si="56"/>
        <v>439.76686605129635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149.5086927376081</v>
      </c>
      <c r="T123" s="62">
        <f t="shared" si="88"/>
        <v>364.59164590134498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70">
        <f t="shared" si="56"/>
        <v>440.95568048018276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149.5086927376081</v>
      </c>
      <c r="T124" s="62">
        <f t="shared" si="88"/>
        <v>364.59164590134498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70">
        <f t="shared" si="56"/>
        <v>442.14426619469248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149.5086927376081</v>
      </c>
      <c r="T125" s="62">
        <f t="shared" si="88"/>
        <v>364.59164590134498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70">
        <f t="shared" si="56"/>
        <v>443.33262528679836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149.5086927376081</v>
      </c>
      <c r="T126" s="62">
        <f t="shared" si="88"/>
        <v>364.59164590134498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70">
        <f t="shared" si="56"/>
        <v>444.52075981249368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149.5086927376081</v>
      </c>
      <c r="T127" s="62">
        <f t="shared" si="88"/>
        <v>364.59164590134498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70">
        <f t="shared" si="56"/>
        <v>445.70867179269578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149.5086927376081</v>
      </c>
      <c r="T128" s="62">
        <f t="shared" si="88"/>
        <v>364.59164590134498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70">
        <f t="shared" si="56"/>
        <v>446.89636321412058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149.5086927376081</v>
      </c>
      <c r="T129" s="62">
        <f t="shared" si="88"/>
        <v>364.59164590134498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70">
        <f t="shared" si="56"/>
        <v>448.08383603012737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149.5086927376081</v>
      </c>
      <c r="T130" s="62">
        <f t="shared" si="88"/>
        <v>364.59164590134498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70">
        <f t="shared" si="56"/>
        <v>449.27109216153792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149.5086927376081</v>
      </c>
      <c r="T131" s="62">
        <f t="shared" si="88"/>
        <v>364.59164590134498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70">
        <f t="shared" ref="H132:H195" si="110">(B132+E132+F132)*44/12+(C132+D132)*0.475*44/12</f>
        <v>450.45813349742764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149.5086927376081</v>
      </c>
      <c r="T132" s="62">
        <f t="shared" si="88"/>
        <v>364.59164590134498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70">
        <f t="shared" si="110"/>
        <v>451.64496189589244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149.5086927376081</v>
      </c>
      <c r="T133" s="62">
        <f t="shared" ref="T133:T196" si="142">$T$3</f>
        <v>364.59164590134498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70">
        <f t="shared" si="110"/>
        <v>452.83157918479128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149.5086927376081</v>
      </c>
      <c r="T134" s="62">
        <f t="shared" si="142"/>
        <v>364.59164590134498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70">
        <f t="shared" si="110"/>
        <v>454.01798716246486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149.5086927376081</v>
      </c>
      <c r="T135" s="62">
        <f t="shared" si="142"/>
        <v>364.59164590134498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70">
        <f t="shared" si="110"/>
        <v>455.20418759843233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149.5086927376081</v>
      </c>
      <c r="T136" s="62">
        <f t="shared" si="142"/>
        <v>364.59164590134498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70">
        <f t="shared" si="110"/>
        <v>456.39018223406657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149.5086927376081</v>
      </c>
      <c r="T137" s="62">
        <f t="shared" si="142"/>
        <v>364.59164590134498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70">
        <f t="shared" si="110"/>
        <v>457.57597278324812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149.5086927376081</v>
      </c>
      <c r="T138" s="62">
        <f t="shared" si="142"/>
        <v>364.59164590134498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70">
        <f t="shared" si="110"/>
        <v>458.76156093300006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149.5086927376081</v>
      </c>
      <c r="T139" s="62">
        <f t="shared" si="142"/>
        <v>364.59164590134498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70">
        <f t="shared" si="110"/>
        <v>459.94694834410268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149.5086927376081</v>
      </c>
      <c r="T140" s="62">
        <f t="shared" si="142"/>
        <v>364.59164590134498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70">
        <f t="shared" si="110"/>
        <v>461.13213665169064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149.5086927376081</v>
      </c>
      <c r="T141" s="62">
        <f t="shared" si="142"/>
        <v>364.59164590134498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70">
        <f t="shared" si="110"/>
        <v>462.31712746583173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149.5086927376081</v>
      </c>
      <c r="T142" s="62">
        <f t="shared" si="142"/>
        <v>364.59164590134498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70">
        <f t="shared" si="110"/>
        <v>463.50192237208853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149.5086927376081</v>
      </c>
      <c r="T143" s="62">
        <f t="shared" si="142"/>
        <v>364.59164590134498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70">
        <f t="shared" si="110"/>
        <v>464.68652293206395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149.5086927376081</v>
      </c>
      <c r="T144" s="62">
        <f t="shared" si="142"/>
        <v>364.59164590134498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70">
        <f t="shared" si="110"/>
        <v>465.87093068393028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149.5086927376081</v>
      </c>
      <c r="T145" s="62">
        <f t="shared" si="142"/>
        <v>364.59164590134498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70">
        <f t="shared" si="110"/>
        <v>467.0551471429435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149.5086927376081</v>
      </c>
      <c r="T146" s="62">
        <f t="shared" si="142"/>
        <v>364.59164590134498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70">
        <f t="shared" si="110"/>
        <v>468.23917380194229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149.5086927376081</v>
      </c>
      <c r="T147" s="62">
        <f t="shared" si="142"/>
        <v>364.59164590134498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70">
        <f t="shared" si="110"/>
        <v>469.42301213183316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149.5086927376081</v>
      </c>
      <c r="T148" s="62">
        <f t="shared" si="142"/>
        <v>364.59164590134498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70">
        <f t="shared" si="110"/>
        <v>470.60666358206163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149.5086927376081</v>
      </c>
      <c r="T149" s="62">
        <f t="shared" si="142"/>
        <v>364.59164590134498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70">
        <f t="shared" si="110"/>
        <v>471.79012958106995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149.5086927376081</v>
      </c>
      <c r="T150" s="62">
        <f t="shared" si="142"/>
        <v>364.59164590134498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70">
        <f t="shared" si="110"/>
        <v>472.9734115367425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149.5086927376081</v>
      </c>
      <c r="T151" s="62">
        <f t="shared" si="142"/>
        <v>364.59164590134498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70">
        <f t="shared" si="110"/>
        <v>474.15651083683827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149.5086927376081</v>
      </c>
      <c r="T152" s="62">
        <f t="shared" si="142"/>
        <v>364.59164590134498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70">
        <f t="shared" si="110"/>
        <v>475.33942884941183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149.5086927376081</v>
      </c>
      <c r="T153" s="62">
        <f t="shared" si="142"/>
        <v>364.59164590134498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70">
        <f t="shared" si="110"/>
        <v>476.52216692322241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149.5086927376081</v>
      </c>
      <c r="T154" s="62">
        <f t="shared" si="142"/>
        <v>364.59164590134498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70">
        <f t="shared" si="110"/>
        <v>477.70472638813214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149.5086927376081</v>
      </c>
      <c r="T155" s="62">
        <f t="shared" si="142"/>
        <v>364.59164590134498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70">
        <f t="shared" si="110"/>
        <v>478.88710855549317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149.5086927376081</v>
      </c>
      <c r="T156" s="62">
        <f t="shared" si="142"/>
        <v>364.59164590134498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70">
        <f t="shared" si="110"/>
        <v>480.06931471852465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149.5086927376081</v>
      </c>
      <c r="T157" s="62">
        <f t="shared" si="142"/>
        <v>364.59164590134498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70">
        <f t="shared" si="110"/>
        <v>481.25134615267967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149.5086927376081</v>
      </c>
      <c r="T158" s="62">
        <f t="shared" si="142"/>
        <v>364.59164590134498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70">
        <f t="shared" si="110"/>
        <v>482.433204116002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149.5086927376081</v>
      </c>
      <c r="T159" s="62">
        <f t="shared" si="142"/>
        <v>364.59164590134498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70">
        <f t="shared" si="110"/>
        <v>483.61488984947425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149.5086927376081</v>
      </c>
      <c r="T160" s="62">
        <f t="shared" si="142"/>
        <v>364.59164590134498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70">
        <f t="shared" si="110"/>
        <v>484.79640457735582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149.5086927376081</v>
      </c>
      <c r="T161" s="62">
        <f t="shared" si="142"/>
        <v>364.59164590134498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70">
        <f t="shared" si="110"/>
        <v>485.97774950751329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149.5086927376081</v>
      </c>
      <c r="T162" s="62">
        <f t="shared" si="142"/>
        <v>364.59164590134498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70">
        <f t="shared" si="110"/>
        <v>487.15892583174093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149.5086927376081</v>
      </c>
      <c r="T163" s="62">
        <f t="shared" si="142"/>
        <v>364.59164590134498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70">
        <f t="shared" si="110"/>
        <v>488.33993472607426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149.5086927376081</v>
      </c>
      <c r="T164" s="62">
        <f t="shared" si="142"/>
        <v>364.59164590134498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70">
        <f t="shared" si="110"/>
        <v>489.52077735109452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149.5086927376081</v>
      </c>
      <c r="T165" s="62">
        <f t="shared" si="142"/>
        <v>364.59164590134498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70">
        <f t="shared" si="110"/>
        <v>490.70145485222611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149.5086927376081</v>
      </c>
      <c r="T166" s="62">
        <f t="shared" si="142"/>
        <v>364.59164590134498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70">
        <f t="shared" si="110"/>
        <v>491.88196836002629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149.5086927376081</v>
      </c>
      <c r="T167" s="62">
        <f t="shared" si="142"/>
        <v>364.59164590134498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70">
        <f t="shared" si="110"/>
        <v>493.06231899046742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149.5086927376081</v>
      </c>
      <c r="T168" s="62">
        <f t="shared" si="142"/>
        <v>364.59164590134498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70">
        <f t="shared" si="110"/>
        <v>494.24250784521246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149.5086927376081</v>
      </c>
      <c r="T169" s="62">
        <f t="shared" si="142"/>
        <v>364.59164590134498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70">
        <f t="shared" si="110"/>
        <v>495.42253601188349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149.5086927376081</v>
      </c>
      <c r="T170" s="62">
        <f t="shared" si="142"/>
        <v>364.59164590134498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70">
        <f t="shared" si="110"/>
        <v>496.60240456432382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149.5086927376081</v>
      </c>
      <c r="T171" s="62">
        <f t="shared" si="142"/>
        <v>364.59164590134498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70">
        <f t="shared" si="110"/>
        <v>497.78211456285305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149.5086927376081</v>
      </c>
      <c r="T172" s="62">
        <f t="shared" si="142"/>
        <v>364.59164590134498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70">
        <f t="shared" si="110"/>
        <v>498.96166705451697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149.5086927376081</v>
      </c>
      <c r="T173" s="62">
        <f t="shared" si="142"/>
        <v>364.59164590134498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70">
        <f t="shared" si="110"/>
        <v>500.1410630733302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149.5086927376081</v>
      </c>
      <c r="T174" s="62">
        <f t="shared" si="142"/>
        <v>364.59164590134498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70">
        <f t="shared" si="110"/>
        <v>501.32030364051411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149.5086927376081</v>
      </c>
      <c r="T175" s="62">
        <f t="shared" si="142"/>
        <v>364.59164590134498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70">
        <f t="shared" si="110"/>
        <v>502.49938976472833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149.5086927376081</v>
      </c>
      <c r="T176" s="62">
        <f t="shared" si="142"/>
        <v>364.59164590134498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70">
        <f t="shared" si="110"/>
        <v>503.67832244229692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149.5086927376081</v>
      </c>
      <c r="T177" s="62">
        <f t="shared" si="142"/>
        <v>364.59164590134498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70">
        <f t="shared" si="110"/>
        <v>504.85710265742932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149.5086927376081</v>
      </c>
      <c r="T178" s="62">
        <f t="shared" si="142"/>
        <v>364.59164590134498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70">
        <f t="shared" si="110"/>
        <v>506.03573138243593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149.5086927376081</v>
      </c>
      <c r="T179" s="62">
        <f t="shared" si="142"/>
        <v>364.59164590134498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70">
        <f t="shared" si="110"/>
        <v>507.21420957793879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149.5086927376081</v>
      </c>
      <c r="T180" s="62">
        <f t="shared" si="142"/>
        <v>364.59164590134498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70">
        <f t="shared" si="110"/>
        <v>508.39253819307743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149.5086927376081</v>
      </c>
      <c r="T181" s="62">
        <f t="shared" si="142"/>
        <v>364.59164590134498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70">
        <f t="shared" si="110"/>
        <v>509.57071816570965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149.5086927376081</v>
      </c>
      <c r="T182" s="62">
        <f t="shared" si="142"/>
        <v>364.59164590134498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70">
        <f t="shared" si="110"/>
        <v>510.74875042260788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149.5086927376081</v>
      </c>
      <c r="T183" s="62">
        <f t="shared" si="142"/>
        <v>364.59164590134498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70">
        <f t="shared" si="110"/>
        <v>511.92663587965137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149.5086927376081</v>
      </c>
      <c r="T184" s="62">
        <f t="shared" si="142"/>
        <v>364.59164590134498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70">
        <f t="shared" si="110"/>
        <v>513.10437544201318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149.5086927376081</v>
      </c>
      <c r="T185" s="62">
        <f t="shared" si="142"/>
        <v>364.59164590134498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70">
        <f t="shared" si="110"/>
        <v>514.28197000434375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149.5086927376081</v>
      </c>
      <c r="T186" s="62">
        <f t="shared" si="142"/>
        <v>364.59164590134498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70">
        <f t="shared" si="110"/>
        <v>515.45942045095035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149.5086927376081</v>
      </c>
      <c r="T187" s="62">
        <f t="shared" si="142"/>
        <v>364.59164590134498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70">
        <f t="shared" si="110"/>
        <v>516.63672765597119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149.5086927376081</v>
      </c>
      <c r="T188" s="62">
        <f t="shared" si="142"/>
        <v>364.59164590134498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70">
        <f t="shared" si="110"/>
        <v>517.81389248354799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149.5086927376081</v>
      </c>
      <c r="T189" s="62">
        <f t="shared" si="142"/>
        <v>364.59164590134498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70">
        <f t="shared" si="110"/>
        <v>518.99091578799244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149.5086927376081</v>
      </c>
      <c r="T190" s="62">
        <f t="shared" si="142"/>
        <v>364.59164590134498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70">
        <f t="shared" si="110"/>
        <v>520.16779841395021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149.5086927376081</v>
      </c>
      <c r="T191" s="62">
        <f t="shared" si="142"/>
        <v>364.59164590134498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70">
        <f t="shared" si="110"/>
        <v>521.34454119656175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149.5086927376081</v>
      </c>
      <c r="T192" s="62">
        <f t="shared" si="142"/>
        <v>364.59164590134498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70">
        <f t="shared" si="110"/>
        <v>522.52114496161767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149.5086927376081</v>
      </c>
      <c r="T193" s="62">
        <f t="shared" si="142"/>
        <v>364.59164590134498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70">
        <f t="shared" si="110"/>
        <v>523.69761052571369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149.5086927376081</v>
      </c>
      <c r="T194" s="62">
        <f t="shared" si="142"/>
        <v>364.59164590134498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70">
        <f t="shared" si="110"/>
        <v>524.87393869639902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149.5086927376081</v>
      </c>
      <c r="T195" s="62">
        <f t="shared" si="142"/>
        <v>364.59164590134498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70">
        <f t="shared" ref="H196:H203" si="192">(B196+E196+F196)*44/12+(C196+D196)*0.475*44/12</f>
        <v>526.0501302723244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149.5086927376081</v>
      </c>
      <c r="T196" s="62">
        <f t="shared" si="142"/>
        <v>364.59164590134498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70">
        <f t="shared" si="192"/>
        <v>527.22618604338504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149.5086927376081</v>
      </c>
      <c r="T197" s="62">
        <f t="shared" ref="T197:T203" si="204">$T$3</f>
        <v>364.59164590134498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70">
        <f t="shared" si="192"/>
        <v>528.40210679086135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149.5086927376081</v>
      </c>
      <c r="T198" s="62">
        <f t="shared" si="204"/>
        <v>364.59164590134498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70">
        <f t="shared" si="192"/>
        <v>529.57789328755689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149.5086927376081</v>
      </c>
      <c r="T199" s="62">
        <f t="shared" si="204"/>
        <v>364.59164590134498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70">
        <f t="shared" si="192"/>
        <v>530.75354629793264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149.5086927376081</v>
      </c>
      <c r="T200" s="62">
        <f t="shared" si="204"/>
        <v>364.59164590134498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70">
        <f t="shared" si="192"/>
        <v>531.9290665782396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149.5086927376081</v>
      </c>
      <c r="T201" s="62">
        <f t="shared" si="204"/>
        <v>364.59164590134498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70">
        <f t="shared" si="192"/>
        <v>533.10445487664697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149.5086927376081</v>
      </c>
      <c r="T202" s="62">
        <f t="shared" si="204"/>
        <v>364.59164590134498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70">
        <f t="shared" si="192"/>
        <v>534.27971193336975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149.5086927376081</v>
      </c>
      <c r="T203" s="62">
        <f t="shared" si="204"/>
        <v>364.59164590134498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M17" sqref="M17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35.299999999999997</v>
      </c>
      <c r="C6" s="156">
        <f ca="1">IF(OR('Données projet'!B9="",'Données projet'!C9="",'Données projet'!C9=0%),0,Calculateur!S3)</f>
        <v>149.5086927376081</v>
      </c>
      <c r="D6" s="156">
        <f>IF(OR('Données projet'!B9="",'Données projet'!C9="",'Données projet'!C9=0%),0,Calculateur!T3)</f>
        <v>364.59164590134498</v>
      </c>
      <c r="E6" s="156">
        <f ca="1">MIN(C6,D6)</f>
        <v>149.5086927376081</v>
      </c>
      <c r="F6" s="156">
        <f ca="1">E6*B6</f>
        <v>5277.6568536375653</v>
      </c>
      <c r="G6" s="156">
        <f ca="1">F6*(100%-'Données projet'!$C$24)*(100%-'Données projet'!$C$25)*(100%-'Données projet'!$C$26)*(100%-'Données projet'!$C$27)</f>
        <v>3229.9259944261903</v>
      </c>
      <c r="H6" s="157">
        <f>IF(OR('Données projet'!B9="",'Données projet'!C9="",'Données projet'!C9=0%),0,AVERAGE(Calculateur!$AC$3:$AC$33)*B6)</f>
        <v>530.66765194986965</v>
      </c>
      <c r="I6" s="158">
        <f>H6*(100%-'Données projet'!$C$24)*(100%-'Données projet'!$C$25)*(100%-'Données projet'!$C$26)*(100%-'Données projet'!$C$27)</f>
        <v>324.76860299332026</v>
      </c>
      <c r="J6" s="159">
        <f>IF(OR('Données projet'!B9="",'Données projet'!C9="",'Données projet'!C9=0%),0,SUM(Calculateur!$V$3:$V$33)*VLOOKUP('Données projet'!$B$9,Paramètres!$A$1:$I$89,9,0)*B6)</f>
        <v>9205.5339999999978</v>
      </c>
      <c r="K6" s="160">
        <f>J6*(100%-'Données projet'!$C$24)*(100%-'Données projet'!$C$25)*(100%-'Données projet'!$C$26)*(100%-'Données projet'!$C$27)</f>
        <v>5633.786807999998</v>
      </c>
      <c r="L6" s="161">
        <f ca="1">G6+I6+K6</f>
        <v>9188.4814054195085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5277.6568536375653</v>
      </c>
      <c r="G16" s="175">
        <f t="shared" ca="1" si="3"/>
        <v>3229.9259944261903</v>
      </c>
      <c r="H16" s="176">
        <f t="shared" si="3"/>
        <v>530.66765194986965</v>
      </c>
      <c r="I16" s="176">
        <f t="shared" si="3"/>
        <v>324.76860299332026</v>
      </c>
      <c r="J16" s="177">
        <f t="shared" si="3"/>
        <v>9205.5339999999978</v>
      </c>
      <c r="K16" s="177">
        <f t="shared" si="3"/>
        <v>5633.786807999998</v>
      </c>
      <c r="L16" s="178">
        <f t="shared" ca="1" si="3"/>
        <v>9188.4814054195085</v>
      </c>
      <c r="M16" s="25">
        <f ca="1">L16/B6</f>
        <v>260.29692366627506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H25" sqref="H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35.299999999999997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2023-02-16T17:25:45Z</dcterms:modified>
</cp:coreProperties>
</file>