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Forestarn\LAVAL-ROQUECEZIERE (12) - Collet Richard-BEL3\dossier déposé 21032024\"/>
    </mc:Choice>
  </mc:AlternateContent>
  <xr:revisionPtr revIDLastSave="0" documentId="13_ncr:1_{84F84244-D589-47C3-B0D7-6E4E6E149FD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<sst xmlns="http://schemas.openxmlformats.org/spreadsheetml/2006/main" count="1170" uniqueCount="324">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</sst>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F47" sqref="F4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7.82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3.91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0.5</v>
      </c>
      <c r="D10" s="36">
        <f t="shared" si="0"/>
        <v>3.91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/>
      <c r="F63" s="54"/>
      <c r="G63" s="54">
        <v>1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/>
      <c r="F64" s="54">
        <v>0.5</v>
      </c>
      <c r="G64" s="54">
        <v>0.5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Cèdre de l'Atlas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Pin laricio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159.85050823484681</v>
      </c>
      <c r="T3" s="62">
        <f>IF('Données projet'!E9&gt;30,$R$33-$H$33,LOOKUP('Données projet'!$E$9,$A$3:$A$203,R3:R203)-LOOKUP('Données projet'!$E$9,$A$3:$A$203,$H$3:$H$203))</f>
        <v>162.67012146297657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280.47174439810988</v>
      </c>
      <c r="AO3" s="62">
        <f>IF('Données projet'!E10&gt;30,$AM$33-$H$33,LOOKUP('Données projet'!$E$10,$A$3:$A$203,AM3:AM203)-LOOKUP('Données projet'!$E$10,$A$3:$A$203,$H$3:$H$203))</f>
        <v>231.19476400361157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259.42827858270829</v>
      </c>
      <c r="S4" s="62">
        <f ca="1">AVERAGE(OFFSET($R$3,0,0,'Données projet'!$E$9+1,1))-AVERAGE(OFFSET($H$3,0,0,'Données projet'!$E$9+1,1))</f>
        <v>159.85050823484681</v>
      </c>
      <c r="T4" s="62">
        <f>$T$3</f>
        <v>162.67012146297657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259.80328642635141</v>
      </c>
      <c r="AN4" s="62">
        <f ca="1">AVERAGE(OFFSET($AM$3,0,0,'Données projet'!$E$10+1,1))-AVERAGE(OFFSET($H$3,0,0,'Données projet'!$E$10+1,1))</f>
        <v>280.47174439810988</v>
      </c>
      <c r="AO4" s="62">
        <f>$AO$3</f>
        <v>231.19476400361157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261.04520408716911</v>
      </c>
      <c r="S5" s="62">
        <f ca="1">AVERAGE(OFFSET($R$3,0,0,'Données projet'!$E$9+1,1))-AVERAGE(OFFSET($H$3,0,0,'Données projet'!$E$9+1,1))</f>
        <v>159.85050823484681</v>
      </c>
      <c r="T5" s="62">
        <f t="shared" ref="T5:T68" si="34">$T$3</f>
        <v>162.67012146297657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261.47424123347128</v>
      </c>
      <c r="AN5" s="62">
        <f ca="1">AVERAGE(OFFSET($AM$3,0,0,'Données projet'!$E$10+1,1))-AVERAGE(OFFSET($H$3,0,0,'Données projet'!$E$10+1,1))</f>
        <v>280.47174439810988</v>
      </c>
      <c r="AO5" s="62">
        <f t="shared" ref="AO5:AO68" si="36">$AO$3</f>
        <v>231.19476400361157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262.76373751603086</v>
      </c>
      <c r="S6" s="62">
        <f ca="1">AVERAGE(OFFSET($R$3,0,0,'Données projet'!$E$9+1,1))-AVERAGE(OFFSET($H$3,0,0,'Données projet'!$E$9+1,1))</f>
        <v>159.85050823484681</v>
      </c>
      <c r="T6" s="62">
        <f t="shared" si="34"/>
        <v>162.67012146297657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263.25078815720536</v>
      </c>
      <c r="AN6" s="62">
        <f ca="1">AVERAGE(OFFSET($AM$3,0,0,'Données projet'!$E$10+1,1))-AVERAGE(OFFSET($H$3,0,0,'Données projet'!$E$10+1,1))</f>
        <v>280.47174439810988</v>
      </c>
      <c r="AO6" s="62">
        <f t="shared" si="36"/>
        <v>231.19476400361157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264.61013430399953</v>
      </c>
      <c r="S7" s="62">
        <f ca="1">AVERAGE(OFFSET($R$3,0,0,'Données projet'!$E$9+1,1))-AVERAGE(OFFSET($H$3,0,0,'Données projet'!$E$9+1,1))</f>
        <v>159.85050823484681</v>
      </c>
      <c r="T7" s="62">
        <f t="shared" si="34"/>
        <v>162.67012146297657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265.1578654020563</v>
      </c>
      <c r="AN7" s="62">
        <f ca="1">AVERAGE(OFFSET($AM$3,0,0,'Données projet'!$E$10+1,1))-AVERAGE(OFFSET($H$3,0,0,'Données projet'!$E$10+1,1))</f>
        <v>280.47174439810988</v>
      </c>
      <c r="AO7" s="62">
        <f t="shared" si="36"/>
        <v>231.19476400361157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266.61745820573537</v>
      </c>
      <c r="S8" s="62">
        <f ca="1">AVERAGE(OFFSET($R$3,0,0,'Données projet'!$E$9+1,1))-AVERAGE(OFFSET($H$3,0,0,'Données projet'!$E$9+1,1))</f>
        <v>159.85050823484681</v>
      </c>
      <c r="T8" s="62">
        <f t="shared" si="34"/>
        <v>162.67012146297657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267.22632113747608</v>
      </c>
      <c r="AN8" s="62">
        <f ca="1">AVERAGE(OFFSET($AM$3,0,0,'Données projet'!$E$10+1,1))-AVERAGE(OFFSET($H$3,0,0,'Données projet'!$E$10+1,1))</f>
        <v>280.47174439810988</v>
      </c>
      <c r="AO8" s="62">
        <f t="shared" si="36"/>
        <v>231.19476400361157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268.82735255020987</v>
      </c>
      <c r="S9" s="62">
        <f ca="1">AVERAGE(OFFSET($R$3,0,0,'Données projet'!$E$9+1,1))-AVERAGE(OFFSET($H$3,0,0,'Données projet'!$E$9+1,1))</f>
        <v>159.85050823484681</v>
      </c>
      <c r="T9" s="62">
        <f t="shared" si="34"/>
        <v>162.67012146297657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269.49431852336664</v>
      </c>
      <c r="AN9" s="62">
        <f ca="1">AVERAGE(OFFSET($AM$3,0,0,'Données projet'!$E$10+1,1))-AVERAGE(OFFSET($H$3,0,0,'Données projet'!$E$10+1,1))</f>
        <v>280.47174439810988</v>
      </c>
      <c r="AO9" s="62">
        <f t="shared" si="36"/>
        <v>231.19476400361157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271.29227369769058</v>
      </c>
      <c r="S10" s="62">
        <f ca="1">AVERAGE(OFFSET($R$3,0,0,'Données projet'!$E$9+1,1))-AVERAGE(OFFSET($H$3,0,0,'Données projet'!$E$9+1,1))</f>
        <v>159.85050823484681</v>
      </c>
      <c r="T10" s="62">
        <f t="shared" si="34"/>
        <v>162.67012146297657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272.00907574432586</v>
      </c>
      <c r="AN10" s="62">
        <f ca="1">AVERAGE(OFFSET($AM$3,0,0,'Données projet'!$E$10+1,1))-AVERAGE(OFFSET($H$3,0,0,'Données projet'!$E$10+1,1))</f>
        <v>280.47174439810988</v>
      </c>
      <c r="AO10" s="62">
        <f t="shared" si="36"/>
        <v>231.19476400361157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274.07830764378383</v>
      </c>
      <c r="S11" s="62">
        <f ca="1">AVERAGE(OFFSET($R$3,0,0,'Données projet'!$E$9+1,1))-AVERAGE(OFFSET($H$3,0,0,'Données projet'!$E$9+1,1))</f>
        <v>159.85050823484681</v>
      </c>
      <c r="T11" s="62">
        <f t="shared" si="34"/>
        <v>162.67012146297657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274.829021145757</v>
      </c>
      <c r="AN11" s="62">
        <f ca="1">AVERAGE(OFFSET($AM$3,0,0,'Données projet'!$E$10+1,1))-AVERAGE(OFFSET($H$3,0,0,'Données projet'!$E$10+1,1))</f>
        <v>280.47174439810988</v>
      </c>
      <c r="AO11" s="62">
        <f t="shared" si="36"/>
        <v>231.19476400361157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277.26872244245249</v>
      </c>
      <c r="S12" s="62">
        <f ca="1">AVERAGE(OFFSET($R$3,0,0,'Données projet'!$E$9+1,1))-AVERAGE(OFFSET($H$3,0,0,'Données projet'!$E$9+1,1))</f>
        <v>159.85050823484681</v>
      </c>
      <c r="T12" s="62">
        <f t="shared" si="34"/>
        <v>162.67012146297657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278.02646276043578</v>
      </c>
      <c r="AN12" s="62">
        <f ca="1">AVERAGE(OFFSET($AM$3,0,0,'Données projet'!$E$10+1,1))-AVERAGE(OFFSET($H$3,0,0,'Données projet'!$E$10+1,1))</f>
        <v>280.47174439810988</v>
      </c>
      <c r="AO12" s="62">
        <f t="shared" si="36"/>
        <v>231.19476400361157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280.96844918960909</v>
      </c>
      <c r="S13" s="62">
        <f ca="1">AVERAGE(OFFSET($R$3,0,0,'Données projet'!$E$9+1,1))-AVERAGE(OFFSET($H$3,0,0,'Données projet'!$E$9+1,1))</f>
        <v>159.85050823484681</v>
      </c>
      <c r="T13" s="62">
        <f t="shared" si="34"/>
        <v>162.67012146297657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281.69089532032621</v>
      </c>
      <c r="AN13" s="62">
        <f ca="1">AVERAGE(OFFSET($AM$3,0,0,'Données projet'!$E$10+1,1))-AVERAGE(OFFSET($H$3,0,0,'Données projet'!$E$10+1,1))</f>
        <v>280.47174439810988</v>
      </c>
      <c r="AO13" s="62">
        <f t="shared" si="36"/>
        <v>231.19476400361157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285.30973491875153</v>
      </c>
      <c r="S14" s="62">
        <f ca="1">AVERAGE(OFFSET($R$3,0,0,'Données projet'!$E$9+1,1))-AVERAGE(OFFSET($H$3,0,0,'Données projet'!$E$9+1,1))</f>
        <v>159.85050823484681</v>
      </c>
      <c r="T14" s="62">
        <f t="shared" si="34"/>
        <v>162.67012146297657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285.93309737507269</v>
      </c>
      <c r="AN14" s="62">
        <f ca="1">AVERAGE(OFFSET($AM$3,0,0,'Données projet'!$E$10+1,1))-AVERAGE(OFFSET($H$3,0,0,'Données projet'!$E$10+1,1))</f>
        <v>280.47174439810988</v>
      </c>
      <c r="AO14" s="62">
        <f t="shared" si="36"/>
        <v>231.19476400361157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290.45927468832531</v>
      </c>
      <c r="S15" s="62">
        <f ca="1">AVERAGE(OFFSET($R$3,0,0,'Données projet'!$E$9+1,1))-AVERAGE(OFFSET($H$3,0,0,'Données projet'!$E$9+1,1))</f>
        <v>159.85050823484681</v>
      </c>
      <c r="T15" s="62">
        <f t="shared" si="34"/>
        <v>162.67012146297657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290.8902077629582</v>
      </c>
      <c r="AN15" s="62">
        <f ca="1">AVERAGE(OFFSET($AM$3,0,0,'Données projet'!$E$10+1,1))-AVERAGE(OFFSET($H$3,0,0,'Données projet'!$E$10+1,1))</f>
        <v>280.47174439810988</v>
      </c>
      <c r="AO15" s="62">
        <f t="shared" si="36"/>
        <v>231.19476400361157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296.62721089887179</v>
      </c>
      <c r="S16" s="62">
        <f ca="1">AVERAGE(OFFSET($R$3,0,0,'Données projet'!$E$9+1,1))-AVERAGE(OFFSET($H$3,0,0,'Données projet'!$E$9+1,1))</f>
        <v>159.85050823484681</v>
      </c>
      <c r="T16" s="62">
        <f t="shared" si="34"/>
        <v>162.67012146297657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296.73201611169605</v>
      </c>
      <c r="AN16" s="62">
        <f ca="1">AVERAGE(OFFSET($AM$3,0,0,'Données projet'!$E$10+1,1))-AVERAGE(OFFSET($H$3,0,0,'Données projet'!$E$10+1,1))</f>
        <v>280.47174439810988</v>
      </c>
      <c r="AO16" s="62">
        <f t="shared" si="36"/>
        <v>231.19476400361157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304.07848990595699</v>
      </c>
      <c r="S17" s="62">
        <f ca="1">AVERAGE(OFFSET($R$3,0,0,'Données projet'!$E$9+1,1))-AVERAGE(OFFSET($H$3,0,0,'Données projet'!$E$9+1,1))</f>
        <v>159.85050823484681</v>
      </c>
      <c r="T17" s="62">
        <f t="shared" si="34"/>
        <v>162.67012146297657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303.66875840713305</v>
      </c>
      <c r="AN17" s="62">
        <f ca="1">AVERAGE(OFFSET($AM$3,0,0,'Données projet'!$E$10+1,1))-AVERAGE(OFFSET($H$3,0,0,'Données projet'!$E$10+1,1))</f>
        <v>280.47174439810988</v>
      </c>
      <c r="AO17" s="62">
        <f t="shared" si="36"/>
        <v>231.19476400361157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313.14719490489927</v>
      </c>
      <c r="S18" s="62">
        <f ca="1">AVERAGE(OFFSET($R$3,0,0,'Données projet'!$E$9+1,1))-AVERAGE(OFFSET($H$3,0,0,'Données projet'!$E$9+1,1))</f>
        <v>159.85050823484681</v>
      </c>
      <c r="T18" s="62">
        <f t="shared" si="34"/>
        <v>162.67012146297657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311.96077859183333</v>
      </c>
      <c r="AN18" s="62">
        <f ca="1">AVERAGE(OFFSET($AM$3,0,0,'Données projet'!$E$10+1,1))-AVERAGE(OFFSET($H$3,0,0,'Données projet'!$E$10+1,1))</f>
        <v>280.47174439810988</v>
      </c>
      <c r="AO18" s="62">
        <f t="shared" si="36"/>
        <v>231.19476400361157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324.25463695142008</v>
      </c>
      <c r="S19" s="62">
        <f ca="1">AVERAGE(OFFSET($R$3,0,0,'Données projet'!$E$9+1,1))-AVERAGE(OFFSET($H$3,0,0,'Données projet'!$E$9+1,1))</f>
        <v>159.85050823484681</v>
      </c>
      <c r="T19" s="62">
        <f t="shared" si="34"/>
        <v>162.67012146297657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321.93050391250364</v>
      </c>
      <c r="AN19" s="62">
        <f ca="1">AVERAGE(OFFSET($AM$3,0,0,'Données projet'!$E$10+1,1))-AVERAGE(OFFSET($H$3,0,0,'Données projet'!$E$10+1,1))</f>
        <v>280.47174439810988</v>
      </c>
      <c r="AO19" s="62">
        <f t="shared" si="36"/>
        <v>231.19476400361157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337.93219182083425</v>
      </c>
      <c r="S20" s="62">
        <f ca="1">AVERAGE(OFFSET($R$3,0,0,'Données projet'!$E$9+1,1))-AVERAGE(OFFSET($H$3,0,0,'Données projet'!$E$9+1,1))</f>
        <v>159.85050823484681</v>
      </c>
      <c r="T20" s="62">
        <f t="shared" si="34"/>
        <v>162.67012146297657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333.97728938487865</v>
      </c>
      <c r="AN20" s="62">
        <f ca="1">AVERAGE(OFFSET($AM$3,0,0,'Données projet'!$E$10+1,1))-AVERAGE(OFFSET($H$3,0,0,'Données projet'!$E$10+1,1))</f>
        <v>280.47174439810988</v>
      </c>
      <c r="AO20" s="62">
        <f t="shared" si="36"/>
        <v>231.19476400361157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354.85013054262487</v>
      </c>
      <c r="S21" s="62">
        <f ca="1">AVERAGE(OFFSET($R$3,0,0,'Données projet'!$E$9+1,1))-AVERAGE(OFFSET($H$3,0,0,'Données projet'!$E$9+1,1))</f>
        <v>159.85050823484681</v>
      </c>
      <c r="T21" s="62">
        <f t="shared" si="34"/>
        <v>162.67012146297657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348.59582032716071</v>
      </c>
      <c r="AN21" s="62">
        <f ca="1">AVERAGE(OFFSET($AM$3,0,0,'Données projet'!$E$10+1,1))-AVERAGE(OFFSET($H$3,0,0,'Données projet'!$E$10+1,1))</f>
        <v>280.47174439810988</v>
      </c>
      <c r="AO21" s="62">
        <f t="shared" si="36"/>
        <v>231.19476400361157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375.85402022428224</v>
      </c>
      <c r="S22" s="62">
        <f ca="1">AVERAGE(OFFSET($R$3,0,0,'Données projet'!$E$9+1,1))-AVERAGE(OFFSET($H$3,0,0,'Données projet'!$E$9+1,1))</f>
        <v>159.85050823484681</v>
      </c>
      <c r="T22" s="62">
        <f t="shared" si="34"/>
        <v>162.67012146297657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366.39892768636423</v>
      </c>
      <c r="AN22" s="62">
        <f ca="1">AVERAGE(OFFSET($AM$3,0,0,'Données projet'!$E$10+1,1))-AVERAGE(OFFSET($H$3,0,0,'Données projet'!$E$10+1,1))</f>
        <v>280.47174439810988</v>
      </c>
      <c r="AO22" s="62">
        <f t="shared" si="36"/>
        <v>231.19476400361157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402.01068734212339</v>
      </c>
      <c r="S23" s="62">
        <f ca="1">AVERAGE(OFFSET($R$3,0,0,'Données projet'!$E$9+1,1))-AVERAGE(OFFSET($H$3,0,0,'Données projet'!$E$9+1,1))</f>
        <v>159.85050823484681</v>
      </c>
      <c r="T23" s="62">
        <f t="shared" si="34"/>
        <v>162.67012146297657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388.14587661635704</v>
      </c>
      <c r="AN23" s="62">
        <f ca="1">AVERAGE(OFFSET($AM$3,0,0,'Données projet'!$E$10+1,1))-AVERAGE(OFFSET($H$3,0,0,'Données projet'!$E$10+1,1))</f>
        <v>280.47174439810988</v>
      </c>
      <c r="AO23" s="62">
        <f t="shared" si="36"/>
        <v>231.19476400361157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409.88328299708735</v>
      </c>
      <c r="S24" s="62">
        <f ca="1">AVERAGE(OFFSET($R$3,0,0,'Données projet'!$E$9+1,1))-AVERAGE(OFFSET($H$3,0,0,'Données projet'!$E$9+1,1))</f>
        <v>159.85050823484681</v>
      </c>
      <c r="T24" s="62">
        <f t="shared" si="34"/>
        <v>162.67012146297657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414.77744411092726</v>
      </c>
      <c r="AN24" s="62">
        <f ca="1">AVERAGE(OFFSET($AM$3,0,0,'Données projet'!$E$10+1,1))-AVERAGE(OFFSET($H$3,0,0,'Données projet'!$E$10+1,1))</f>
        <v>280.47174439810988</v>
      </c>
      <c r="AO24" s="62">
        <f t="shared" si="36"/>
        <v>231.19476400361157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417.74748007424455</v>
      </c>
      <c r="S25" s="62">
        <f ca="1">AVERAGE(OFFSET($R$3,0,0,'Données projet'!$E$9+1,1))-AVERAGE(OFFSET($H$3,0,0,'Données projet'!$E$9+1,1))</f>
        <v>159.85050823484681</v>
      </c>
      <c r="T25" s="62">
        <f t="shared" si="34"/>
        <v>162.67012146297657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447.45941843198659</v>
      </c>
      <c r="AN25" s="62">
        <f ca="1">AVERAGE(OFFSET($AM$3,0,0,'Données projet'!$E$10+1,1))-AVERAGE(OFFSET($H$3,0,0,'Données projet'!$E$10+1,1))</f>
        <v>280.47174439810988</v>
      </c>
      <c r="AO25" s="62">
        <f t="shared" si="36"/>
        <v>231.19476400361157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425.60375372134888</v>
      </c>
      <c r="S26" s="62">
        <f ca="1">AVERAGE(OFFSET($R$3,0,0,'Données projet'!$E$9+1,1))-AVERAGE(OFFSET($H$3,0,0,'Données projet'!$E$9+1,1))</f>
        <v>159.85050823484681</v>
      </c>
      <c r="T26" s="62">
        <f t="shared" si="34"/>
        <v>162.67012146297657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443.91817704852872</v>
      </c>
      <c r="AN26" s="62">
        <f ca="1">AVERAGE(OFFSET($AM$3,0,0,'Données projet'!$E$10+1,1))-AVERAGE(OFFSET($H$3,0,0,'Données projet'!$E$10+1,1))</f>
        <v>280.47174439810988</v>
      </c>
      <c r="AO26" s="62">
        <f t="shared" si="36"/>
        <v>231.19476400361157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433.45253056632168</v>
      </c>
      <c r="S27" s="62">
        <f ca="1">AVERAGE(OFFSET($R$3,0,0,'Données projet'!$E$9+1,1))-AVERAGE(OFFSET($H$3,0,0,'Données projet'!$E$9+1,1))</f>
        <v>159.85050823484681</v>
      </c>
      <c r="T27" s="62">
        <f t="shared" si="34"/>
        <v>162.67012146297657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461.15013994164235</v>
      </c>
      <c r="AN27" s="62">
        <f ca="1">AVERAGE(OFFSET($AM$3,0,0,'Données projet'!$E$10+1,1))-AVERAGE(OFFSET($H$3,0,0,'Données projet'!$E$10+1,1))</f>
        <v>280.47174439810988</v>
      </c>
      <c r="AO27" s="62">
        <f t="shared" si="36"/>
        <v>231.19476400361157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441.29419567942796</v>
      </c>
      <c r="S28" s="62">
        <f ca="1">AVERAGE(OFFSET($R$3,0,0,'Données projet'!$E$9+1,1))-AVERAGE(OFFSET($H$3,0,0,'Données projet'!$E$9+1,1))</f>
        <v>159.85050823484681</v>
      </c>
      <c r="T28" s="62">
        <f t="shared" si="34"/>
        <v>162.67012146297657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478.34773520852332</v>
      </c>
      <c r="AN28" s="62">
        <f ca="1">AVERAGE(OFFSET($AM$3,0,0,'Données projet'!$E$10+1,1))-AVERAGE(OFFSET($H$3,0,0,'Données projet'!$E$10+1,1))</f>
        <v>280.47174439810988</v>
      </c>
      <c r="AO28" s="62">
        <f t="shared" si="36"/>
        <v>231.19476400361157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15.34038764069177</v>
      </c>
      <c r="AX28" s="23">
        <f t="shared" si="6"/>
        <v>15.34038764069177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449.12909827357595</v>
      </c>
      <c r="S29" s="62">
        <f ca="1">AVERAGE(OFFSET($R$3,0,0,'Données projet'!$E$9+1,1))-AVERAGE(OFFSET($H$3,0,0,'Données projet'!$E$9+1,1))</f>
        <v>159.85050823484681</v>
      </c>
      <c r="T29" s="62">
        <f t="shared" si="34"/>
        <v>162.67012146297657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474.91022272852297</v>
      </c>
      <c r="AN29" s="62">
        <f ca="1">AVERAGE(OFFSET($AM$3,0,0,'Données projet'!$E$10+1,1))-AVERAGE(OFFSET($H$3,0,0,'Données projet'!$E$10+1,1))</f>
        <v>280.47174439810988</v>
      </c>
      <c r="AO29" s="62">
        <f t="shared" si="36"/>
        <v>231.19476400361157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10.847292126763454</v>
      </c>
      <c r="AX29" s="23">
        <f t="shared" si="6"/>
        <v>10.847292126763454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456.95755641509982</v>
      </c>
      <c r="S30" s="62">
        <f ca="1">AVERAGE(OFFSET($R$3,0,0,'Données projet'!$E$9+1,1))-AVERAGE(OFFSET($H$3,0,0,'Données projet'!$E$9+1,1))</f>
        <v>159.85050823484681</v>
      </c>
      <c r="T30" s="62">
        <f t="shared" si="34"/>
        <v>162.67012146297657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493.46381810262005</v>
      </c>
      <c r="AN30" s="62">
        <f ca="1">AVERAGE(OFFSET($AM$3,0,0,'Données projet'!$E$10+1,1))-AVERAGE(OFFSET($H$3,0,0,'Données projet'!$E$10+1,1))</f>
        <v>280.47174439810988</v>
      </c>
      <c r="AO30" s="62">
        <f t="shared" si="36"/>
        <v>231.19476400361157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7.6701938203458866</v>
      </c>
      <c r="AX30" s="23">
        <f t="shared" si="6"/>
        <v>7.6701938203458866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464.77986094993696</v>
      </c>
      <c r="S31" s="62">
        <f ca="1">AVERAGE(OFFSET($R$3,0,0,'Données projet'!$E$9+1,1))-AVERAGE(OFFSET($H$3,0,0,'Données projet'!$E$9+1,1))</f>
        <v>159.85050823484681</v>
      </c>
      <c r="T31" s="62">
        <f t="shared" si="34"/>
        <v>162.67012146297657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511.98331293803403</v>
      </c>
      <c r="AN31" s="62">
        <f ca="1">AVERAGE(OFFSET($AM$3,0,0,'Données projet'!$E$10+1,1))-AVERAGE(OFFSET($H$3,0,0,'Données projet'!$E$10+1,1))</f>
        <v>280.47174439810988</v>
      </c>
      <c r="AO31" s="62">
        <f t="shared" si="36"/>
        <v>231.19476400361157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5.4236460633817281</v>
      </c>
      <c r="AX31" s="23">
        <f t="shared" si="6"/>
        <v>5.4236460633817281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472.59627880134894</v>
      </c>
      <c r="S32" s="62">
        <f ca="1">AVERAGE(OFFSET($R$3,0,0,'Données projet'!$E$9+1,1))-AVERAGE(OFFSET($H$3,0,0,'Données projet'!$E$9+1,1))</f>
        <v>159.85050823484681</v>
      </c>
      <c r="T32" s="62">
        <f t="shared" si="34"/>
        <v>162.67012146297657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530.47175088233314</v>
      </c>
      <c r="AN32" s="62">
        <f ca="1">AVERAGE(OFFSET($AM$3,0,0,'Données projet'!$E$10+1,1))-AVERAGE(OFFSET($H$3,0,0,'Données projet'!$E$10+1,1))</f>
        <v>280.47174439810988</v>
      </c>
      <c r="AO32" s="62">
        <f t="shared" si="36"/>
        <v>231.19476400361157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3.8350969101729437</v>
      </c>
      <c r="AX32" s="23">
        <f t="shared" si="6"/>
        <v>3.8350969101729437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159.85050823484681</v>
      </c>
      <c r="T33" s="62">
        <f t="shared" si="34"/>
        <v>162.67012146297657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280.47174439810988</v>
      </c>
      <c r="AO33" s="62">
        <f t="shared" si="36"/>
        <v>231.19476400361157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0.22500000000000001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6.0447398882791736</v>
      </c>
      <c r="AW33" s="23">
        <f>EXP(-LN(2)/2)*AW32+(1-EXP(-LN(2)/2))/(LN(2)/2)*AQ33*AT33*VLOOKUP('Données projet'!$B$10,Paramètres!$A$1:$I$89,3,0)*0.475*44/12</f>
        <v>14.222096568344917</v>
      </c>
      <c r="AX33" s="23">
        <f t="shared" si="6"/>
        <v>20.266836456624091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159.85050823484681</v>
      </c>
      <c r="T34" s="62">
        <f t="shared" si="34"/>
        <v>162.67012146297657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280.47174439810988</v>
      </c>
      <c r="AO34" s="62">
        <f t="shared" si="36"/>
        <v>231.19476400361157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5.8794461581551243</v>
      </c>
      <c r="AW34" s="23">
        <f>EXP(-LN(2)/2)*AW33+(1-EXP(-LN(2)/2))/(LN(2)/2)*AQ34*AT34*VLOOKUP('Données projet'!$B$10,Paramètres!$A$1:$I$89,3,0)*0.475*44/12</f>
        <v>10.056540926166617</v>
      </c>
      <c r="AX34" s="23">
        <f t="shared" si="6"/>
        <v>15.935987084321741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159.85050823484681</v>
      </c>
      <c r="T35" s="62">
        <f t="shared" si="34"/>
        <v>162.67012146297657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280.47174439810988</v>
      </c>
      <c r="AO35" s="62">
        <f t="shared" si="36"/>
        <v>231.19476400361157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5.7186723937737369</v>
      </c>
      <c r="AW35" s="23">
        <f>EXP(-LN(2)/2)*AW34+(1-EXP(-LN(2)/2))/(LN(2)/2)*AQ35*AT35*VLOOKUP('Données projet'!$B$10,Paramètres!$A$1:$I$89,3,0)*0.475*44/12</f>
        <v>7.1110482841724583</v>
      </c>
      <c r="AX35" s="23">
        <f t="shared" si="6"/>
        <v>12.829720677946195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159.85050823484681</v>
      </c>
      <c r="T36" s="62">
        <f t="shared" si="34"/>
        <v>162.67012146297657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280.47174439810988</v>
      </c>
      <c r="AO36" s="62">
        <f t="shared" si="36"/>
        <v>231.19476400361157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5.5622949964340833</v>
      </c>
      <c r="AW36" s="23">
        <f>EXP(-LN(2)/2)*AW35+(1-EXP(-LN(2)/2))/(LN(2)/2)*AQ36*AT36*VLOOKUP('Données projet'!$B$10,Paramètres!$A$1:$I$89,3,0)*0.475*44/12</f>
        <v>5.0282704630833086</v>
      </c>
      <c r="AX36" s="23">
        <f t="shared" si="6"/>
        <v>10.590565459517393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159.85050823484681</v>
      </c>
      <c r="T37" s="62">
        <f t="shared" si="34"/>
        <v>162.67012146297657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280.47174439810988</v>
      </c>
      <c r="AO37" s="62">
        <f t="shared" si="36"/>
        <v>231.19476400361157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5.4101937472482122</v>
      </c>
      <c r="AW37" s="23">
        <f>EXP(-LN(2)/2)*AW36+(1-EXP(-LN(2)/2))/(LN(2)/2)*AQ37*AT37*VLOOKUP('Données projet'!$B$10,Paramètres!$A$1:$I$89,3,0)*0.475*44/12</f>
        <v>3.5555241420862291</v>
      </c>
      <c r="AX37" s="23">
        <f t="shared" si="6"/>
        <v>8.9657178893344422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159.85050823484681</v>
      </c>
      <c r="T38" s="62">
        <f t="shared" si="34"/>
        <v>162.67012146297657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280.47174439810988</v>
      </c>
      <c r="AO38" s="62">
        <f t="shared" si="36"/>
        <v>231.19476400361157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5.2622517147199854</v>
      </c>
      <c r="AW38" s="23">
        <f>EXP(-LN(2)/2)*AW37+(1-EXP(-LN(2)/2))/(LN(2)/2)*AQ38*AT38*VLOOKUP('Données projet'!$B$10,Paramètres!$A$1:$I$89,3,0)*0.475*44/12</f>
        <v>2.5141352315416543</v>
      </c>
      <c r="AX38" s="23">
        <f t="shared" si="6"/>
        <v>7.7763869462616402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159.85050823484681</v>
      </c>
      <c r="T39" s="62">
        <f t="shared" si="34"/>
        <v>162.67012146297657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280.47174439810988</v>
      </c>
      <c r="AO39" s="62">
        <f t="shared" si="36"/>
        <v>231.19476400361157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5.1183551648511765</v>
      </c>
      <c r="AW39" s="23">
        <f>EXP(-LN(2)/2)*AW38+(1-EXP(-LN(2)/2))/(LN(2)/2)*AQ39*AT39*VLOOKUP('Données projet'!$B$10,Paramètres!$A$1:$I$89,3,0)*0.475*44/12</f>
        <v>1.7777620710431146</v>
      </c>
      <c r="AX39" s="23">
        <f t="shared" si="6"/>
        <v>6.896117235894291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159.85050823484681</v>
      </c>
      <c r="T40" s="62">
        <f t="shared" si="34"/>
        <v>162.67012146297657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280.47174439810988</v>
      </c>
      <c r="AO40" s="62">
        <f t="shared" si="36"/>
        <v>231.19476400361157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4.9783934737057214</v>
      </c>
      <c r="AW40" s="23">
        <f>EXP(-LN(2)/2)*AW39+(1-EXP(-LN(2)/2))/(LN(2)/2)*AQ40*AT40*VLOOKUP('Données projet'!$B$10,Paramètres!$A$1:$I$89,3,0)*0.475*44/12</f>
        <v>1.2570676157708272</v>
      </c>
      <c r="AX40" s="23">
        <f t="shared" si="6"/>
        <v>6.2354610894765488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159.85050823484681</v>
      </c>
      <c r="T41" s="62">
        <f t="shared" si="34"/>
        <v>162.67012146297657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280.47174439810988</v>
      </c>
      <c r="AO41" s="62">
        <f t="shared" si="36"/>
        <v>231.19476400361157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4.8422590423649039</v>
      </c>
      <c r="AW41" s="23">
        <f>EXP(-LN(2)/2)*AW40+(1-EXP(-LN(2)/2))/(LN(2)/2)*AQ41*AT41*VLOOKUP('Données projet'!$B$10,Paramètres!$A$1:$I$89,3,0)*0.475*44/12</f>
        <v>0.88888103552155728</v>
      </c>
      <c r="AX41" s="23">
        <f t="shared" si="6"/>
        <v>5.7311400778864616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159.85050823484681</v>
      </c>
      <c r="T42" s="62">
        <f t="shared" si="34"/>
        <v>162.67012146297657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280.47174439810988</v>
      </c>
      <c r="AO42" s="62">
        <f t="shared" si="36"/>
        <v>231.19476400361157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4.7098472142081</v>
      </c>
      <c r="AW42" s="23">
        <f>EXP(-LN(2)/2)*AW41+(1-EXP(-LN(2)/2))/(LN(2)/2)*AQ42*AT42*VLOOKUP('Données projet'!$B$10,Paramètres!$A$1:$I$89,3,0)*0.475*44/12</f>
        <v>0.62853380788541358</v>
      </c>
      <c r="AX42" s="23">
        <f t="shared" si="6"/>
        <v>5.3383810220935137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159.85050823484681</v>
      </c>
      <c r="T43" s="62">
        <f t="shared" si="34"/>
        <v>162.67012146297657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280.47174439810988</v>
      </c>
      <c r="AO43" s="62">
        <f t="shared" si="36"/>
        <v>231.19476400361157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4.5810561944554786</v>
      </c>
      <c r="AW43" s="23">
        <f>EXP(-LN(2)/2)*AW42+(1-EXP(-LN(2)/2))/(LN(2)/2)*AQ43*AT43*VLOOKUP('Données projet'!$B$10,Paramètres!$A$1:$I$89,3,0)*0.475*44/12</f>
        <v>0.44444051776077864</v>
      </c>
      <c r="AX43" s="23">
        <f t="shared" si="6"/>
        <v>5.025496712216257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159.85050823484681</v>
      </c>
      <c r="T44" s="62">
        <f t="shared" si="34"/>
        <v>162.67012146297657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280.47174439810988</v>
      </c>
      <c r="AO44" s="62">
        <f t="shared" si="36"/>
        <v>231.19476400361157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4.4557869719108183</v>
      </c>
      <c r="AW44" s="23">
        <f>EXP(-LN(2)/2)*AW43+(1-EXP(-LN(2)/2))/(LN(2)/2)*AQ44*AT44*VLOOKUP('Données projet'!$B$10,Paramètres!$A$1:$I$89,3,0)*0.475*44/12</f>
        <v>0.31426690394270679</v>
      </c>
      <c r="AX44" s="23">
        <f t="shared" si="6"/>
        <v>4.7700538758535247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159.85050823484681</v>
      </c>
      <c r="T45" s="62">
        <f t="shared" si="34"/>
        <v>162.67012146297657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280.47174439810988</v>
      </c>
      <c r="AO45" s="62">
        <f t="shared" si="36"/>
        <v>231.19476400361157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4.3339432428442644</v>
      </c>
      <c r="AW45" s="23">
        <f>EXP(-LN(2)/2)*AW44+(1-EXP(-LN(2)/2))/(LN(2)/2)*AQ45*AT45*VLOOKUP('Données projet'!$B$10,Paramètres!$A$1:$I$89,3,0)*0.475*44/12</f>
        <v>0.22222025888038932</v>
      </c>
      <c r="AX45" s="23">
        <f t="shared" si="6"/>
        <v>4.5561635017246536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159.85050823484681</v>
      </c>
      <c r="T46" s="62">
        <f t="shared" si="34"/>
        <v>162.67012146297657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280.47174439810988</v>
      </c>
      <c r="AO46" s="62">
        <f t="shared" si="36"/>
        <v>231.19476400361157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4.2154313369565184</v>
      </c>
      <c r="AW46" s="23">
        <f>EXP(-LN(2)/2)*AW45+(1-EXP(-LN(2)/2))/(LN(2)/2)*AQ46*AT46*VLOOKUP('Données projet'!$B$10,Paramètres!$A$1:$I$89,3,0)*0.475*44/12</f>
        <v>0.15713345197135339</v>
      </c>
      <c r="AX46" s="23">
        <f t="shared" si="6"/>
        <v>4.372564788927872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159.85050823484681</v>
      </c>
      <c r="T47" s="62">
        <f t="shared" si="34"/>
        <v>162.67012146297657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280.47174439810988</v>
      </c>
      <c r="AO47" s="62">
        <f t="shared" si="36"/>
        <v>231.19476400361157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4.1001601453675427</v>
      </c>
      <c r="AW47" s="23">
        <f>EXP(-LN(2)/2)*AW46+(1-EXP(-LN(2)/2))/(LN(2)/2)*AQ47*AT47*VLOOKUP('Données projet'!$B$10,Paramètres!$A$1:$I$89,3,0)*0.475*44/12</f>
        <v>0.11111012944019466</v>
      </c>
      <c r="AX47" s="23">
        <f t="shared" si="6"/>
        <v>4.2112702748077373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159.85050823484681</v>
      </c>
      <c r="T48" s="62">
        <f t="shared" si="34"/>
        <v>162.67012146297657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280.47174439810988</v>
      </c>
      <c r="AO48" s="62">
        <f t="shared" si="36"/>
        <v>231.19476400361157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3.9880410505744162</v>
      </c>
      <c r="AW48" s="23">
        <f>EXP(-LN(2)/2)*AW47+(1-EXP(-LN(2)/2))/(LN(2)/2)*AQ48*AT48*VLOOKUP('Données projet'!$B$10,Paramètres!$A$1:$I$89,3,0)*0.475*44/12</f>
        <v>7.8566725985676697E-2</v>
      </c>
      <c r="AX48" s="23">
        <f t="shared" si="6"/>
        <v>4.066607776560093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159.85050823484681</v>
      </c>
      <c r="T49" s="62">
        <f t="shared" si="34"/>
        <v>162.67012146297657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280.47174439810988</v>
      </c>
      <c r="AO49" s="62">
        <f t="shared" si="36"/>
        <v>231.19476400361157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3.8789878583244946</v>
      </c>
      <c r="AW49" s="23">
        <f>EXP(-LN(2)/2)*AW48+(1-EXP(-LN(2)/2))/(LN(2)/2)*AQ49*AT49*VLOOKUP('Données projet'!$B$10,Paramètres!$A$1:$I$89,3,0)*0.475*44/12</f>
        <v>5.555506472009733E-2</v>
      </c>
      <c r="AX49" s="23">
        <f t="shared" si="6"/>
        <v>3.9345429230445919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159.85050823484681</v>
      </c>
      <c r="T50" s="62">
        <f t="shared" si="34"/>
        <v>162.67012146297657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280.47174439810988</v>
      </c>
      <c r="AO50" s="62">
        <f t="shared" si="36"/>
        <v>231.19476400361157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3.7729167313515055</v>
      </c>
      <c r="AW50" s="23">
        <f>EXP(-LN(2)/2)*AW49+(1-EXP(-LN(2)/2))/(LN(2)/2)*AQ50*AT50*VLOOKUP('Données projet'!$B$10,Paramètres!$A$1:$I$89,3,0)*0.475*44/12</f>
        <v>3.9283362992838348E-2</v>
      </c>
      <c r="AX50" s="23">
        <f t="shared" si="6"/>
        <v>3.8122000943443437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159.85050823484681</v>
      </c>
      <c r="T51" s="62">
        <f t="shared" si="34"/>
        <v>162.67012146297657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280.47174439810988</v>
      </c>
      <c r="AO51" s="62">
        <f t="shared" si="36"/>
        <v>231.19476400361157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3.6697461249236309</v>
      </c>
      <c r="AW51" s="23">
        <f>EXP(-LN(2)/2)*AW50+(1-EXP(-LN(2)/2))/(LN(2)/2)*AQ51*AT51*VLOOKUP('Données projet'!$B$10,Paramètres!$A$1:$I$89,3,0)*0.475*44/12</f>
        <v>2.7777532360048665E-2</v>
      </c>
      <c r="AX51" s="23">
        <f t="shared" si="6"/>
        <v>3.6975236572836798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159.85050823484681</v>
      </c>
      <c r="T52" s="62">
        <f t="shared" si="34"/>
        <v>162.67012146297657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280.47174439810988</v>
      </c>
      <c r="AO52" s="62">
        <f t="shared" si="36"/>
        <v>231.19476400361157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3.569396724154033</v>
      </c>
      <c r="AW52" s="23">
        <f>EXP(-LN(2)/2)*AW51+(1-EXP(-LN(2)/2))/(LN(2)/2)*AQ52*AT52*VLOOKUP('Données projet'!$B$10,Paramètres!$A$1:$I$89,3,0)*0.475*44/12</f>
        <v>1.9641681496419174E-2</v>
      </c>
      <c r="AX52" s="23">
        <f t="shared" si="6"/>
        <v>3.5890384056504523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159.85050823484681</v>
      </c>
      <c r="T53" s="62">
        <f t="shared" si="34"/>
        <v>162.67012146297657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280.47174439810988</v>
      </c>
      <c r="AO53" s="62">
        <f t="shared" si="36"/>
        <v>231.19476400361157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3.4717913830256251</v>
      </c>
      <c r="AW53" s="23">
        <f>EXP(-LN(2)/2)*AW52+(1-EXP(-LN(2)/2))/(LN(2)/2)*AQ53*AT53*VLOOKUP('Données projet'!$B$10,Paramètres!$A$1:$I$89,3,0)*0.475*44/12</f>
        <v>1.3888766180024333E-2</v>
      </c>
      <c r="AX53" s="23">
        <f t="shared" si="6"/>
        <v>3.4856801492056495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159.85050823484681</v>
      </c>
      <c r="T54" s="62">
        <f t="shared" si="34"/>
        <v>162.67012146297657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280.47174439810988</v>
      </c>
      <c r="AO54" s="62">
        <f t="shared" si="36"/>
        <v>231.19476400361157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3.3768550650832152</v>
      </c>
      <c r="AW54" s="23">
        <f>EXP(-LN(2)/2)*AW53+(1-EXP(-LN(2)/2))/(LN(2)/2)*AQ54*AT54*VLOOKUP('Données projet'!$B$10,Paramètres!$A$1:$I$89,3,0)*0.475*44/12</f>
        <v>9.8208407482095871E-3</v>
      </c>
      <c r="AX54" s="23">
        <f t="shared" si="6"/>
        <v>3.3866759058314249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159.85050823484681</v>
      </c>
      <c r="T55" s="62">
        <f t="shared" si="34"/>
        <v>162.67012146297657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280.47174439810988</v>
      </c>
      <c r="AO55" s="62">
        <f t="shared" si="36"/>
        <v>231.19476400361157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3.2845147857474246</v>
      </c>
      <c r="AW55" s="23">
        <f>EXP(-LN(2)/2)*AW54+(1-EXP(-LN(2)/2))/(LN(2)/2)*AQ55*AT55*VLOOKUP('Données projet'!$B$10,Paramètres!$A$1:$I$89,3,0)*0.475*44/12</f>
        <v>6.9443830900121663E-3</v>
      </c>
      <c r="AX55" s="23">
        <f t="shared" si="6"/>
        <v>3.2914591688374366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159.85050823484681</v>
      </c>
      <c r="T56" s="62">
        <f t="shared" si="34"/>
        <v>162.67012146297657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280.47174439810988</v>
      </c>
      <c r="AO56" s="62">
        <f t="shared" si="36"/>
        <v>231.19476400361157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3.1946995562060354</v>
      </c>
      <c r="AW56" s="23">
        <f>EXP(-LN(2)/2)*AW55+(1-EXP(-LN(2)/2))/(LN(2)/2)*AQ56*AT56*VLOOKUP('Données projet'!$B$10,Paramètres!$A$1:$I$89,3,0)*0.475*44/12</f>
        <v>4.9104203741047936E-3</v>
      </c>
      <c r="AX56" s="23">
        <f t="shared" si="6"/>
        <v>3.19960997658014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159.85050823484681</v>
      </c>
      <c r="T57" s="62">
        <f t="shared" si="34"/>
        <v>162.67012146297657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280.47174439810988</v>
      </c>
      <c r="AO57" s="62">
        <f t="shared" si="36"/>
        <v>231.19476400361157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3.1073403288396335</v>
      </c>
      <c r="AW57" s="23">
        <f>EXP(-LN(2)/2)*AW56+(1-EXP(-LN(2)/2))/(LN(2)/2)*AQ57*AT57*VLOOKUP('Données projet'!$B$10,Paramètres!$A$1:$I$89,3,0)*0.475*44/12</f>
        <v>3.4721915450060831E-3</v>
      </c>
      <c r="AX57" s="23">
        <f t="shared" si="6"/>
        <v>3.1108125203846395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159.85050823484681</v>
      </c>
      <c r="T58" s="62">
        <f t="shared" si="34"/>
        <v>162.67012146297657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280.47174439810988</v>
      </c>
      <c r="AO58" s="62">
        <f t="shared" si="36"/>
        <v>231.19476400361157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3.0223699441395877</v>
      </c>
      <c r="AW58" s="23">
        <f>EXP(-LN(2)/2)*AW57+(1-EXP(-LN(2)/2))/(LN(2)/2)*AQ58*AT58*VLOOKUP('Données projet'!$B$10,Paramètres!$A$1:$I$89,3,0)*0.475*44/12</f>
        <v>2.4552101870523968E-3</v>
      </c>
      <c r="AX58" s="23">
        <f t="shared" si="6"/>
        <v>3.0248251543266402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159.85050823484681</v>
      </c>
      <c r="T59" s="62">
        <f t="shared" si="34"/>
        <v>162.67012146297657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280.47174439810988</v>
      </c>
      <c r="AO59" s="62">
        <f t="shared" si="36"/>
        <v>231.19476400361157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2.939723079077563</v>
      </c>
      <c r="AW59" s="23">
        <f>EXP(-LN(2)/2)*AW58+(1-EXP(-LN(2)/2))/(LN(2)/2)*AQ59*AT59*VLOOKUP('Données projet'!$B$10,Paramètres!$A$1:$I$89,3,0)*0.475*44/12</f>
        <v>1.7360957725030416E-3</v>
      </c>
      <c r="AX59" s="23">
        <f t="shared" si="6"/>
        <v>2.941459174850066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159.85050823484681</v>
      </c>
      <c r="T60" s="62">
        <f t="shared" si="34"/>
        <v>162.67012146297657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280.47174439810988</v>
      </c>
      <c r="AO60" s="62">
        <f t="shared" si="36"/>
        <v>231.19476400361157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2.8593361968868694</v>
      </c>
      <c r="AW60" s="23">
        <f>EXP(-LN(2)/2)*AW59+(1-EXP(-LN(2)/2))/(LN(2)/2)*AQ60*AT60*VLOOKUP('Données projet'!$B$10,Paramètres!$A$1:$I$89,3,0)*0.475*44/12</f>
        <v>1.2276050935261984E-3</v>
      </c>
      <c r="AX60" s="23">
        <f t="shared" si="6"/>
        <v>2.8605638019803954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159.85050823484681</v>
      </c>
      <c r="T61" s="62">
        <f t="shared" si="34"/>
        <v>162.67012146297657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280.47174439810988</v>
      </c>
      <c r="AO61" s="62">
        <f t="shared" si="36"/>
        <v>231.19476400361157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2.7811474982170425</v>
      </c>
      <c r="AW61" s="23">
        <f>EXP(-LN(2)/2)*AW60+(1-EXP(-LN(2)/2))/(LN(2)/2)*AQ61*AT61*VLOOKUP('Données projet'!$B$10,Paramètres!$A$1:$I$89,3,0)*0.475*44/12</f>
        <v>8.6804788625152078E-4</v>
      </c>
      <c r="AX61" s="23">
        <f t="shared" si="6"/>
        <v>2.782015546103294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159.85050823484681</v>
      </c>
      <c r="T62" s="62">
        <f t="shared" si="34"/>
        <v>162.67012146297657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280.47174439810988</v>
      </c>
      <c r="AO62" s="62">
        <f t="shared" si="36"/>
        <v>231.19476400361157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2.705096873624107</v>
      </c>
      <c r="AW62" s="23">
        <f>EXP(-LN(2)/2)*AW61+(1-EXP(-LN(2)/2))/(LN(2)/2)*AQ62*AT62*VLOOKUP('Données projet'!$B$10,Paramètres!$A$1:$I$89,3,0)*0.475*44/12</f>
        <v>6.138025467630992E-4</v>
      </c>
      <c r="AX62" s="23">
        <f t="shared" si="6"/>
        <v>2.7057106761708702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159.85050823484681</v>
      </c>
      <c r="T63" s="62">
        <f t="shared" si="34"/>
        <v>162.67012146297657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280.47174439810988</v>
      </c>
      <c r="AO63" s="62">
        <f t="shared" si="36"/>
        <v>231.19476400361157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2.6311258573599936</v>
      </c>
      <c r="AW63" s="23">
        <f>EXP(-LN(2)/2)*AW62+(1-EXP(-LN(2)/2))/(LN(2)/2)*AQ63*AT63*VLOOKUP('Données projet'!$B$10,Paramètres!$A$1:$I$89,3,0)*0.475*44/12</f>
        <v>4.3402394312576039E-4</v>
      </c>
      <c r="AX63" s="23">
        <f t="shared" si="6"/>
        <v>2.6315598813031196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159.85050823484681</v>
      </c>
      <c r="T64" s="62">
        <f t="shared" si="34"/>
        <v>162.67012146297657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280.47174439810988</v>
      </c>
      <c r="AO64" s="62">
        <f t="shared" si="36"/>
        <v>231.19476400361157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2.5591775824255891</v>
      </c>
      <c r="AW64" s="23">
        <f>EXP(-LN(2)/2)*AW63+(1-EXP(-LN(2)/2))/(LN(2)/2)*AQ64*AT64*VLOOKUP('Données projet'!$B$10,Paramètres!$A$1:$I$89,3,0)*0.475*44/12</f>
        <v>3.069012733815496E-4</v>
      </c>
      <c r="AX64" s="23">
        <f t="shared" si="6"/>
        <v>2.5594844836989705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159.85050823484681</v>
      </c>
      <c r="T65" s="62">
        <f t="shared" si="34"/>
        <v>162.67012146297657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280.47174439810988</v>
      </c>
      <c r="AO65" s="62">
        <f t="shared" si="36"/>
        <v>231.19476400361157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2.4891967368528616</v>
      </c>
      <c r="AW65" s="23">
        <f>EXP(-LN(2)/2)*AW64+(1-EXP(-LN(2)/2))/(LN(2)/2)*AQ65*AT65*VLOOKUP('Données projet'!$B$10,Paramètres!$A$1:$I$89,3,0)*0.475*44/12</f>
        <v>2.170119715628802E-4</v>
      </c>
      <c r="AX65" s="23">
        <f t="shared" si="6"/>
        <v>2.4894137488244246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159.85050823484681</v>
      </c>
      <c r="T66" s="62">
        <f t="shared" si="34"/>
        <v>162.67012146297657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280.47174439810988</v>
      </c>
      <c r="AO66" s="62">
        <f t="shared" si="36"/>
        <v>231.19476400361157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2.4211295211824528</v>
      </c>
      <c r="AW66" s="23">
        <f>EXP(-LN(2)/2)*AW65+(1-EXP(-LN(2)/2))/(LN(2)/2)*AQ66*AT66*VLOOKUP('Données projet'!$B$10,Paramètres!$A$1:$I$89,3,0)*0.475*44/12</f>
        <v>1.534506366907748E-4</v>
      </c>
      <c r="AX66" s="23">
        <f t="shared" si="6"/>
        <v>2.4212829718191435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159.85050823484681</v>
      </c>
      <c r="T67" s="62">
        <f t="shared" si="34"/>
        <v>162.67012146297657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280.47174439810988</v>
      </c>
      <c r="AO67" s="62">
        <f t="shared" si="36"/>
        <v>231.19476400361157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2.3549236071040509</v>
      </c>
      <c r="AW67" s="23">
        <f>EXP(-LN(2)/2)*AW66+(1-EXP(-LN(2)/2))/(LN(2)/2)*AQ67*AT67*VLOOKUP('Données projet'!$B$10,Paramètres!$A$1:$I$89,3,0)*0.475*44/12</f>
        <v>1.085059857814401E-4</v>
      </c>
      <c r="AX67" s="23">
        <f t="shared" si="6"/>
        <v>2.3550321130898322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159.85050823484681</v>
      </c>
      <c r="T68" s="62">
        <f t="shared" si="34"/>
        <v>162.67012146297657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280.47174439810988</v>
      </c>
      <c r="AO68" s="62">
        <f t="shared" si="36"/>
        <v>231.19476400361157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2.2905280972277402</v>
      </c>
      <c r="AW68" s="23">
        <f>EXP(-LN(2)/2)*AW67+(1-EXP(-LN(2)/2))/(LN(2)/2)*AQ68*AT68*VLOOKUP('Données projet'!$B$10,Paramètres!$A$1:$I$89,3,0)*0.475*44/12</f>
        <v>7.6725318345387399E-5</v>
      </c>
      <c r="AX68" s="23">
        <f t="shared" ref="AX68:AX131" si="60">SUM(AU68:AW68)</f>
        <v>2.2906048225460856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159.85050823484681</v>
      </c>
      <c r="T69" s="62">
        <f t="shared" ref="T69:T132" si="88">$T$3</f>
        <v>162.67012146297657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280.47174439810988</v>
      </c>
      <c r="AO69" s="62">
        <f t="shared" ref="AO69:AO132" si="90">$AO$3</f>
        <v>231.19476400361157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2.22789348595541</v>
      </c>
      <c r="AW69" s="23">
        <f>EXP(-LN(2)/2)*AW68+(1-EXP(-LN(2)/2))/(LN(2)/2)*AQ69*AT69*VLOOKUP('Données projet'!$B$10,Paramètres!$A$1:$I$89,3,0)*0.475*44/12</f>
        <v>5.4252992890720049E-5</v>
      </c>
      <c r="AX69" s="23">
        <f t="shared" si="60"/>
        <v>2.2279477389483007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159.85050823484681</v>
      </c>
      <c r="T70" s="62">
        <f t="shared" si="88"/>
        <v>162.67012146297657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280.47174439810988</v>
      </c>
      <c r="AO70" s="62">
        <f t="shared" si="90"/>
        <v>231.19476400361157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2.1669716214221326</v>
      </c>
      <c r="AW70" s="23">
        <f>EXP(-LN(2)/2)*AW69+(1-EXP(-LN(2)/2))/(LN(2)/2)*AQ70*AT70*VLOOKUP('Données projet'!$B$10,Paramètres!$A$1:$I$89,3,0)*0.475*44/12</f>
        <v>3.83626591726937E-5</v>
      </c>
      <c r="AX70" s="23">
        <f t="shared" si="60"/>
        <v>2.1670099840813055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159.85050823484681</v>
      </c>
      <c r="T71" s="62">
        <f t="shared" si="88"/>
        <v>162.67012146297657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280.47174439810988</v>
      </c>
      <c r="AO71" s="62">
        <f t="shared" si="90"/>
        <v>231.19476400361157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2.1077156684782596</v>
      </c>
      <c r="AW71" s="23">
        <f>EXP(-LN(2)/2)*AW70+(1-EXP(-LN(2)/2))/(LN(2)/2)*AQ71*AT71*VLOOKUP('Données projet'!$B$10,Paramètres!$A$1:$I$89,3,0)*0.475*44/12</f>
        <v>2.7126496445360025E-5</v>
      </c>
      <c r="AX71" s="23">
        <f t="shared" si="60"/>
        <v>2.1077427949747052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159.85050823484681</v>
      </c>
      <c r="T72" s="62">
        <f t="shared" si="88"/>
        <v>162.67012146297657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280.47174439810988</v>
      </c>
      <c r="AO72" s="62">
        <f t="shared" si="90"/>
        <v>231.19476400361157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2.0500800726837718</v>
      </c>
      <c r="AW72" s="23">
        <f>EXP(-LN(2)/2)*AW71+(1-EXP(-LN(2)/2))/(LN(2)/2)*AQ72*AT72*VLOOKUP('Données projet'!$B$10,Paramètres!$A$1:$I$89,3,0)*0.475*44/12</f>
        <v>1.918132958634685E-5</v>
      </c>
      <c r="AX72" s="23">
        <f t="shared" si="60"/>
        <v>2.0500992540133582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159.85050823484681</v>
      </c>
      <c r="T73" s="62">
        <f t="shared" si="88"/>
        <v>162.67012146297657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280.47174439810988</v>
      </c>
      <c r="AO73" s="62">
        <f t="shared" si="90"/>
        <v>231.19476400361157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1.9940205252872085</v>
      </c>
      <c r="AW73" s="23">
        <f>EXP(-LN(2)/2)*AW72+(1-EXP(-LN(2)/2))/(LN(2)/2)*AQ73*AT73*VLOOKUP('Données projet'!$B$10,Paramètres!$A$1:$I$89,3,0)*0.475*44/12</f>
        <v>1.3563248222680012E-5</v>
      </c>
      <c r="AX73" s="23">
        <f t="shared" si="60"/>
        <v>1.9940340885354313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159.85050823484681</v>
      </c>
      <c r="T74" s="62">
        <f t="shared" si="88"/>
        <v>162.67012146297657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280.47174439810988</v>
      </c>
      <c r="AO74" s="62">
        <f t="shared" si="90"/>
        <v>231.19476400361157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1.9394939291622477</v>
      </c>
      <c r="AW74" s="23">
        <f>EXP(-LN(2)/2)*AW73+(1-EXP(-LN(2)/2))/(LN(2)/2)*AQ74*AT74*VLOOKUP('Données projet'!$B$10,Paramètres!$A$1:$I$89,3,0)*0.475*44/12</f>
        <v>9.5906647931734249E-6</v>
      </c>
      <c r="AX74" s="23">
        <f t="shared" si="60"/>
        <v>1.9395035198270409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159.85050823484681</v>
      </c>
      <c r="T75" s="62">
        <f t="shared" si="88"/>
        <v>162.67012146297657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280.47174439810988</v>
      </c>
      <c r="AO75" s="62">
        <f t="shared" si="90"/>
        <v>231.19476400361157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1.8864583656757532</v>
      </c>
      <c r="AW75" s="23">
        <f>EXP(-LN(2)/2)*AW74+(1-EXP(-LN(2)/2))/(LN(2)/2)*AQ75*AT75*VLOOKUP('Données projet'!$B$10,Paramètres!$A$1:$I$89,3,0)*0.475*44/12</f>
        <v>6.7816241113400061E-6</v>
      </c>
      <c r="AX75" s="23">
        <f t="shared" si="60"/>
        <v>1.8864651472998646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159.85050823484681</v>
      </c>
      <c r="T76" s="62">
        <f t="shared" si="88"/>
        <v>162.67012146297657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280.47174439810988</v>
      </c>
      <c r="AO76" s="62">
        <f t="shared" si="90"/>
        <v>231.19476400361157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1.8348730624618159</v>
      </c>
      <c r="AW76" s="23">
        <f>EXP(-LN(2)/2)*AW75+(1-EXP(-LN(2)/2))/(LN(2)/2)*AQ76*AT76*VLOOKUP('Données projet'!$B$10,Paramètres!$A$1:$I$89,3,0)*0.475*44/12</f>
        <v>4.7953323965867125E-6</v>
      </c>
      <c r="AX76" s="23">
        <f t="shared" si="60"/>
        <v>1.8348778577942124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159.85050823484681</v>
      </c>
      <c r="T77" s="62">
        <f t="shared" si="88"/>
        <v>162.67012146297657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280.47174439810988</v>
      </c>
      <c r="AO77" s="62">
        <f t="shared" si="90"/>
        <v>231.19476400361157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1.7846983620770169</v>
      </c>
      <c r="AW77" s="23">
        <f>EXP(-LN(2)/2)*AW76+(1-EXP(-LN(2)/2))/(LN(2)/2)*AQ77*AT77*VLOOKUP('Données projet'!$B$10,Paramètres!$A$1:$I$89,3,0)*0.475*44/12</f>
        <v>3.3908120556700031E-6</v>
      </c>
      <c r="AX77" s="23">
        <f t="shared" si="60"/>
        <v>1.7847017528890725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159.85050823484681</v>
      </c>
      <c r="T78" s="62">
        <f t="shared" si="88"/>
        <v>162.67012146297657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280.47174439810988</v>
      </c>
      <c r="AO78" s="62">
        <f t="shared" si="90"/>
        <v>231.19476400361157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1.735895691512813</v>
      </c>
      <c r="AW78" s="23">
        <f>EXP(-LN(2)/2)*AW77+(1-EXP(-LN(2)/2))/(LN(2)/2)*AQ78*AT78*VLOOKUP('Données projet'!$B$10,Paramètres!$A$1:$I$89,3,0)*0.475*44/12</f>
        <v>2.3976661982933562E-6</v>
      </c>
      <c r="AX78" s="23">
        <f t="shared" si="60"/>
        <v>1.7358980891790112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159.85050823484681</v>
      </c>
      <c r="T79" s="62">
        <f t="shared" si="88"/>
        <v>162.67012146297657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280.47174439810988</v>
      </c>
      <c r="AO79" s="62">
        <f t="shared" si="90"/>
        <v>231.19476400361157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1.688427532541608</v>
      </c>
      <c r="AW79" s="23">
        <f>EXP(-LN(2)/2)*AW78+(1-EXP(-LN(2)/2))/(LN(2)/2)*AQ79*AT79*VLOOKUP('Données projet'!$B$10,Paramètres!$A$1:$I$89,3,0)*0.475*44/12</f>
        <v>1.6954060278350015E-6</v>
      </c>
      <c r="AX79" s="23">
        <f t="shared" si="60"/>
        <v>1.6884292279476358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159.85050823484681</v>
      </c>
      <c r="T80" s="62">
        <f t="shared" si="88"/>
        <v>162.67012146297657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280.47174439810988</v>
      </c>
      <c r="AO80" s="62">
        <f t="shared" si="90"/>
        <v>231.19476400361157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1.6422573928737128</v>
      </c>
      <c r="AW80" s="23">
        <f>EXP(-LN(2)/2)*AW79+(1-EXP(-LN(2)/2))/(LN(2)/2)*AQ80*AT80*VLOOKUP('Données projet'!$B$10,Paramètres!$A$1:$I$89,3,0)*0.475*44/12</f>
        <v>1.1988330991466781E-6</v>
      </c>
      <c r="AX80" s="23">
        <f t="shared" si="60"/>
        <v>1.642258591706812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159.85050823484681</v>
      </c>
      <c r="T81" s="62">
        <f t="shared" si="88"/>
        <v>162.67012146297657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280.47174439810988</v>
      </c>
      <c r="AO81" s="62">
        <f t="shared" si="90"/>
        <v>231.19476400361157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1.5973497781030181</v>
      </c>
      <c r="AW81" s="23">
        <f>EXP(-LN(2)/2)*AW80+(1-EXP(-LN(2)/2))/(LN(2)/2)*AQ81*AT81*VLOOKUP('Données projet'!$B$10,Paramètres!$A$1:$I$89,3,0)*0.475*44/12</f>
        <v>8.4770301391750077E-7</v>
      </c>
      <c r="AX81" s="23">
        <f t="shared" si="60"/>
        <v>1.5973506258060322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159.85050823484681</v>
      </c>
      <c r="T82" s="62">
        <f t="shared" si="88"/>
        <v>162.67012146297657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280.47174439810988</v>
      </c>
      <c r="AO82" s="62">
        <f t="shared" si="90"/>
        <v>231.19476400361157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1.553670164419817</v>
      </c>
      <c r="AW82" s="23">
        <f>EXP(-LN(2)/2)*AW81+(1-EXP(-LN(2)/2))/(LN(2)/2)*AQ82*AT82*VLOOKUP('Données projet'!$B$10,Paramètres!$A$1:$I$89,3,0)*0.475*44/12</f>
        <v>5.9941654957333906E-7</v>
      </c>
      <c r="AX82" s="23">
        <f t="shared" si="60"/>
        <v>1.5536707638363665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159.85050823484681</v>
      </c>
      <c r="T83" s="62">
        <f t="shared" si="88"/>
        <v>162.67012146297657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280.47174439810988</v>
      </c>
      <c r="AO83" s="62">
        <f t="shared" si="90"/>
        <v>231.19476400361157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1.5111849720697941</v>
      </c>
      <c r="AW83" s="23">
        <f>EXP(-LN(2)/2)*AW82+(1-EXP(-LN(2)/2))/(LN(2)/2)*AQ83*AT83*VLOOKUP('Données projet'!$B$10,Paramètres!$A$1:$I$89,3,0)*0.475*44/12</f>
        <v>4.2385150695875038E-7</v>
      </c>
      <c r="AX83" s="23">
        <f t="shared" si="60"/>
        <v>1.5111853959213011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159.85050823484681</v>
      </c>
      <c r="T84" s="62">
        <f t="shared" si="88"/>
        <v>162.67012146297657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280.47174439810988</v>
      </c>
      <c r="AO84" s="62">
        <f t="shared" si="90"/>
        <v>231.19476400361157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1.4698615395387817</v>
      </c>
      <c r="AW84" s="23">
        <f>EXP(-LN(2)/2)*AW83+(1-EXP(-LN(2)/2))/(LN(2)/2)*AQ84*AT84*VLOOKUP('Données projet'!$B$10,Paramètres!$A$1:$I$89,3,0)*0.475*44/12</f>
        <v>2.9970827478666953E-7</v>
      </c>
      <c r="AX84" s="23">
        <f t="shared" si="60"/>
        <v>1.4698618392470566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159.85050823484681</v>
      </c>
      <c r="T85" s="62">
        <f t="shared" si="88"/>
        <v>162.67012146297657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280.47174439810988</v>
      </c>
      <c r="AO85" s="62">
        <f t="shared" si="90"/>
        <v>231.19476400361157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1.4296680984434349</v>
      </c>
      <c r="AW85" s="23">
        <f>EXP(-LN(2)/2)*AW84+(1-EXP(-LN(2)/2))/(LN(2)/2)*AQ85*AT85*VLOOKUP('Données projet'!$B$10,Paramètres!$A$1:$I$89,3,0)*0.475*44/12</f>
        <v>2.1192575347937519E-7</v>
      </c>
      <c r="AX85" s="23">
        <f t="shared" si="60"/>
        <v>1.4296683103691883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159.85050823484681</v>
      </c>
      <c r="T86" s="62">
        <f t="shared" si="88"/>
        <v>162.67012146297657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280.47174439810988</v>
      </c>
      <c r="AO86" s="62">
        <f t="shared" si="90"/>
        <v>231.19476400361157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1.3905737491085215</v>
      </c>
      <c r="AW86" s="23">
        <f>EXP(-LN(2)/2)*AW85+(1-EXP(-LN(2)/2))/(LN(2)/2)*AQ86*AT86*VLOOKUP('Données projet'!$B$10,Paramètres!$A$1:$I$89,3,0)*0.475*44/12</f>
        <v>1.4985413739333476E-7</v>
      </c>
      <c r="AX86" s="23">
        <f t="shared" si="60"/>
        <v>1.3905738989626588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159.85050823484681</v>
      </c>
      <c r="T87" s="62">
        <f t="shared" si="88"/>
        <v>162.67012146297657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280.47174439810988</v>
      </c>
      <c r="AO87" s="62">
        <f t="shared" si="90"/>
        <v>231.19476400361157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1.3525484368120537</v>
      </c>
      <c r="AW87" s="23">
        <f>EXP(-LN(2)/2)*AW86+(1-EXP(-LN(2)/2))/(LN(2)/2)*AQ87*AT87*VLOOKUP('Données projet'!$B$10,Paramètres!$A$1:$I$89,3,0)*0.475*44/12</f>
        <v>1.059628767396876E-7</v>
      </c>
      <c r="AX87" s="23">
        <f t="shared" si="60"/>
        <v>1.3525485427749304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159.85050823484681</v>
      </c>
      <c r="T88" s="62">
        <f t="shared" si="88"/>
        <v>162.67012146297657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280.47174439810988</v>
      </c>
      <c r="AO88" s="62">
        <f t="shared" si="90"/>
        <v>231.19476400361157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1.315562928679997</v>
      </c>
      <c r="AW88" s="23">
        <f>EXP(-LN(2)/2)*AW87+(1-EXP(-LN(2)/2))/(LN(2)/2)*AQ88*AT88*VLOOKUP('Données projet'!$B$10,Paramètres!$A$1:$I$89,3,0)*0.475*44/12</f>
        <v>7.4927068696667382E-8</v>
      </c>
      <c r="AX88" s="23">
        <f t="shared" si="60"/>
        <v>1.3155630036070658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159.85050823484681</v>
      </c>
      <c r="T89" s="62">
        <f t="shared" si="88"/>
        <v>162.67012146297657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280.47174439810988</v>
      </c>
      <c r="AO89" s="62">
        <f t="shared" si="90"/>
        <v>231.19476400361157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1.2795887912127948</v>
      </c>
      <c r="AW89" s="23">
        <f>EXP(-LN(2)/2)*AW88+(1-EXP(-LN(2)/2))/(LN(2)/2)*AQ89*AT89*VLOOKUP('Données projet'!$B$10,Paramètres!$A$1:$I$89,3,0)*0.475*44/12</f>
        <v>5.2981438369843798E-8</v>
      </c>
      <c r="AX89" s="23">
        <f t="shared" si="60"/>
        <v>1.2795888441942331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159.85050823484681</v>
      </c>
      <c r="T90" s="62">
        <f t="shared" si="88"/>
        <v>162.67012146297657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280.47174439810988</v>
      </c>
      <c r="AO90" s="62">
        <f t="shared" si="90"/>
        <v>231.19476400361157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1.244598368426431</v>
      </c>
      <c r="AW90" s="23">
        <f>EXP(-LN(2)/2)*AW89+(1-EXP(-LN(2)/2))/(LN(2)/2)*AQ90*AT90*VLOOKUP('Données projet'!$B$10,Paramètres!$A$1:$I$89,3,0)*0.475*44/12</f>
        <v>3.7463534348333691E-8</v>
      </c>
      <c r="AX90" s="23">
        <f t="shared" si="60"/>
        <v>1.2445984058899653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159.85050823484681</v>
      </c>
      <c r="T91" s="62">
        <f t="shared" si="88"/>
        <v>162.67012146297657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280.47174439810988</v>
      </c>
      <c r="AO91" s="62">
        <f t="shared" si="90"/>
        <v>231.19476400361157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1.2105647605912266</v>
      </c>
      <c r="AW91" s="23">
        <f>EXP(-LN(2)/2)*AW90+(1-EXP(-LN(2)/2))/(LN(2)/2)*AQ91*AT91*VLOOKUP('Données projet'!$B$10,Paramètres!$A$1:$I$89,3,0)*0.475*44/12</f>
        <v>2.6490719184921899E-8</v>
      </c>
      <c r="AX91" s="23">
        <f t="shared" si="60"/>
        <v>1.2105647870819458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159.85050823484681</v>
      </c>
      <c r="T92" s="62">
        <f t="shared" si="88"/>
        <v>162.67012146297657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280.47174439810988</v>
      </c>
      <c r="AO92" s="62">
        <f t="shared" si="90"/>
        <v>231.19476400361157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1.1774618035520257</v>
      </c>
      <c r="AW92" s="23">
        <f>EXP(-LN(2)/2)*AW91+(1-EXP(-LN(2)/2))/(LN(2)/2)*AQ92*AT92*VLOOKUP('Données projet'!$B$10,Paramètres!$A$1:$I$89,3,0)*0.475*44/12</f>
        <v>1.8731767174166846E-8</v>
      </c>
      <c r="AX92" s="23">
        <f t="shared" si="60"/>
        <v>1.1774618222837929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159.85050823484681</v>
      </c>
      <c r="T93" s="62">
        <f t="shared" si="88"/>
        <v>162.67012146297657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280.47174439810988</v>
      </c>
      <c r="AO93" s="62">
        <f t="shared" si="90"/>
        <v>231.19476400361157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1.1452640486138703</v>
      </c>
      <c r="AW93" s="23">
        <f>EXP(-LN(2)/2)*AW92+(1-EXP(-LN(2)/2))/(LN(2)/2)*AQ93*AT93*VLOOKUP('Données projet'!$B$10,Paramètres!$A$1:$I$89,3,0)*0.475*44/12</f>
        <v>1.3245359592460949E-8</v>
      </c>
      <c r="AX93" s="23">
        <f t="shared" si="60"/>
        <v>1.14526406185923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159.85050823484681</v>
      </c>
      <c r="T94" s="62">
        <f t="shared" si="88"/>
        <v>162.67012146297657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280.47174439810988</v>
      </c>
      <c r="AO94" s="62">
        <f t="shared" si="90"/>
        <v>231.19476400361157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1.1139467429777052</v>
      </c>
      <c r="AW94" s="23">
        <f>EXP(-LN(2)/2)*AW93+(1-EXP(-LN(2)/2))/(LN(2)/2)*AQ94*AT94*VLOOKUP('Données projet'!$B$10,Paramètres!$A$1:$I$89,3,0)*0.475*44/12</f>
        <v>9.3658835870834228E-9</v>
      </c>
      <c r="AX94" s="23">
        <f t="shared" si="60"/>
        <v>1.1139467523435889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159.85050823484681</v>
      </c>
      <c r="T95" s="62">
        <f t="shared" si="88"/>
        <v>162.67012146297657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280.47174439810988</v>
      </c>
      <c r="AO95" s="62">
        <f t="shared" si="90"/>
        <v>231.19476400361157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1.0834858107110665</v>
      </c>
      <c r="AW95" s="23">
        <f>EXP(-LN(2)/2)*AW94+(1-EXP(-LN(2)/2))/(LN(2)/2)*AQ95*AT95*VLOOKUP('Données projet'!$B$10,Paramètres!$A$1:$I$89,3,0)*0.475*44/12</f>
        <v>6.6226797962304747E-9</v>
      </c>
      <c r="AX95" s="23">
        <f t="shared" si="60"/>
        <v>1.0834858173337463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159.85050823484681</v>
      </c>
      <c r="T96" s="62">
        <f t="shared" si="88"/>
        <v>162.67012146297657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280.47174439810988</v>
      </c>
      <c r="AO96" s="62">
        <f t="shared" si="90"/>
        <v>231.19476400361157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1.05385783423913</v>
      </c>
      <c r="AW96" s="23">
        <f>EXP(-LN(2)/2)*AW95+(1-EXP(-LN(2)/2))/(LN(2)/2)*AQ96*AT96*VLOOKUP('Données projet'!$B$10,Paramètres!$A$1:$I$89,3,0)*0.475*44/12</f>
        <v>4.6829417935417114E-9</v>
      </c>
      <c r="AX96" s="23">
        <f t="shared" si="60"/>
        <v>1.0538578389220719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159.85050823484681</v>
      </c>
      <c r="T97" s="62">
        <f t="shared" si="88"/>
        <v>162.67012146297657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280.47174439810988</v>
      </c>
      <c r="AO97" s="62">
        <f t="shared" si="90"/>
        <v>231.19476400361157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1.0250400363418861</v>
      </c>
      <c r="AW97" s="23">
        <f>EXP(-LN(2)/2)*AW96+(1-EXP(-LN(2)/2))/(LN(2)/2)*AQ97*AT97*VLOOKUP('Données projet'!$B$10,Paramètres!$A$1:$I$89,3,0)*0.475*44/12</f>
        <v>3.3113398981152374E-9</v>
      </c>
      <c r="AX97" s="23">
        <f t="shared" si="60"/>
        <v>1.025040039653226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159.85050823484681</v>
      </c>
      <c r="T98" s="62">
        <f t="shared" si="88"/>
        <v>162.67012146297657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280.47174439810988</v>
      </c>
      <c r="AO98" s="62">
        <f t="shared" si="90"/>
        <v>231.19476400361157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0.99701026264360448</v>
      </c>
      <c r="AW98" s="23">
        <f>EXP(-LN(2)/2)*AW97+(1-EXP(-LN(2)/2))/(LN(2)/2)*AQ98*AT98*VLOOKUP('Données projet'!$B$10,Paramètres!$A$1:$I$89,3,0)*0.475*44/12</f>
        <v>2.3414708967708557E-9</v>
      </c>
      <c r="AX98" s="23">
        <f t="shared" si="60"/>
        <v>0.99701026498507539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159.85050823484681</v>
      </c>
      <c r="T99" s="62">
        <f t="shared" si="88"/>
        <v>162.67012146297657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280.47174439810988</v>
      </c>
      <c r="AO99" s="62">
        <f t="shared" si="90"/>
        <v>231.19476400361157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0.96974696458112408</v>
      </c>
      <c r="AW99" s="23">
        <f>EXP(-LN(2)/2)*AW98+(1-EXP(-LN(2)/2))/(LN(2)/2)*AQ99*AT99*VLOOKUP('Données projet'!$B$10,Paramètres!$A$1:$I$89,3,0)*0.475*44/12</f>
        <v>1.6556699490576187E-9</v>
      </c>
      <c r="AX99" s="23">
        <f t="shared" si="60"/>
        <v>0.96974696623679402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159.85050823484681</v>
      </c>
      <c r="T100" s="62">
        <f t="shared" si="88"/>
        <v>162.67012146297657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280.47174439810988</v>
      </c>
      <c r="AO100" s="62">
        <f t="shared" si="90"/>
        <v>231.19476400361157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0.94322918283787671</v>
      </c>
      <c r="AW100" s="23">
        <f>EXP(-LN(2)/2)*AW99+(1-EXP(-LN(2)/2))/(LN(2)/2)*AQ100*AT100*VLOOKUP('Données projet'!$B$10,Paramètres!$A$1:$I$89,3,0)*0.475*44/12</f>
        <v>1.1707354483854278E-9</v>
      </c>
      <c r="AX100" s="23">
        <f t="shared" si="60"/>
        <v>0.94322918400861211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159.85050823484681</v>
      </c>
      <c r="T101" s="62">
        <f t="shared" si="88"/>
        <v>162.67012146297657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280.47174439810988</v>
      </c>
      <c r="AO101" s="62">
        <f t="shared" si="90"/>
        <v>231.19476400361157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0.91743653123090807</v>
      </c>
      <c r="AW101" s="23">
        <f>EXP(-LN(2)/2)*AW100+(1-EXP(-LN(2)/2))/(LN(2)/2)*AQ101*AT101*VLOOKUP('Données projet'!$B$10,Paramètres!$A$1:$I$89,3,0)*0.475*44/12</f>
        <v>8.2783497452880934E-10</v>
      </c>
      <c r="AX101" s="23">
        <f t="shared" si="60"/>
        <v>0.91743653205874309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159.85050823484681</v>
      </c>
      <c r="T102" s="62">
        <f t="shared" si="88"/>
        <v>162.67012146297657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280.47174439810988</v>
      </c>
      <c r="AO102" s="62">
        <f t="shared" si="90"/>
        <v>231.19476400361157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0.89234918103850858</v>
      </c>
      <c r="AW102" s="23">
        <f>EXP(-LN(2)/2)*AW101+(1-EXP(-LN(2)/2))/(LN(2)/2)*AQ102*AT102*VLOOKUP('Données projet'!$B$10,Paramètres!$A$1:$I$89,3,0)*0.475*44/12</f>
        <v>5.8536772419271392E-10</v>
      </c>
      <c r="AX102" s="23">
        <f t="shared" si="60"/>
        <v>0.89234918162387633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159.85050823484681</v>
      </c>
      <c r="T103" s="62">
        <f t="shared" si="88"/>
        <v>162.67012146297657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280.47174439810988</v>
      </c>
      <c r="AO103" s="62">
        <f t="shared" si="90"/>
        <v>231.19476400361157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0.8679478457564066</v>
      </c>
      <c r="AW103" s="23">
        <f>EXP(-LN(2)/2)*AW102+(1-EXP(-LN(2)/2))/(LN(2)/2)*AQ103*AT103*VLOOKUP('Données projet'!$B$10,Paramètres!$A$1:$I$89,3,0)*0.475*44/12</f>
        <v>4.1391748726440467E-10</v>
      </c>
      <c r="AX103" s="23">
        <f t="shared" si="60"/>
        <v>0.86794784617032406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159.85050823484681</v>
      </c>
      <c r="T104" s="62">
        <f t="shared" si="88"/>
        <v>162.67012146297657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280.47174439810988</v>
      </c>
      <c r="AO104" s="62">
        <f t="shared" si="90"/>
        <v>231.19476400361157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0.84421376627080413</v>
      </c>
      <c r="AW104" s="23">
        <f>EXP(-LN(2)/2)*AW103+(1-EXP(-LN(2)/2))/(LN(2)/2)*AQ104*AT104*VLOOKUP('Données projet'!$B$10,Paramètres!$A$1:$I$89,3,0)*0.475*44/12</f>
        <v>2.9268386209635696E-10</v>
      </c>
      <c r="AX104" s="23">
        <f t="shared" si="60"/>
        <v>0.84421376656348801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159.85050823484681</v>
      </c>
      <c r="T105" s="62">
        <f t="shared" si="88"/>
        <v>162.67012146297657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280.47174439810988</v>
      </c>
      <c r="AO105" s="62">
        <f t="shared" si="90"/>
        <v>231.19476400361157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0.82112869643685649</v>
      </c>
      <c r="AW105" s="23">
        <f>EXP(-LN(2)/2)*AW104+(1-EXP(-LN(2)/2))/(LN(2)/2)*AQ105*AT105*VLOOKUP('Données projet'!$B$10,Paramètres!$A$1:$I$89,3,0)*0.475*44/12</f>
        <v>2.0695874363220234E-10</v>
      </c>
      <c r="AX105" s="23">
        <f t="shared" si="60"/>
        <v>0.82112869664381527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159.85050823484681</v>
      </c>
      <c r="T106" s="62">
        <f t="shared" si="88"/>
        <v>162.67012146297657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280.47174439810988</v>
      </c>
      <c r="AO106" s="62">
        <f t="shared" si="90"/>
        <v>231.19476400361157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0.79867488905150918</v>
      </c>
      <c r="AW106" s="23">
        <f>EXP(-LN(2)/2)*AW105+(1-EXP(-LN(2)/2))/(LN(2)/2)*AQ106*AT106*VLOOKUP('Données projet'!$B$10,Paramètres!$A$1:$I$89,3,0)*0.475*44/12</f>
        <v>1.4634193104817848E-10</v>
      </c>
      <c r="AX106" s="23">
        <f t="shared" si="60"/>
        <v>0.79867488919785112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159.85050823484681</v>
      </c>
      <c r="T107" s="62">
        <f t="shared" si="88"/>
        <v>162.67012146297657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280.47174439810988</v>
      </c>
      <c r="AO107" s="62">
        <f t="shared" si="90"/>
        <v>231.19476400361157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0.7768350822099086</v>
      </c>
      <c r="AW107" s="23">
        <f>EXP(-LN(2)/2)*AW106+(1-EXP(-LN(2)/2))/(LN(2)/2)*AQ107*AT107*VLOOKUP('Données projet'!$B$10,Paramètres!$A$1:$I$89,3,0)*0.475*44/12</f>
        <v>1.0347937181610117E-10</v>
      </c>
      <c r="AX107" s="23">
        <f t="shared" si="60"/>
        <v>0.77683508231338794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159.85050823484681</v>
      </c>
      <c r="T108" s="62">
        <f t="shared" si="88"/>
        <v>162.67012146297657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280.47174439810988</v>
      </c>
      <c r="AO108" s="62">
        <f t="shared" si="90"/>
        <v>231.19476400361157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0.75559248603489715</v>
      </c>
      <c r="AW108" s="23">
        <f>EXP(-LN(2)/2)*AW107+(1-EXP(-LN(2)/2))/(LN(2)/2)*AQ108*AT108*VLOOKUP('Données projet'!$B$10,Paramètres!$A$1:$I$89,3,0)*0.475*44/12</f>
        <v>7.317096552408924E-11</v>
      </c>
      <c r="AX108" s="23">
        <f t="shared" si="60"/>
        <v>0.75559248610806806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159.85050823484681</v>
      </c>
      <c r="T109" s="62">
        <f t="shared" si="88"/>
        <v>162.67012146297657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280.47174439810988</v>
      </c>
      <c r="AO109" s="62">
        <f t="shared" si="90"/>
        <v>231.19476400361157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0.73493076976939098</v>
      </c>
      <c r="AW109" s="23">
        <f>EXP(-LN(2)/2)*AW108+(1-EXP(-LN(2)/2))/(LN(2)/2)*AQ109*AT109*VLOOKUP('Données projet'!$B$10,Paramètres!$A$1:$I$89,3,0)*0.475*44/12</f>
        <v>5.1739685908050584E-11</v>
      </c>
      <c r="AX109" s="23">
        <f t="shared" si="60"/>
        <v>0.7349307698211307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159.85050823484681</v>
      </c>
      <c r="T110" s="62">
        <f t="shared" si="88"/>
        <v>162.67012146297657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280.47174439810988</v>
      </c>
      <c r="AO110" s="62">
        <f t="shared" si="90"/>
        <v>231.19476400361157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0.71483404922171756</v>
      </c>
      <c r="AW110" s="23">
        <f>EXP(-LN(2)/2)*AW109+(1-EXP(-LN(2)/2))/(LN(2)/2)*AQ110*AT110*VLOOKUP('Données projet'!$B$10,Paramètres!$A$1:$I$89,3,0)*0.475*44/12</f>
        <v>3.658548276204462E-11</v>
      </c>
      <c r="AX110" s="23">
        <f t="shared" si="60"/>
        <v>0.71483404925830307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159.85050823484681</v>
      </c>
      <c r="T111" s="62">
        <f t="shared" si="88"/>
        <v>162.67012146297657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280.47174439810988</v>
      </c>
      <c r="AO111" s="62">
        <f t="shared" si="90"/>
        <v>231.19476400361157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0.69528687455426086</v>
      </c>
      <c r="AW111" s="23">
        <f>EXP(-LN(2)/2)*AW110+(1-EXP(-LN(2)/2))/(LN(2)/2)*AQ111*AT111*VLOOKUP('Données projet'!$B$10,Paramètres!$A$1:$I$89,3,0)*0.475*44/12</f>
        <v>2.5869842954025292E-11</v>
      </c>
      <c r="AX111" s="23">
        <f t="shared" si="60"/>
        <v>0.69528687458013072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159.85050823484681</v>
      </c>
      <c r="T112" s="62">
        <f t="shared" si="88"/>
        <v>162.67012146297657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280.47174439810988</v>
      </c>
      <c r="AO112" s="62">
        <f t="shared" si="90"/>
        <v>231.19476400361157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0.67627421840602697</v>
      </c>
      <c r="AW112" s="23">
        <f>EXP(-LN(2)/2)*AW111+(1-EXP(-LN(2)/2))/(LN(2)/2)*AQ112*AT112*VLOOKUP('Données projet'!$B$10,Paramètres!$A$1:$I$89,3,0)*0.475*44/12</f>
        <v>1.829274138102231E-11</v>
      </c>
      <c r="AX112" s="23">
        <f t="shared" si="60"/>
        <v>0.67627421842431967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159.85050823484681</v>
      </c>
      <c r="T113" s="62">
        <f t="shared" si="88"/>
        <v>162.67012146297657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280.47174439810988</v>
      </c>
      <c r="AO113" s="62">
        <f t="shared" si="90"/>
        <v>231.19476400361157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0.65778146433999862</v>
      </c>
      <c r="AW113" s="23">
        <f>EXP(-LN(2)/2)*AW112+(1-EXP(-LN(2)/2))/(LN(2)/2)*AQ113*AT113*VLOOKUP('Données projet'!$B$10,Paramètres!$A$1:$I$89,3,0)*0.475*44/12</f>
        <v>1.2934921477012646E-11</v>
      </c>
      <c r="AX113" s="23">
        <f t="shared" si="60"/>
        <v>0.6577814643529335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159.85050823484681</v>
      </c>
      <c r="T114" s="62">
        <f t="shared" si="88"/>
        <v>162.67012146297657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280.47174439810988</v>
      </c>
      <c r="AO114" s="62">
        <f t="shared" si="90"/>
        <v>231.19476400361157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0.6397943956063975</v>
      </c>
      <c r="AW114" s="23">
        <f>EXP(-LN(2)/2)*AW113+(1-EXP(-LN(2)/2))/(LN(2)/2)*AQ114*AT114*VLOOKUP('Données projet'!$B$10,Paramètres!$A$1:$I$89,3,0)*0.475*44/12</f>
        <v>9.1463706905111551E-12</v>
      </c>
      <c r="AX114" s="23">
        <f t="shared" si="60"/>
        <v>0.63979439561554385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159.85050823484681</v>
      </c>
      <c r="T115" s="62">
        <f t="shared" si="88"/>
        <v>162.67012146297657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280.47174439810988</v>
      </c>
      <c r="AO115" s="62">
        <f t="shared" si="90"/>
        <v>231.19476400361157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0.62229918421321562</v>
      </c>
      <c r="AW115" s="23">
        <f>EXP(-LN(2)/2)*AW114+(1-EXP(-LN(2)/2))/(LN(2)/2)*AQ115*AT115*VLOOKUP('Données projet'!$B$10,Paramètres!$A$1:$I$89,3,0)*0.475*44/12</f>
        <v>6.467460738506323E-12</v>
      </c>
      <c r="AX115" s="23">
        <f t="shared" si="60"/>
        <v>0.62229918421968311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159.85050823484681</v>
      </c>
      <c r="T116" s="62">
        <f t="shared" si="88"/>
        <v>162.67012146297657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280.47174439810988</v>
      </c>
      <c r="AO116" s="62">
        <f t="shared" si="90"/>
        <v>231.19476400361157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0.60528238029561343</v>
      </c>
      <c r="AW116" s="23">
        <f>EXP(-LN(2)/2)*AW115+(1-EXP(-LN(2)/2))/(LN(2)/2)*AQ116*AT116*VLOOKUP('Données projet'!$B$10,Paramètres!$A$1:$I$89,3,0)*0.475*44/12</f>
        <v>4.5731853452555775E-12</v>
      </c>
      <c r="AX116" s="23">
        <f t="shared" si="60"/>
        <v>0.60528238030018666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159.85050823484681</v>
      </c>
      <c r="T117" s="62">
        <f t="shared" si="88"/>
        <v>162.67012146297657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280.47174439810988</v>
      </c>
      <c r="AO117" s="62">
        <f t="shared" si="90"/>
        <v>231.19476400361157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0.58873090177601295</v>
      </c>
      <c r="AW117" s="23">
        <f>EXP(-LN(2)/2)*AW116+(1-EXP(-LN(2)/2))/(LN(2)/2)*AQ117*AT117*VLOOKUP('Données projet'!$B$10,Paramètres!$A$1:$I$89,3,0)*0.475*44/12</f>
        <v>3.2337303692531615E-12</v>
      </c>
      <c r="AX117" s="23">
        <f t="shared" si="60"/>
        <v>0.5887309017792467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159.85050823484681</v>
      </c>
      <c r="T118" s="62">
        <f t="shared" si="88"/>
        <v>162.67012146297657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280.47174439810988</v>
      </c>
      <c r="AO118" s="62">
        <f t="shared" si="90"/>
        <v>231.19476400361157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0.57263202430693527</v>
      </c>
      <c r="AW118" s="23">
        <f>EXP(-LN(2)/2)*AW117+(1-EXP(-LN(2)/2))/(LN(2)/2)*AQ118*AT118*VLOOKUP('Données projet'!$B$10,Paramètres!$A$1:$I$89,3,0)*0.475*44/12</f>
        <v>2.2865926726277888E-12</v>
      </c>
      <c r="AX118" s="23">
        <f t="shared" si="60"/>
        <v>0.57263202430922189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159.85050823484681</v>
      </c>
      <c r="T119" s="62">
        <f t="shared" si="88"/>
        <v>162.67012146297657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280.47174439810988</v>
      </c>
      <c r="AO119" s="62">
        <f t="shared" si="90"/>
        <v>231.19476400361157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0.55697337148885273</v>
      </c>
      <c r="AW119" s="23">
        <f>EXP(-LN(2)/2)*AW118+(1-EXP(-LN(2)/2))/(LN(2)/2)*AQ119*AT119*VLOOKUP('Données projet'!$B$10,Paramètres!$A$1:$I$89,3,0)*0.475*44/12</f>
        <v>1.6168651846265807E-12</v>
      </c>
      <c r="AX119" s="23">
        <f t="shared" si="60"/>
        <v>0.55697337149046955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159.85050823484681</v>
      </c>
      <c r="T120" s="62">
        <f t="shared" si="88"/>
        <v>162.67012146297657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280.47174439810988</v>
      </c>
      <c r="AO120" s="62">
        <f t="shared" si="90"/>
        <v>231.19476400361157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0.54174290535553338</v>
      </c>
      <c r="AW120" s="23">
        <f>EXP(-LN(2)/2)*AW119+(1-EXP(-LN(2)/2))/(LN(2)/2)*AQ120*AT120*VLOOKUP('Données projet'!$B$10,Paramètres!$A$1:$I$89,3,0)*0.475*44/12</f>
        <v>1.1432963363138944E-12</v>
      </c>
      <c r="AX120" s="23">
        <f t="shared" si="60"/>
        <v>0.54174290535667669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159.85050823484681</v>
      </c>
      <c r="T121" s="62">
        <f t="shared" si="88"/>
        <v>162.67012146297657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280.47174439810988</v>
      </c>
      <c r="AO121" s="62">
        <f t="shared" si="90"/>
        <v>231.19476400361157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0.52692891711956513</v>
      </c>
      <c r="AW121" s="23">
        <f>EXP(-LN(2)/2)*AW120+(1-EXP(-LN(2)/2))/(LN(2)/2)*AQ121*AT121*VLOOKUP('Données projet'!$B$10,Paramètres!$A$1:$I$89,3,0)*0.475*44/12</f>
        <v>8.0843259231329037E-13</v>
      </c>
      <c r="AX121" s="23">
        <f t="shared" si="60"/>
        <v>0.5269289171203736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159.85050823484681</v>
      </c>
      <c r="T122" s="62">
        <f t="shared" si="88"/>
        <v>162.67012146297657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280.47174439810988</v>
      </c>
      <c r="AO122" s="62">
        <f t="shared" si="90"/>
        <v>231.19476400361157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0.51252001817094317</v>
      </c>
      <c r="AW122" s="23">
        <f>EXP(-LN(2)/2)*AW121+(1-EXP(-LN(2)/2))/(LN(2)/2)*AQ122*AT122*VLOOKUP('Données projet'!$B$10,Paramètres!$A$1:$I$89,3,0)*0.475*44/12</f>
        <v>5.7164816815694719E-13</v>
      </c>
      <c r="AX122" s="23">
        <f t="shared" si="60"/>
        <v>0.51252001817151482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159.85050823484681</v>
      </c>
      <c r="T123" s="62">
        <f t="shared" si="88"/>
        <v>162.67012146297657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280.47174439810988</v>
      </c>
      <c r="AO123" s="62">
        <f t="shared" si="90"/>
        <v>231.19476400361157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0.49850513132180235</v>
      </c>
      <c r="AW123" s="23">
        <f>EXP(-LN(2)/2)*AW122+(1-EXP(-LN(2)/2))/(LN(2)/2)*AQ123*AT123*VLOOKUP('Données projet'!$B$10,Paramètres!$A$1:$I$89,3,0)*0.475*44/12</f>
        <v>4.0421629615664519E-13</v>
      </c>
      <c r="AX123" s="23">
        <f t="shared" si="60"/>
        <v>0.49850513132220658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159.85050823484681</v>
      </c>
      <c r="T124" s="62">
        <f t="shared" si="88"/>
        <v>162.67012146297657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280.47174439810988</v>
      </c>
      <c r="AO124" s="62">
        <f t="shared" si="90"/>
        <v>231.19476400361157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0.48487348229056215</v>
      </c>
      <c r="AW124" s="23">
        <f>EXP(-LN(2)/2)*AW123+(1-EXP(-LN(2)/2))/(LN(2)/2)*AQ124*AT124*VLOOKUP('Données projet'!$B$10,Paramètres!$A$1:$I$89,3,0)*0.475*44/12</f>
        <v>2.858240840784736E-13</v>
      </c>
      <c r="AX124" s="23">
        <f t="shared" si="60"/>
        <v>0.48487348229084798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159.85050823484681</v>
      </c>
      <c r="T125" s="62">
        <f t="shared" si="88"/>
        <v>162.67012146297657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280.47174439810988</v>
      </c>
      <c r="AO125" s="62">
        <f t="shared" si="90"/>
        <v>231.19476400361157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0.47161459141893847</v>
      </c>
      <c r="AW125" s="23">
        <f>EXP(-LN(2)/2)*AW124+(1-EXP(-LN(2)/2))/(LN(2)/2)*AQ125*AT125*VLOOKUP('Données projet'!$B$10,Paramètres!$A$1:$I$89,3,0)*0.475*44/12</f>
        <v>2.0210814807832259E-13</v>
      </c>
      <c r="AX125" s="23">
        <f t="shared" si="60"/>
        <v>0.47161459141914058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159.85050823484681</v>
      </c>
      <c r="T126" s="62">
        <f t="shared" si="88"/>
        <v>162.67012146297657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280.47174439810988</v>
      </c>
      <c r="AO126" s="62">
        <f t="shared" si="90"/>
        <v>231.19476400361157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0.45871826561545415</v>
      </c>
      <c r="AW126" s="23">
        <f>EXP(-LN(2)/2)*AW125+(1-EXP(-LN(2)/2))/(LN(2)/2)*AQ126*AT126*VLOOKUP('Données projet'!$B$10,Paramètres!$A$1:$I$89,3,0)*0.475*44/12</f>
        <v>1.429120420392368E-13</v>
      </c>
      <c r="AX126" s="23">
        <f t="shared" si="60"/>
        <v>0.45871826561559703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159.85050823484681</v>
      </c>
      <c r="T127" s="62">
        <f t="shared" si="88"/>
        <v>162.67012146297657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280.47174439810988</v>
      </c>
      <c r="AO127" s="62">
        <f t="shared" si="90"/>
        <v>231.19476400361157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0.4461745905192544</v>
      </c>
      <c r="AW127" s="23">
        <f>EXP(-LN(2)/2)*AW126+(1-EXP(-LN(2)/2))/(LN(2)/2)*AQ127*AT127*VLOOKUP('Données projet'!$B$10,Paramètres!$A$1:$I$89,3,0)*0.475*44/12</f>
        <v>1.010540740391613E-13</v>
      </c>
      <c r="AX127" s="23">
        <f t="shared" si="60"/>
        <v>0.44617459051935543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159.85050823484681</v>
      </c>
      <c r="T128" s="62">
        <f t="shared" si="88"/>
        <v>162.67012146297657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280.47174439810988</v>
      </c>
      <c r="AO128" s="62">
        <f t="shared" si="90"/>
        <v>231.19476400361157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0.43397392287820341</v>
      </c>
      <c r="AW128" s="23">
        <f>EXP(-LN(2)/2)*AW127+(1-EXP(-LN(2)/2))/(LN(2)/2)*AQ128*AT128*VLOOKUP('Données projet'!$B$10,Paramètres!$A$1:$I$89,3,0)*0.475*44/12</f>
        <v>7.1456021019618399E-14</v>
      </c>
      <c r="AX128" s="23">
        <f t="shared" si="60"/>
        <v>0.43397392287827485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159.85050823484681</v>
      </c>
      <c r="T129" s="62">
        <f t="shared" si="88"/>
        <v>162.67012146297657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280.47174439810988</v>
      </c>
      <c r="AO129" s="62">
        <f t="shared" si="90"/>
        <v>231.19476400361157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0.42210688313540218</v>
      </c>
      <c r="AW129" s="23">
        <f>EXP(-LN(2)/2)*AW128+(1-EXP(-LN(2)/2))/(LN(2)/2)*AQ129*AT129*VLOOKUP('Données projet'!$B$10,Paramètres!$A$1:$I$89,3,0)*0.475*44/12</f>
        <v>5.0527037019580648E-14</v>
      </c>
      <c r="AX129" s="23">
        <f t="shared" si="60"/>
        <v>0.42210688313545269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159.85050823484681</v>
      </c>
      <c r="T130" s="62">
        <f t="shared" si="88"/>
        <v>162.67012146297657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280.47174439810988</v>
      </c>
      <c r="AO130" s="62">
        <f t="shared" si="90"/>
        <v>231.19476400361157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0.41056434821842835</v>
      </c>
      <c r="AW130" s="23">
        <f>EXP(-LN(2)/2)*AW129+(1-EXP(-LN(2)/2))/(LN(2)/2)*AQ130*AT130*VLOOKUP('Données projet'!$B$10,Paramètres!$A$1:$I$89,3,0)*0.475*44/12</f>
        <v>3.5728010509809199E-14</v>
      </c>
      <c r="AX130" s="23">
        <f t="shared" si="60"/>
        <v>0.4105643482184641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159.85050823484681</v>
      </c>
      <c r="T131" s="62">
        <f t="shared" si="88"/>
        <v>162.67012146297657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280.47174439810988</v>
      </c>
      <c r="AO131" s="62">
        <f t="shared" si="90"/>
        <v>231.19476400361157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0.3993374445257547</v>
      </c>
      <c r="AW131" s="23">
        <f>EXP(-LN(2)/2)*AW130+(1-EXP(-LN(2)/2))/(LN(2)/2)*AQ131*AT131*VLOOKUP('Données projet'!$B$10,Paramètres!$A$1:$I$89,3,0)*0.475*44/12</f>
        <v>2.5263518509790324E-14</v>
      </c>
      <c r="AX131" s="23">
        <f t="shared" si="60"/>
        <v>0.39933744452577996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159.85050823484681</v>
      </c>
      <c r="T132" s="62">
        <f t="shared" si="88"/>
        <v>162.67012146297657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280.47174439810988</v>
      </c>
      <c r="AO132" s="62">
        <f t="shared" si="90"/>
        <v>231.19476400361157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0.38841754110495441</v>
      </c>
      <c r="AW132" s="23">
        <f>EXP(-LN(2)/2)*AW131+(1-EXP(-LN(2)/2))/(LN(2)/2)*AQ132*AT132*VLOOKUP('Données projet'!$B$10,Paramètres!$A$1:$I$89,3,0)*0.475*44/12</f>
        <v>1.78640052549046E-14</v>
      </c>
      <c r="AX132" s="23">
        <f t="shared" ref="AX132:AX153" si="114">SUM(AU132:AW132)</f>
        <v>0.38841754110497229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159.85050823484681</v>
      </c>
      <c r="T133" s="62">
        <f t="shared" ref="T133:T196" si="142">$T$3</f>
        <v>162.67012146297657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280.47174439810988</v>
      </c>
      <c r="AO133" s="62">
        <f t="shared" ref="AO133:AO196" si="144">$AO$3</f>
        <v>231.19476400361157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0.37779624301744869</v>
      </c>
      <c r="AW133" s="23">
        <f>EXP(-LN(2)/2)*AW132+(1-EXP(-LN(2)/2))/(LN(2)/2)*AQ133*AT133*VLOOKUP('Données projet'!$B$10,Paramètres!$A$1:$I$89,3,0)*0.475*44/12</f>
        <v>1.2631759254895162E-14</v>
      </c>
      <c r="AX133" s="23">
        <f t="shared" si="114"/>
        <v>0.37779624301746134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159.85050823484681</v>
      </c>
      <c r="T134" s="62">
        <f t="shared" si="142"/>
        <v>162.67012146297657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280.47174439810988</v>
      </c>
      <c r="AO134" s="62">
        <f t="shared" si="144"/>
        <v>231.19476400361157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0.3674653848846956</v>
      </c>
      <c r="AW134" s="23">
        <f>EXP(-LN(2)/2)*AW133+(1-EXP(-LN(2)/2))/(LN(2)/2)*AQ134*AT134*VLOOKUP('Données projet'!$B$10,Paramètres!$A$1:$I$89,3,0)*0.475*44/12</f>
        <v>8.9320026274522999E-15</v>
      </c>
      <c r="AX134" s="23">
        <f t="shared" si="114"/>
        <v>0.36746538488470454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159.85050823484681</v>
      </c>
      <c r="T135" s="62">
        <f t="shared" si="142"/>
        <v>162.67012146297657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280.47174439810988</v>
      </c>
      <c r="AO135" s="62">
        <f t="shared" si="144"/>
        <v>231.19476400361157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0.35741702461085884</v>
      </c>
      <c r="AW135" s="23">
        <f>EXP(-LN(2)/2)*AW134+(1-EXP(-LN(2)/2))/(LN(2)/2)*AQ135*AT135*VLOOKUP('Données projet'!$B$10,Paramètres!$A$1:$I$89,3,0)*0.475*44/12</f>
        <v>6.315879627447581E-15</v>
      </c>
      <c r="AX135" s="23">
        <f t="shared" si="114"/>
        <v>0.35741702461086516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159.85050823484681</v>
      </c>
      <c r="T136" s="62">
        <f t="shared" si="142"/>
        <v>162.67012146297657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280.47174439810988</v>
      </c>
      <c r="AO136" s="62">
        <f t="shared" si="144"/>
        <v>231.19476400361157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0.34764343727713048</v>
      </c>
      <c r="AW136" s="23">
        <f>EXP(-LN(2)/2)*AW135+(1-EXP(-LN(2)/2))/(LN(2)/2)*AQ136*AT136*VLOOKUP('Données projet'!$B$10,Paramètres!$A$1:$I$89,3,0)*0.475*44/12</f>
        <v>4.4660013137261499E-15</v>
      </c>
      <c r="AX136" s="23">
        <f t="shared" si="114"/>
        <v>0.34764343727713493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159.85050823484681</v>
      </c>
      <c r="T137" s="62">
        <f t="shared" si="142"/>
        <v>162.67012146297657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280.47174439810988</v>
      </c>
      <c r="AO137" s="62">
        <f t="shared" si="144"/>
        <v>231.19476400361157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0.33813710920301354</v>
      </c>
      <c r="AW137" s="23">
        <f>EXP(-LN(2)/2)*AW136+(1-EXP(-LN(2)/2))/(LN(2)/2)*AQ137*AT137*VLOOKUP('Données projet'!$B$10,Paramètres!$A$1:$I$89,3,0)*0.475*44/12</f>
        <v>3.1579398137237905E-15</v>
      </c>
      <c r="AX137" s="23">
        <f t="shared" si="114"/>
        <v>0.33813710920301671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159.85050823484681</v>
      </c>
      <c r="T138" s="62">
        <f t="shared" si="142"/>
        <v>162.67012146297657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280.47174439810988</v>
      </c>
      <c r="AO138" s="62">
        <f t="shared" si="144"/>
        <v>231.19476400361157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0.32889073216999937</v>
      </c>
      <c r="AW138" s="23">
        <f>EXP(-LN(2)/2)*AW137+(1-EXP(-LN(2)/2))/(LN(2)/2)*AQ138*AT138*VLOOKUP('Données projet'!$B$10,Paramètres!$A$1:$I$89,3,0)*0.475*44/12</f>
        <v>2.233000656863075E-15</v>
      </c>
      <c r="AX138" s="23">
        <f t="shared" si="114"/>
        <v>0.32889073217000159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159.85050823484681</v>
      </c>
      <c r="T139" s="62">
        <f t="shared" si="142"/>
        <v>162.67012146297657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280.47174439810988</v>
      </c>
      <c r="AO139" s="62">
        <f t="shared" si="144"/>
        <v>231.19476400361157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0.31989719780319881</v>
      </c>
      <c r="AW139" s="23">
        <f>EXP(-LN(2)/2)*AW138+(1-EXP(-LN(2)/2))/(LN(2)/2)*AQ139*AT139*VLOOKUP('Données projet'!$B$10,Paramètres!$A$1:$I$89,3,0)*0.475*44/12</f>
        <v>1.5789699068618953E-15</v>
      </c>
      <c r="AX139" s="23">
        <f t="shared" si="114"/>
        <v>0.31989719780320036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159.85050823484681</v>
      </c>
      <c r="T140" s="62">
        <f t="shared" si="142"/>
        <v>162.67012146297657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280.47174439810988</v>
      </c>
      <c r="AO140" s="62">
        <f t="shared" si="144"/>
        <v>231.19476400361157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0.31114959210660786</v>
      </c>
      <c r="AW140" s="23">
        <f>EXP(-LN(2)/2)*AW139+(1-EXP(-LN(2)/2))/(LN(2)/2)*AQ140*AT140*VLOOKUP('Données projet'!$B$10,Paramètres!$A$1:$I$89,3,0)*0.475*44/12</f>
        <v>1.1165003284315375E-15</v>
      </c>
      <c r="AX140" s="23">
        <f t="shared" si="114"/>
        <v>0.31114959210660897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159.85050823484681</v>
      </c>
      <c r="T141" s="62">
        <f t="shared" si="142"/>
        <v>162.67012146297657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280.47174439810988</v>
      </c>
      <c r="AO141" s="62">
        <f t="shared" si="144"/>
        <v>231.19476400361157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0.30264119014780677</v>
      </c>
      <c r="AW141" s="23">
        <f>EXP(-LN(2)/2)*AW140+(1-EXP(-LN(2)/2))/(LN(2)/2)*AQ141*AT141*VLOOKUP('Données projet'!$B$10,Paramètres!$A$1:$I$89,3,0)*0.475*44/12</f>
        <v>7.8948495343094763E-16</v>
      </c>
      <c r="AX141" s="23">
        <f t="shared" si="114"/>
        <v>0.30264119014780755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159.85050823484681</v>
      </c>
      <c r="T142" s="62">
        <f t="shared" si="142"/>
        <v>162.67012146297657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280.47174439810988</v>
      </c>
      <c r="AO142" s="62">
        <f t="shared" si="144"/>
        <v>231.19476400361157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0.29436545088800647</v>
      </c>
      <c r="AW142" s="23">
        <f>EXP(-LN(2)/2)*AW141+(1-EXP(-LN(2)/2))/(LN(2)/2)*AQ142*AT142*VLOOKUP('Données projet'!$B$10,Paramètres!$A$1:$I$89,3,0)*0.475*44/12</f>
        <v>5.5825016421576874E-16</v>
      </c>
      <c r="AX142" s="23">
        <f t="shared" si="114"/>
        <v>0.29436545088800703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159.85050823484681</v>
      </c>
      <c r="T143" s="62">
        <f t="shared" si="142"/>
        <v>162.67012146297657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280.47174439810988</v>
      </c>
      <c r="AO143" s="62">
        <f t="shared" si="144"/>
        <v>231.19476400361157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0.28631601215346764</v>
      </c>
      <c r="AW143" s="23">
        <f>EXP(-LN(2)/2)*AW142+(1-EXP(-LN(2)/2))/(LN(2)/2)*AQ143*AT143*VLOOKUP('Données projet'!$B$10,Paramètres!$A$1:$I$89,3,0)*0.475*44/12</f>
        <v>3.9474247671547381E-16</v>
      </c>
      <c r="AX143" s="23">
        <f t="shared" si="114"/>
        <v>0.28631601215346802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159.85050823484681</v>
      </c>
      <c r="T144" s="62">
        <f t="shared" si="142"/>
        <v>162.67012146297657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280.47174439810988</v>
      </c>
      <c r="AO144" s="62">
        <f t="shared" si="144"/>
        <v>231.19476400361157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0.27848668574442637</v>
      </c>
      <c r="AW144" s="23">
        <f>EXP(-LN(2)/2)*AW143+(1-EXP(-LN(2)/2))/(LN(2)/2)*AQ144*AT144*VLOOKUP('Données projet'!$B$10,Paramètres!$A$1:$I$89,3,0)*0.475*44/12</f>
        <v>2.7912508210788437E-16</v>
      </c>
      <c r="AX144" s="23">
        <f t="shared" si="114"/>
        <v>0.27848668574442664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159.85050823484681</v>
      </c>
      <c r="T145" s="62">
        <f t="shared" si="142"/>
        <v>162.67012146297657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280.47174439810988</v>
      </c>
      <c r="AO145" s="62">
        <f t="shared" si="144"/>
        <v>231.19476400361157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0.27087145267776669</v>
      </c>
      <c r="AW145" s="23">
        <f>EXP(-LN(2)/2)*AW144+(1-EXP(-LN(2)/2))/(LN(2)/2)*AQ145*AT145*VLOOKUP('Données projet'!$B$10,Paramètres!$A$1:$I$89,3,0)*0.475*44/12</f>
        <v>1.9737123835773691E-16</v>
      </c>
      <c r="AX145" s="23">
        <f t="shared" si="114"/>
        <v>0.27087145267776691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159.85050823484681</v>
      </c>
      <c r="T146" s="62">
        <f t="shared" si="142"/>
        <v>162.67012146297657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280.47174439810988</v>
      </c>
      <c r="AO146" s="62">
        <f t="shared" si="144"/>
        <v>231.19476400361157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0.26346445855978257</v>
      </c>
      <c r="AW146" s="23">
        <f>EXP(-LN(2)/2)*AW145+(1-EXP(-LN(2)/2))/(LN(2)/2)*AQ146*AT146*VLOOKUP('Données projet'!$B$10,Paramètres!$A$1:$I$89,3,0)*0.475*44/12</f>
        <v>1.3956254105394219E-16</v>
      </c>
      <c r="AX146" s="23">
        <f t="shared" si="114"/>
        <v>0.26346445855978273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159.85050823484681</v>
      </c>
      <c r="T147" s="62">
        <f t="shared" si="142"/>
        <v>162.67012146297657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280.47174439810988</v>
      </c>
      <c r="AO147" s="62">
        <f t="shared" si="144"/>
        <v>231.19476400361157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0.25626000908547159</v>
      </c>
      <c r="AW147" s="23">
        <f>EXP(-LN(2)/2)*AW146+(1-EXP(-LN(2)/2))/(LN(2)/2)*AQ147*AT147*VLOOKUP('Données projet'!$B$10,Paramètres!$A$1:$I$89,3,0)*0.475*44/12</f>
        <v>9.8685619178868454E-17</v>
      </c>
      <c r="AX147" s="23">
        <f t="shared" si="114"/>
        <v>0.2562600090854717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159.85050823484681</v>
      </c>
      <c r="T148" s="62">
        <f t="shared" si="142"/>
        <v>162.67012146297657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280.47174439810988</v>
      </c>
      <c r="AO148" s="62">
        <f t="shared" si="144"/>
        <v>231.19476400361157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0.24925256566090118</v>
      </c>
      <c r="AW148" s="23">
        <f>EXP(-LN(2)/2)*AW147+(1-EXP(-LN(2)/2))/(LN(2)/2)*AQ148*AT148*VLOOKUP('Données projet'!$B$10,Paramètres!$A$1:$I$89,3,0)*0.475*44/12</f>
        <v>6.9781270526971093E-17</v>
      </c>
      <c r="AX148" s="23">
        <f t="shared" si="114"/>
        <v>0.24925256566090126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159.85050823484681</v>
      </c>
      <c r="T149" s="62">
        <f t="shared" si="142"/>
        <v>162.67012146297657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280.47174439810988</v>
      </c>
      <c r="AO149" s="62">
        <f t="shared" si="144"/>
        <v>231.19476400361157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0.24243674114528108</v>
      </c>
      <c r="AW149" s="23">
        <f>EXP(-LN(2)/2)*AW148+(1-EXP(-LN(2)/2))/(LN(2)/2)*AQ149*AT149*VLOOKUP('Données projet'!$B$10,Paramètres!$A$1:$I$89,3,0)*0.475*44/12</f>
        <v>4.9342809589434227E-17</v>
      </c>
      <c r="AX149" s="23">
        <f t="shared" si="114"/>
        <v>0.24243674114528113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159.85050823484681</v>
      </c>
      <c r="T150" s="62">
        <f t="shared" si="142"/>
        <v>162.67012146297657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280.47174439810988</v>
      </c>
      <c r="AO150" s="62">
        <f t="shared" si="144"/>
        <v>231.19476400361157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0.23580729570946923</v>
      </c>
      <c r="AW150" s="23">
        <f>EXP(-LN(2)/2)*AW149+(1-EXP(-LN(2)/2))/(LN(2)/2)*AQ150*AT150*VLOOKUP('Données projet'!$B$10,Paramètres!$A$1:$I$89,3,0)*0.475*44/12</f>
        <v>3.4890635263485546E-17</v>
      </c>
      <c r="AX150" s="23">
        <f t="shared" si="114"/>
        <v>0.23580729570946926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159.85050823484681</v>
      </c>
      <c r="T151" s="62">
        <f t="shared" si="142"/>
        <v>162.67012146297657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280.47174439810988</v>
      </c>
      <c r="AO151" s="62">
        <f t="shared" si="144"/>
        <v>231.19476400361157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0.22935913280772707</v>
      </c>
      <c r="AW151" s="23">
        <f>EXP(-LN(2)/2)*AW150+(1-EXP(-LN(2)/2))/(LN(2)/2)*AQ151*AT151*VLOOKUP('Données projet'!$B$10,Paramètres!$A$1:$I$89,3,0)*0.475*44/12</f>
        <v>2.4671404794717113E-17</v>
      </c>
      <c r="AX151" s="23">
        <f t="shared" si="114"/>
        <v>0.2293591328077271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159.85050823484681</v>
      </c>
      <c r="T152" s="62">
        <f t="shared" si="142"/>
        <v>162.67012146297657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280.47174439810988</v>
      </c>
      <c r="AO152" s="62">
        <f t="shared" si="144"/>
        <v>231.19476400361157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0.2230872952596272</v>
      </c>
      <c r="AW152" s="23">
        <f>EXP(-LN(2)/2)*AW151+(1-EXP(-LN(2)/2))/(LN(2)/2)*AQ152*AT152*VLOOKUP('Données projet'!$B$10,Paramètres!$A$1:$I$89,3,0)*0.475*44/12</f>
        <v>1.7445317631742773E-17</v>
      </c>
      <c r="AX152" s="23">
        <f t="shared" si="114"/>
        <v>0.22308729525962723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159.85050823484681</v>
      </c>
      <c r="T153" s="62">
        <f t="shared" si="142"/>
        <v>162.67012146297657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280.47174439810988</v>
      </c>
      <c r="AO153" s="62">
        <f t="shared" si="144"/>
        <v>231.19476400361157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0.21698696143910171</v>
      </c>
      <c r="AW153" s="23">
        <f>EXP(-LN(2)/2)*AW152+(1-EXP(-LN(2)/2))/(LN(2)/2)*AQ153*AT153*VLOOKUP('Données projet'!$B$10,Paramètres!$A$1:$I$89,3,0)*0.475*44/12</f>
        <v>1.2335702397358557E-17</v>
      </c>
      <c r="AX153" s="23">
        <f t="shared" si="114"/>
        <v>0.21698696143910171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159.85050823484681</v>
      </c>
      <c r="T154" s="62">
        <f t="shared" si="142"/>
        <v>162.67012146297657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280.47174439810988</v>
      </c>
      <c r="AO154" s="62">
        <f t="shared" si="144"/>
        <v>231.19476400361157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0.21105344156770109</v>
      </c>
      <c r="AW154" s="23">
        <f>EXP(-LN(2)/2)*AW153+(1-EXP(-LN(2)/2))/(LN(2)/2)*AQ154*AT154*VLOOKUP('Données projet'!$B$10,Paramètres!$A$1:$I$89,3,0)*0.475*44/12</f>
        <v>8.7226588158713866E-18</v>
      </c>
      <c r="AX154" s="23">
        <f t="shared" ref="AX154:AX203" si="166">SUM(AU154:AW154)</f>
        <v>0.21105344156770109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159.85050823484681</v>
      </c>
      <c r="T155" s="62">
        <f t="shared" si="142"/>
        <v>162.67012146297657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280.47174439810988</v>
      </c>
      <c r="AO155" s="62">
        <f t="shared" si="144"/>
        <v>231.19476400361157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0.20528217410921418</v>
      </c>
      <c r="AW155" s="23">
        <f>EXP(-LN(2)/2)*AW154+(1-EXP(-LN(2)/2))/(LN(2)/2)*AQ155*AT155*VLOOKUP('Données projet'!$B$10,Paramètres!$A$1:$I$89,3,0)*0.475*44/12</f>
        <v>6.1678511986792784E-18</v>
      </c>
      <c r="AX155" s="23">
        <f t="shared" si="166"/>
        <v>0.20528217410921418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159.85050823484681</v>
      </c>
      <c r="T156" s="62">
        <f t="shared" si="142"/>
        <v>162.67012146297657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280.47174439810988</v>
      </c>
      <c r="AO156" s="62">
        <f t="shared" si="144"/>
        <v>231.19476400361157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0.19966872226287735</v>
      </c>
      <c r="AW156" s="23">
        <f>EXP(-LN(2)/2)*AW155+(1-EXP(-LN(2)/2))/(LN(2)/2)*AQ156*AT156*VLOOKUP('Données projet'!$B$10,Paramètres!$A$1:$I$89,3,0)*0.475*44/12</f>
        <v>4.3613294079356933E-18</v>
      </c>
      <c r="AX156" s="23">
        <f t="shared" si="166"/>
        <v>0.19966872226287735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159.85050823484681</v>
      </c>
      <c r="T157" s="62">
        <f t="shared" si="142"/>
        <v>162.67012146297657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280.47174439810988</v>
      </c>
      <c r="AO157" s="62">
        <f t="shared" si="144"/>
        <v>231.19476400361157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0.19420877055247721</v>
      </c>
      <c r="AW157" s="23">
        <f>EXP(-LN(2)/2)*AW156+(1-EXP(-LN(2)/2))/(LN(2)/2)*AQ157*AT157*VLOOKUP('Données projet'!$B$10,Paramètres!$A$1:$I$89,3,0)*0.475*44/12</f>
        <v>3.0839255993396392E-18</v>
      </c>
      <c r="AX157" s="23">
        <f t="shared" si="166"/>
        <v>0.19420877055247721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159.85050823484681</v>
      </c>
      <c r="T158" s="62">
        <f t="shared" si="142"/>
        <v>162.67012146297657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280.47174439810988</v>
      </c>
      <c r="AO158" s="62">
        <f t="shared" si="144"/>
        <v>231.19476400361157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0.18889812150872434</v>
      </c>
      <c r="AW158" s="23">
        <f>EXP(-LN(2)/2)*AW157+(1-EXP(-LN(2)/2))/(LN(2)/2)*AQ158*AT158*VLOOKUP('Données projet'!$B$10,Paramètres!$A$1:$I$89,3,0)*0.475*44/12</f>
        <v>2.1806647039678466E-18</v>
      </c>
      <c r="AX158" s="23">
        <f t="shared" si="166"/>
        <v>0.18889812150872434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159.85050823484681</v>
      </c>
      <c r="T159" s="62">
        <f t="shared" si="142"/>
        <v>162.67012146297657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280.47174439810988</v>
      </c>
      <c r="AO159" s="62">
        <f t="shared" si="144"/>
        <v>231.19476400361157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0.1837326924423478</v>
      </c>
      <c r="AW159" s="23">
        <f>EXP(-LN(2)/2)*AW158+(1-EXP(-LN(2)/2))/(LN(2)/2)*AQ159*AT159*VLOOKUP('Données projet'!$B$10,Paramètres!$A$1:$I$89,3,0)*0.475*44/12</f>
        <v>1.5419627996698196E-18</v>
      </c>
      <c r="AX159" s="23">
        <f t="shared" si="166"/>
        <v>0.1837326924423478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159.85050823484681</v>
      </c>
      <c r="T160" s="62">
        <f t="shared" si="142"/>
        <v>162.67012146297657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280.47174439810988</v>
      </c>
      <c r="AO160" s="62">
        <f t="shared" si="144"/>
        <v>231.19476400361157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0.17870851230542942</v>
      </c>
      <c r="AW160" s="23">
        <f>EXP(-LN(2)/2)*AW159+(1-EXP(-LN(2)/2))/(LN(2)/2)*AQ160*AT160*VLOOKUP('Données projet'!$B$10,Paramètres!$A$1:$I$89,3,0)*0.475*44/12</f>
        <v>1.0903323519839233E-18</v>
      </c>
      <c r="AX160" s="23">
        <f t="shared" si="166"/>
        <v>0.17870851230542942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159.85050823484681</v>
      </c>
      <c r="T161" s="62">
        <f t="shared" si="142"/>
        <v>162.67012146297657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280.47174439810988</v>
      </c>
      <c r="AO161" s="62">
        <f t="shared" si="144"/>
        <v>231.19476400361157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0.17382171863856524</v>
      </c>
      <c r="AW161" s="23">
        <f>EXP(-LN(2)/2)*AW160+(1-EXP(-LN(2)/2))/(LN(2)/2)*AQ161*AT161*VLOOKUP('Données projet'!$B$10,Paramètres!$A$1:$I$89,3,0)*0.475*44/12</f>
        <v>7.7098139983490979E-19</v>
      </c>
      <c r="AX161" s="23">
        <f t="shared" si="166"/>
        <v>0.17382171863856524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159.85050823484681</v>
      </c>
      <c r="T162" s="62">
        <f t="shared" si="142"/>
        <v>162.67012146297657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280.47174439810988</v>
      </c>
      <c r="AO162" s="62">
        <f t="shared" si="144"/>
        <v>231.19476400361157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0.16906855460150677</v>
      </c>
      <c r="AW162" s="23">
        <f>EXP(-LN(2)/2)*AW161+(1-EXP(-LN(2)/2))/(LN(2)/2)*AQ162*AT162*VLOOKUP('Données projet'!$B$10,Paramètres!$A$1:$I$89,3,0)*0.475*44/12</f>
        <v>5.4516617599196166E-19</v>
      </c>
      <c r="AX162" s="23">
        <f t="shared" si="166"/>
        <v>0.16906855460150677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159.85050823484681</v>
      </c>
      <c r="T163" s="62">
        <f t="shared" si="142"/>
        <v>162.67012146297657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280.47174439810988</v>
      </c>
      <c r="AO163" s="62">
        <f t="shared" si="144"/>
        <v>231.19476400361157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0.16444536608499968</v>
      </c>
      <c r="AW163" s="23">
        <f>EXP(-LN(2)/2)*AW162+(1-EXP(-LN(2)/2))/(LN(2)/2)*AQ163*AT163*VLOOKUP('Données projet'!$B$10,Paramètres!$A$1:$I$89,3,0)*0.475*44/12</f>
        <v>3.854906999174549E-19</v>
      </c>
      <c r="AX163" s="23">
        <f t="shared" si="166"/>
        <v>0.16444536608499968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159.85050823484681</v>
      </c>
      <c r="T164" s="62">
        <f t="shared" si="142"/>
        <v>162.67012146297657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280.47174439810988</v>
      </c>
      <c r="AO164" s="62">
        <f t="shared" si="144"/>
        <v>231.19476400361157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0.1599485989015994</v>
      </c>
      <c r="AW164" s="23">
        <f>EXP(-LN(2)/2)*AW163+(1-EXP(-LN(2)/2))/(LN(2)/2)*AQ164*AT164*VLOOKUP('Données projet'!$B$10,Paramètres!$A$1:$I$89,3,0)*0.475*44/12</f>
        <v>2.7258308799598083E-19</v>
      </c>
      <c r="AX164" s="23">
        <f t="shared" si="166"/>
        <v>0.1599485989015994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159.85050823484681</v>
      </c>
      <c r="T165" s="62">
        <f t="shared" si="142"/>
        <v>162.67012146297657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280.47174439810988</v>
      </c>
      <c r="AO165" s="62">
        <f t="shared" si="144"/>
        <v>231.19476400361157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0.15557479605330393</v>
      </c>
      <c r="AW165" s="23">
        <f>EXP(-LN(2)/2)*AW164+(1-EXP(-LN(2)/2))/(LN(2)/2)*AQ165*AT165*VLOOKUP('Données projet'!$B$10,Paramètres!$A$1:$I$89,3,0)*0.475*44/12</f>
        <v>1.9274534995872745E-19</v>
      </c>
      <c r="AX165" s="23">
        <f t="shared" si="166"/>
        <v>0.15557479605330393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159.85050823484681</v>
      </c>
      <c r="T166" s="62">
        <f t="shared" si="142"/>
        <v>162.67012146297657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280.47174439810988</v>
      </c>
      <c r="AO166" s="62">
        <f t="shared" si="144"/>
        <v>231.19476400361157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0.15132059507390339</v>
      </c>
      <c r="AW166" s="23">
        <f>EXP(-LN(2)/2)*AW165+(1-EXP(-LN(2)/2))/(LN(2)/2)*AQ166*AT166*VLOOKUP('Données projet'!$B$10,Paramètres!$A$1:$I$89,3,0)*0.475*44/12</f>
        <v>1.3629154399799042E-19</v>
      </c>
      <c r="AX166" s="23">
        <f t="shared" si="166"/>
        <v>0.15132059507390339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159.85050823484681</v>
      </c>
      <c r="T167" s="62">
        <f t="shared" si="142"/>
        <v>162.67012146297657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280.47174439810988</v>
      </c>
      <c r="AO167" s="62">
        <f t="shared" si="144"/>
        <v>231.19476400361157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0.14718272544400324</v>
      </c>
      <c r="AW167" s="23">
        <f>EXP(-LN(2)/2)*AW166+(1-EXP(-LN(2)/2))/(LN(2)/2)*AQ167*AT167*VLOOKUP('Données projet'!$B$10,Paramètres!$A$1:$I$89,3,0)*0.475*44/12</f>
        <v>9.6372674979363724E-20</v>
      </c>
      <c r="AX167" s="23">
        <f t="shared" si="166"/>
        <v>0.14718272544400324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159.85050823484681</v>
      </c>
      <c r="T168" s="62">
        <f t="shared" si="142"/>
        <v>162.67012146297657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280.47174439810988</v>
      </c>
      <c r="AO168" s="62">
        <f t="shared" si="144"/>
        <v>231.19476400361157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0.14315800607673382</v>
      </c>
      <c r="AW168" s="23">
        <f>EXP(-LN(2)/2)*AW167+(1-EXP(-LN(2)/2))/(LN(2)/2)*AQ168*AT168*VLOOKUP('Données projet'!$B$10,Paramètres!$A$1:$I$89,3,0)*0.475*44/12</f>
        <v>6.8145771998995208E-20</v>
      </c>
      <c r="AX168" s="23">
        <f t="shared" si="166"/>
        <v>0.14315800607673382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159.85050823484681</v>
      </c>
      <c r="T169" s="62">
        <f t="shared" si="142"/>
        <v>162.67012146297657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280.47174439810988</v>
      </c>
      <c r="AO169" s="62">
        <f t="shared" si="144"/>
        <v>231.19476400361157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0.13924334287221318</v>
      </c>
      <c r="AW169" s="23">
        <f>EXP(-LN(2)/2)*AW168+(1-EXP(-LN(2)/2))/(LN(2)/2)*AQ169*AT169*VLOOKUP('Données projet'!$B$10,Paramètres!$A$1:$I$89,3,0)*0.475*44/12</f>
        <v>4.8186337489681862E-20</v>
      </c>
      <c r="AX169" s="23">
        <f t="shared" si="166"/>
        <v>0.13924334287221318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159.85050823484681</v>
      </c>
      <c r="T170" s="62">
        <f t="shared" si="142"/>
        <v>162.67012146297657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280.47174439810988</v>
      </c>
      <c r="AO170" s="62">
        <f t="shared" si="144"/>
        <v>231.19476400361157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0.13543572633888334</v>
      </c>
      <c r="AW170" s="23">
        <f>EXP(-LN(2)/2)*AW169+(1-EXP(-LN(2)/2))/(LN(2)/2)*AQ170*AT170*VLOOKUP('Données projet'!$B$10,Paramètres!$A$1:$I$89,3,0)*0.475*44/12</f>
        <v>3.4072885999497604E-20</v>
      </c>
      <c r="AX170" s="23">
        <f t="shared" si="166"/>
        <v>0.13543572633888334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159.85050823484681</v>
      </c>
      <c r="T171" s="62">
        <f t="shared" si="142"/>
        <v>162.67012146297657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280.47174439810988</v>
      </c>
      <c r="AO171" s="62">
        <f t="shared" si="144"/>
        <v>231.19476400361157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0.13173222927989128</v>
      </c>
      <c r="AW171" s="23">
        <f>EXP(-LN(2)/2)*AW170+(1-EXP(-LN(2)/2))/(LN(2)/2)*AQ171*AT171*VLOOKUP('Données projet'!$B$10,Paramètres!$A$1:$I$89,3,0)*0.475*44/12</f>
        <v>2.4093168744840931E-20</v>
      </c>
      <c r="AX171" s="23">
        <f t="shared" si="166"/>
        <v>0.13173222927989128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159.85050823484681</v>
      </c>
      <c r="T172" s="62">
        <f t="shared" si="142"/>
        <v>162.67012146297657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280.47174439810988</v>
      </c>
      <c r="AO172" s="62">
        <f t="shared" si="144"/>
        <v>231.19476400361157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0.12813000454273579</v>
      </c>
      <c r="AW172" s="23">
        <f>EXP(-LN(2)/2)*AW171+(1-EXP(-LN(2)/2))/(LN(2)/2)*AQ172*AT172*VLOOKUP('Données projet'!$B$10,Paramètres!$A$1:$I$89,3,0)*0.475*44/12</f>
        <v>1.7036442999748802E-20</v>
      </c>
      <c r="AX172" s="23">
        <f t="shared" si="166"/>
        <v>0.12813000454273579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159.85050823484681</v>
      </c>
      <c r="T173" s="62">
        <f t="shared" si="142"/>
        <v>162.67012146297657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280.47174439810988</v>
      </c>
      <c r="AO173" s="62">
        <f t="shared" si="144"/>
        <v>231.19476400361157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0.12462628283045059</v>
      </c>
      <c r="AW173" s="23">
        <f>EXP(-LN(2)/2)*AW172+(1-EXP(-LN(2)/2))/(LN(2)/2)*AQ173*AT173*VLOOKUP('Données projet'!$B$10,Paramètres!$A$1:$I$89,3,0)*0.475*44/12</f>
        <v>1.2046584372420466E-20</v>
      </c>
      <c r="AX173" s="23">
        <f t="shared" si="166"/>
        <v>0.12462628283045059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159.85050823484681</v>
      </c>
      <c r="T174" s="62">
        <f t="shared" si="142"/>
        <v>162.67012146297657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280.47174439810988</v>
      </c>
      <c r="AO174" s="62">
        <f t="shared" si="144"/>
        <v>231.19476400361157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0.12121837057264054</v>
      </c>
      <c r="AW174" s="23">
        <f>EXP(-LN(2)/2)*AW173+(1-EXP(-LN(2)/2))/(LN(2)/2)*AQ174*AT174*VLOOKUP('Données projet'!$B$10,Paramètres!$A$1:$I$89,3,0)*0.475*44/12</f>
        <v>8.518221499874401E-21</v>
      </c>
      <c r="AX174" s="23">
        <f t="shared" si="166"/>
        <v>0.12121837057264054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159.85050823484681</v>
      </c>
      <c r="T175" s="62">
        <f t="shared" si="142"/>
        <v>162.67012146297657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280.47174439810988</v>
      </c>
      <c r="AO175" s="62">
        <f t="shared" si="144"/>
        <v>231.19476400361157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0.11790364785473462</v>
      </c>
      <c r="AW175" s="23">
        <f>EXP(-LN(2)/2)*AW174+(1-EXP(-LN(2)/2))/(LN(2)/2)*AQ175*AT175*VLOOKUP('Données projet'!$B$10,Paramètres!$A$1:$I$89,3,0)*0.475*44/12</f>
        <v>6.0232921862102328E-21</v>
      </c>
      <c r="AX175" s="23">
        <f t="shared" si="166"/>
        <v>0.11790364785473462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159.85050823484681</v>
      </c>
      <c r="T176" s="62">
        <f t="shared" si="142"/>
        <v>162.67012146297657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280.47174439810988</v>
      </c>
      <c r="AO176" s="62">
        <f t="shared" si="144"/>
        <v>231.19476400361157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0.11467956640386354</v>
      </c>
      <c r="AW176" s="23">
        <f>EXP(-LN(2)/2)*AW175+(1-EXP(-LN(2)/2))/(LN(2)/2)*AQ176*AT176*VLOOKUP('Données projet'!$B$10,Paramètres!$A$1:$I$89,3,0)*0.475*44/12</f>
        <v>4.2591107499372005E-21</v>
      </c>
      <c r="AX176" s="23">
        <f t="shared" si="166"/>
        <v>0.11467956640386354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159.85050823484681</v>
      </c>
      <c r="T177" s="62">
        <f t="shared" si="142"/>
        <v>162.67012146297657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280.47174439810988</v>
      </c>
      <c r="AO177" s="62">
        <f t="shared" si="144"/>
        <v>231.19476400361157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0.1115436476298136</v>
      </c>
      <c r="AW177" s="23">
        <f>EXP(-LN(2)/2)*AW176+(1-EXP(-LN(2)/2))/(LN(2)/2)*AQ177*AT177*VLOOKUP('Données projet'!$B$10,Paramètres!$A$1:$I$89,3,0)*0.475*44/12</f>
        <v>3.0116460931051164E-21</v>
      </c>
      <c r="AX177" s="23">
        <f t="shared" si="166"/>
        <v>0.1115436476298136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159.85050823484681</v>
      </c>
      <c r="T178" s="62">
        <f t="shared" si="142"/>
        <v>162.67012146297657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280.47174439810988</v>
      </c>
      <c r="AO178" s="62">
        <f t="shared" si="144"/>
        <v>231.19476400361157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0.10849348071955085</v>
      </c>
      <c r="AW178" s="23">
        <f>EXP(-LN(2)/2)*AW177+(1-EXP(-LN(2)/2))/(LN(2)/2)*AQ178*AT178*VLOOKUP('Données projet'!$B$10,Paramètres!$A$1:$I$89,3,0)*0.475*44/12</f>
        <v>2.1295553749686002E-21</v>
      </c>
      <c r="AX178" s="23">
        <f t="shared" si="166"/>
        <v>0.10849348071955085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159.85050823484681</v>
      </c>
      <c r="T179" s="62">
        <f t="shared" si="142"/>
        <v>162.67012146297657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280.47174439810988</v>
      </c>
      <c r="AO179" s="62">
        <f t="shared" si="144"/>
        <v>231.19476400361157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0.10552672078385054</v>
      </c>
      <c r="AW179" s="23">
        <f>EXP(-LN(2)/2)*AW178+(1-EXP(-LN(2)/2))/(LN(2)/2)*AQ179*AT179*VLOOKUP('Données projet'!$B$10,Paramètres!$A$1:$I$89,3,0)*0.475*44/12</f>
        <v>1.5058230465525582E-21</v>
      </c>
      <c r="AX179" s="23">
        <f t="shared" si="166"/>
        <v>0.10552672078385054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159.85050823484681</v>
      </c>
      <c r="T180" s="62">
        <f t="shared" si="142"/>
        <v>162.67012146297657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280.47174439810988</v>
      </c>
      <c r="AO180" s="62">
        <f t="shared" si="144"/>
        <v>231.19476400361157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0.10264108705460709</v>
      </c>
      <c r="AW180" s="23">
        <f>EXP(-LN(2)/2)*AW179+(1-EXP(-LN(2)/2))/(LN(2)/2)*AQ180*AT180*VLOOKUP('Données projet'!$B$10,Paramètres!$A$1:$I$89,3,0)*0.475*44/12</f>
        <v>1.0647776874843001E-21</v>
      </c>
      <c r="AX180" s="23">
        <f t="shared" si="166"/>
        <v>0.10264108705460709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159.85050823484681</v>
      </c>
      <c r="T181" s="62">
        <f t="shared" si="142"/>
        <v>162.67012146297657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280.47174439810988</v>
      </c>
      <c r="AO181" s="62">
        <f t="shared" si="144"/>
        <v>231.19476400361157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9.9834361131438676E-2</v>
      </c>
      <c r="AW181" s="23">
        <f>EXP(-LN(2)/2)*AW180+(1-EXP(-LN(2)/2))/(LN(2)/2)*AQ181*AT181*VLOOKUP('Données projet'!$B$10,Paramètres!$A$1:$I$89,3,0)*0.475*44/12</f>
        <v>7.529115232762791E-22</v>
      </c>
      <c r="AX181" s="23">
        <f t="shared" si="166"/>
        <v>9.9834361131438676E-2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159.85050823484681</v>
      </c>
      <c r="T182" s="62">
        <f t="shared" si="142"/>
        <v>162.67012146297657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280.47174439810988</v>
      </c>
      <c r="AO182" s="62">
        <f t="shared" si="144"/>
        <v>231.19476400361157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9.7104385276238603E-2</v>
      </c>
      <c r="AW182" s="23">
        <f>EXP(-LN(2)/2)*AW181+(1-EXP(-LN(2)/2))/(LN(2)/2)*AQ182*AT182*VLOOKUP('Données projet'!$B$10,Paramètres!$A$1:$I$89,3,0)*0.475*44/12</f>
        <v>5.3238884374215006E-22</v>
      </c>
      <c r="AX182" s="23">
        <f t="shared" si="166"/>
        <v>9.7104385276238603E-2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159.85050823484681</v>
      </c>
      <c r="T183" s="62">
        <f t="shared" si="142"/>
        <v>162.67012146297657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280.47174439810988</v>
      </c>
      <c r="AO183" s="62">
        <f t="shared" si="144"/>
        <v>231.19476400361157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9.4449060754362171E-2</v>
      </c>
      <c r="AW183" s="23">
        <f>EXP(-LN(2)/2)*AW182+(1-EXP(-LN(2)/2))/(LN(2)/2)*AQ183*AT183*VLOOKUP('Données projet'!$B$10,Paramètres!$A$1:$I$89,3,0)*0.475*44/12</f>
        <v>3.7645576163813955E-22</v>
      </c>
      <c r="AX183" s="23">
        <f t="shared" si="166"/>
        <v>9.4449060754362171E-2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159.85050823484681</v>
      </c>
      <c r="T184" s="62">
        <f t="shared" si="142"/>
        <v>162.67012146297657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280.47174439810988</v>
      </c>
      <c r="AO184" s="62">
        <f t="shared" si="144"/>
        <v>231.19476400361157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9.18663462211739E-2</v>
      </c>
      <c r="AW184" s="23">
        <f>EXP(-LN(2)/2)*AW183+(1-EXP(-LN(2)/2))/(LN(2)/2)*AQ184*AT184*VLOOKUP('Données projet'!$B$10,Paramètres!$A$1:$I$89,3,0)*0.475*44/12</f>
        <v>2.6619442187107503E-22</v>
      </c>
      <c r="AX184" s="23">
        <f t="shared" si="166"/>
        <v>9.18663462211739E-2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159.85050823484681</v>
      </c>
      <c r="T185" s="62">
        <f t="shared" si="142"/>
        <v>162.67012146297657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280.47174439810988</v>
      </c>
      <c r="AO185" s="62">
        <f t="shared" si="144"/>
        <v>231.19476400361157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8.9354256152714709E-2</v>
      </c>
      <c r="AW185" s="23">
        <f>EXP(-LN(2)/2)*AW184+(1-EXP(-LN(2)/2))/(LN(2)/2)*AQ185*AT185*VLOOKUP('Données projet'!$B$10,Paramètres!$A$1:$I$89,3,0)*0.475*44/12</f>
        <v>1.8822788081906977E-22</v>
      </c>
      <c r="AX185" s="23">
        <f t="shared" si="166"/>
        <v>8.9354256152714709E-2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159.85050823484681</v>
      </c>
      <c r="T186" s="62">
        <f t="shared" si="142"/>
        <v>162.67012146297657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280.47174439810988</v>
      </c>
      <c r="AO186" s="62">
        <f t="shared" si="144"/>
        <v>231.19476400361157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8.6910859319282621E-2</v>
      </c>
      <c r="AW186" s="23">
        <f>EXP(-LN(2)/2)*AW185+(1-EXP(-LN(2)/2))/(LN(2)/2)*AQ186*AT186*VLOOKUP('Données projet'!$B$10,Paramètres!$A$1:$I$89,3,0)*0.475*44/12</f>
        <v>1.3309721093553751E-22</v>
      </c>
      <c r="AX186" s="23">
        <f t="shared" si="166"/>
        <v>8.6910859319282621E-2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159.85050823484681</v>
      </c>
      <c r="T187" s="62">
        <f t="shared" si="142"/>
        <v>162.67012146297657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280.47174439810988</v>
      </c>
      <c r="AO187" s="62">
        <f t="shared" si="144"/>
        <v>231.19476400361157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8.4534277300753385E-2</v>
      </c>
      <c r="AW187" s="23">
        <f>EXP(-LN(2)/2)*AW186+(1-EXP(-LN(2)/2))/(LN(2)/2)*AQ187*AT187*VLOOKUP('Données projet'!$B$10,Paramètres!$A$1:$I$89,3,0)*0.475*44/12</f>
        <v>9.4113940409534887E-23</v>
      </c>
      <c r="AX187" s="23">
        <f t="shared" si="166"/>
        <v>8.4534277300753385E-2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159.85050823484681</v>
      </c>
      <c r="T188" s="62">
        <f t="shared" si="142"/>
        <v>162.67012146297657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280.47174439810988</v>
      </c>
      <c r="AO188" s="62">
        <f t="shared" si="144"/>
        <v>231.19476400361157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8.2222683042499842E-2</v>
      </c>
      <c r="AW188" s="23">
        <f>EXP(-LN(2)/2)*AW187+(1-EXP(-LN(2)/2))/(LN(2)/2)*AQ188*AT188*VLOOKUP('Données projet'!$B$10,Paramètres!$A$1:$I$89,3,0)*0.475*44/12</f>
        <v>6.6548605467768757E-23</v>
      </c>
      <c r="AX188" s="23">
        <f t="shared" si="166"/>
        <v>8.2222683042499842E-2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159.85050823484681</v>
      </c>
      <c r="T189" s="62">
        <f t="shared" si="142"/>
        <v>162.67012146297657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280.47174439810988</v>
      </c>
      <c r="AO189" s="62">
        <f t="shared" si="144"/>
        <v>231.19476400361157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7.9974299450799702E-2</v>
      </c>
      <c r="AW189" s="23">
        <f>EXP(-LN(2)/2)*AW188+(1-EXP(-LN(2)/2))/(LN(2)/2)*AQ189*AT189*VLOOKUP('Données projet'!$B$10,Paramètres!$A$1:$I$89,3,0)*0.475*44/12</f>
        <v>4.7056970204767444E-23</v>
      </c>
      <c r="AX189" s="23">
        <f t="shared" si="166"/>
        <v>7.9974299450799702E-2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159.85050823484681</v>
      </c>
      <c r="T190" s="62">
        <f t="shared" si="142"/>
        <v>162.67012146297657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280.47174439810988</v>
      </c>
      <c r="AO190" s="62">
        <f t="shared" si="144"/>
        <v>231.19476400361157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7.7787398026651966E-2</v>
      </c>
      <c r="AW190" s="23">
        <f>EXP(-LN(2)/2)*AW189+(1-EXP(-LN(2)/2))/(LN(2)/2)*AQ190*AT190*VLOOKUP('Données projet'!$B$10,Paramètres!$A$1:$I$89,3,0)*0.475*44/12</f>
        <v>3.3274302733884379E-23</v>
      </c>
      <c r="AX190" s="23">
        <f t="shared" si="166"/>
        <v>7.7787398026651966E-2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159.85050823484681</v>
      </c>
      <c r="T191" s="62">
        <f t="shared" si="142"/>
        <v>162.67012146297657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280.47174439810988</v>
      </c>
      <c r="AO191" s="62">
        <f t="shared" si="144"/>
        <v>231.19476400361157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7.5660297536951693E-2</v>
      </c>
      <c r="AW191" s="23">
        <f>EXP(-LN(2)/2)*AW190+(1-EXP(-LN(2)/2))/(LN(2)/2)*AQ191*AT191*VLOOKUP('Données projet'!$B$10,Paramètres!$A$1:$I$89,3,0)*0.475*44/12</f>
        <v>2.3528485102383722E-23</v>
      </c>
      <c r="AX191" s="23">
        <f t="shared" si="166"/>
        <v>7.5660297536951693E-2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159.85050823484681</v>
      </c>
      <c r="T192" s="62">
        <f t="shared" si="142"/>
        <v>162.67012146297657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280.47174439810988</v>
      </c>
      <c r="AO192" s="62">
        <f t="shared" si="144"/>
        <v>231.19476400361157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7.3591362722001619E-2</v>
      </c>
      <c r="AW192" s="23">
        <f>EXP(-LN(2)/2)*AW191+(1-EXP(-LN(2)/2))/(LN(2)/2)*AQ192*AT192*VLOOKUP('Données projet'!$B$10,Paramètres!$A$1:$I$89,3,0)*0.475*44/12</f>
        <v>1.6637151366942189E-23</v>
      </c>
      <c r="AX192" s="23">
        <f t="shared" si="166"/>
        <v>7.3591362722001619E-2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159.85050823484681</v>
      </c>
      <c r="T193" s="62">
        <f t="shared" si="142"/>
        <v>162.67012146297657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280.47174439810988</v>
      </c>
      <c r="AO193" s="62">
        <f t="shared" si="144"/>
        <v>231.19476400361157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7.1579003038366909E-2</v>
      </c>
      <c r="AW193" s="23">
        <f>EXP(-LN(2)/2)*AW192+(1-EXP(-LN(2)/2))/(LN(2)/2)*AQ193*AT193*VLOOKUP('Données projet'!$B$10,Paramètres!$A$1:$I$89,3,0)*0.475*44/12</f>
        <v>1.1764242551191861E-23</v>
      </c>
      <c r="AX193" s="23">
        <f t="shared" si="166"/>
        <v>7.1579003038366909E-2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159.85050823484681</v>
      </c>
      <c r="T194" s="62">
        <f t="shared" si="142"/>
        <v>162.67012146297657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280.47174439810988</v>
      </c>
      <c r="AO194" s="62">
        <f t="shared" si="144"/>
        <v>231.19476400361157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6.9621671436106591E-2</v>
      </c>
      <c r="AW194" s="23">
        <f>EXP(-LN(2)/2)*AW193+(1-EXP(-LN(2)/2))/(LN(2)/2)*AQ194*AT194*VLOOKUP('Données projet'!$B$10,Paramètres!$A$1:$I$89,3,0)*0.475*44/12</f>
        <v>8.3185756834710947E-24</v>
      </c>
      <c r="AX194" s="23">
        <f t="shared" si="166"/>
        <v>6.9621671436106591E-2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159.85050823484681</v>
      </c>
      <c r="T195" s="62">
        <f t="shared" si="142"/>
        <v>162.67012146297657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280.47174439810988</v>
      </c>
      <c r="AO195" s="62">
        <f t="shared" si="144"/>
        <v>231.19476400361157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6.7717863169441672E-2</v>
      </c>
      <c r="AW195" s="23">
        <f>EXP(-LN(2)/2)*AW194+(1-EXP(-LN(2)/2))/(LN(2)/2)*AQ195*AT195*VLOOKUP('Données projet'!$B$10,Paramètres!$A$1:$I$89,3,0)*0.475*44/12</f>
        <v>5.8821212755959304E-24</v>
      </c>
      <c r="AX195" s="23">
        <f t="shared" si="166"/>
        <v>6.7717863169441672E-2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159.85050823484681</v>
      </c>
      <c r="T196" s="62">
        <f t="shared" si="142"/>
        <v>162.67012146297657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280.47174439810988</v>
      </c>
      <c r="AO196" s="62">
        <f t="shared" si="144"/>
        <v>231.19476400361157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6.5866114639945642E-2</v>
      </c>
      <c r="AW196" s="23">
        <f>EXP(-LN(2)/2)*AW195+(1-EXP(-LN(2)/2))/(LN(2)/2)*AQ196*AT196*VLOOKUP('Données projet'!$B$10,Paramètres!$A$1:$I$89,3,0)*0.475*44/12</f>
        <v>4.1592878417355473E-24</v>
      </c>
      <c r="AX196" s="23">
        <f t="shared" si="166"/>
        <v>6.5866114639945642E-2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159.85050823484681</v>
      </c>
      <c r="T197" s="62">
        <f t="shared" ref="T197:T203" si="204">$T$3</f>
        <v>162.67012146297657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280.47174439810988</v>
      </c>
      <c r="AO197" s="62">
        <f t="shared" ref="AO197:AO203" si="205">$AO$3</f>
        <v>231.19476400361157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6.4065002271367896E-2</v>
      </c>
      <c r="AW197" s="23">
        <f>EXP(-LN(2)/2)*AW196+(1-EXP(-LN(2)/2))/(LN(2)/2)*AQ197*AT197*VLOOKUP('Données projet'!$B$10,Paramètres!$A$1:$I$89,3,0)*0.475*44/12</f>
        <v>2.9410606377979652E-24</v>
      </c>
      <c r="AX197" s="23">
        <f t="shared" si="166"/>
        <v>6.4065002271367896E-2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159.85050823484681</v>
      </c>
      <c r="T198" s="62">
        <f t="shared" si="204"/>
        <v>162.67012146297657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280.47174439810988</v>
      </c>
      <c r="AO198" s="62">
        <f t="shared" si="205"/>
        <v>231.19476400361157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6.2313141415225294E-2</v>
      </c>
      <c r="AW198" s="23">
        <f>EXP(-LN(2)/2)*AW197+(1-EXP(-LN(2)/2))/(LN(2)/2)*AQ198*AT198*VLOOKUP('Données projet'!$B$10,Paramètres!$A$1:$I$89,3,0)*0.475*44/12</f>
        <v>2.0796439208677737E-24</v>
      </c>
      <c r="AX198" s="23">
        <f t="shared" si="166"/>
        <v>6.2313141415225294E-2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159.85050823484681</v>
      </c>
      <c r="T199" s="62">
        <f t="shared" si="204"/>
        <v>162.67012146297657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280.47174439810988</v>
      </c>
      <c r="AO199" s="62">
        <f t="shared" si="205"/>
        <v>231.19476400361157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6.0609185286320269E-2</v>
      </c>
      <c r="AW199" s="23">
        <f>EXP(-LN(2)/2)*AW198+(1-EXP(-LN(2)/2))/(LN(2)/2)*AQ199*AT199*VLOOKUP('Données projet'!$B$10,Paramètres!$A$1:$I$89,3,0)*0.475*44/12</f>
        <v>1.4705303188989826E-24</v>
      </c>
      <c r="AX199" s="23">
        <f t="shared" si="166"/>
        <v>6.0609185286320269E-2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159.85050823484681</v>
      </c>
      <c r="T200" s="62">
        <f t="shared" si="204"/>
        <v>162.67012146297657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280.47174439810988</v>
      </c>
      <c r="AO200" s="62">
        <f t="shared" si="205"/>
        <v>231.19476400361157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5.8951823927367308E-2</v>
      </c>
      <c r="AW200" s="23">
        <f>EXP(-LN(2)/2)*AW199+(1-EXP(-LN(2)/2))/(LN(2)/2)*AQ200*AT200*VLOOKUP('Données projet'!$B$10,Paramètres!$A$1:$I$89,3,0)*0.475*44/12</f>
        <v>1.0398219604338868E-24</v>
      </c>
      <c r="AX200" s="23">
        <f t="shared" si="166"/>
        <v>5.8951823927367308E-2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159.85050823484681</v>
      </c>
      <c r="T201" s="62">
        <f t="shared" si="204"/>
        <v>162.67012146297657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280.47174439810988</v>
      </c>
      <c r="AO201" s="62">
        <f t="shared" si="205"/>
        <v>231.19476400361157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5.7339783201931768E-2</v>
      </c>
      <c r="AW201" s="23">
        <f>EXP(-LN(2)/2)*AW200+(1-EXP(-LN(2)/2))/(LN(2)/2)*AQ201*AT201*VLOOKUP('Données projet'!$B$10,Paramètres!$A$1:$I$89,3,0)*0.475*44/12</f>
        <v>7.3526515944949131E-25</v>
      </c>
      <c r="AX201" s="23">
        <f t="shared" si="166"/>
        <v>5.7339783201931768E-2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159.85050823484681</v>
      </c>
      <c r="T202" s="62">
        <f t="shared" si="204"/>
        <v>162.67012146297657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280.47174439810988</v>
      </c>
      <c r="AO202" s="62">
        <f t="shared" si="205"/>
        <v>231.19476400361157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5.57718238149068E-2</v>
      </c>
      <c r="AW202" s="23">
        <f>EXP(-LN(2)/2)*AW201+(1-EXP(-LN(2)/2))/(LN(2)/2)*AQ202*AT202*VLOOKUP('Données projet'!$B$10,Paramètres!$A$1:$I$89,3,0)*0.475*44/12</f>
        <v>5.1991098021694342E-25</v>
      </c>
      <c r="AX202" s="23">
        <f t="shared" si="166"/>
        <v>5.57718238149068E-2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159.85050823484681</v>
      </c>
      <c r="T203" s="62">
        <f t="shared" si="204"/>
        <v>162.67012146297657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280.47174439810988</v>
      </c>
      <c r="AO203" s="62">
        <f t="shared" si="205"/>
        <v>231.19476400361157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5.4246740359775426E-2</v>
      </c>
      <c r="AW203" s="23">
        <f>EXP(-LN(2)/2)*AW202+(1-EXP(-LN(2)/2))/(LN(2)/2)*AQ203*AT203*VLOOKUP('Données projet'!$B$10,Paramètres!$A$1:$I$89,3,0)*0.475*44/12</f>
        <v>3.6763257972474565E-25</v>
      </c>
      <c r="AX203" s="23">
        <f t="shared" si="166"/>
        <v>5.4246740359775426E-2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O14" sqref="O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3.91</v>
      </c>
      <c r="C6" s="156">
        <f ca="1">IF(OR('Données projet'!B9="",'Données projet'!C9="",'Données projet'!C9=0%),0,Calculateur!S3)</f>
        <v>159.85050823484681</v>
      </c>
      <c r="D6" s="156">
        <f>IF(OR('Données projet'!B9="",'Données projet'!C9="",'Données projet'!C9=0%),0,Calculateur!T3)</f>
        <v>162.67012146297657</v>
      </c>
      <c r="E6" s="156">
        <f ca="1">MIN(C6,D6)</f>
        <v>159.85050823484681</v>
      </c>
      <c r="F6" s="156">
        <f ca="1">E6*B6</f>
        <v>625.01548719825109</v>
      </c>
      <c r="G6" s="156">
        <f ca="1">F6*(100%-'Données projet'!$C$24)*(100%-'Données projet'!$C$25)*(100%-'Données projet'!$C$26)*(100%-'Données projet'!$C$27)</f>
        <v>506.26254463058342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506.26254463058342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3.91</v>
      </c>
      <c r="C7" s="156">
        <f ca="1">IF(OR('Données projet'!B10="",'Données projet'!C10="",'Données projet'!C10=0%),0,Calculateur!AN3)</f>
        <v>280.47174439810988</v>
      </c>
      <c r="D7" s="156">
        <f>IF(OR('Données projet'!B10="",'Données projet'!C10="",'Données projet'!C10=0%),0,Calculateur!AO3)</f>
        <v>231.19476400361157</v>
      </c>
      <c r="E7" s="156">
        <f t="shared" ref="E7:E15" ca="1" si="0">MIN(C7,D7)</f>
        <v>231.19476400361157</v>
      </c>
      <c r="F7" s="156">
        <f t="shared" ref="F7:F15" ca="1" si="1">E7*B7</f>
        <v>903.97152725412127</v>
      </c>
      <c r="G7" s="156">
        <f ca="1">F7*(100%-'Données projet'!$C$24)*(100%-'Données projet'!$C$25)*(100%-'Données projet'!$C$26)*(100%-'Données projet'!$C$27)</f>
        <v>732.21693707583825</v>
      </c>
      <c r="H7" s="164">
        <f>IF(OR('Données projet'!B10="",'Données projet'!C10="",'Données projet'!C10=0%),0,AVERAGE(Calculateur!$AX$3:$AX$33)*B7)</f>
        <v>11.010242048909893</v>
      </c>
      <c r="I7" s="158">
        <f>H7*(100%-'Données projet'!$C$24)*(100%-'Données projet'!$C$25)*(100%-'Données projet'!$C$26)*(100%-'Données projet'!$C$27)</f>
        <v>8.9182960596170151</v>
      </c>
      <c r="J7" s="159">
        <f>IF(OR('Données projet'!B10="",'Données projet'!C10="",'Données projet'!C10=0%),0,SUM(Calculateur!$AQ$3:$AQ$33)*VLOOKUP('Données projet'!$B$10,Paramètres!$A$1:$I$89,9,0)*B7)</f>
        <v>112.64709999999999</v>
      </c>
      <c r="K7" s="160">
        <f>J7*(100%-'Données projet'!$C$24)*(100%-'Données projet'!$C$25)*(100%-'Données projet'!$C$26)*(100%-'Données projet'!$C$27)</f>
        <v>91.244151000000002</v>
      </c>
      <c r="L7" s="161">
        <f t="shared" ref="L7:L15" ca="1" si="2">G7+I7+K7</f>
        <v>832.37938413545521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1528.9870144523725</v>
      </c>
      <c r="G16" s="175">
        <f t="shared" ca="1" si="3"/>
        <v>1238.4794817064217</v>
      </c>
      <c r="H16" s="176">
        <f t="shared" si="3"/>
        <v>11.010242048909893</v>
      </c>
      <c r="I16" s="176">
        <f t="shared" si="3"/>
        <v>8.9182960596170151</v>
      </c>
      <c r="J16" s="177">
        <f t="shared" si="3"/>
        <v>112.64709999999999</v>
      </c>
      <c r="K16" s="177">
        <f t="shared" si="3"/>
        <v>91.244151000000002</v>
      </c>
      <c r="L16" s="178">
        <f t="shared" ca="1" si="3"/>
        <v>1338.6419287660387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4" zoomScale="90" zoomScaleNormal="90" workbookViewId="0">
      <selection activeCell="I33" sqref="I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90">
        <f>'Données projet'!D9</f>
        <v>3.91</v>
      </c>
      <c r="V10" s="189">
        <f>U10*T10</f>
        <v>2485.8242048507946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1929.6855002815696</v>
      </c>
      <c r="U11" s="190">
        <f>'Données projet'!D10</f>
        <v>3.91</v>
      </c>
      <c r="V11" s="189">
        <f t="shared" ref="V11" si="0">U11*T11</f>
        <v>7545.0703061009372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100.00000000000016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3500.0000000000055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v>3712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1429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93"/>
      <c r="D23" s="194">
        <f>B23*C23</f>
        <v>0</v>
      </c>
      <c r="E23" s="206"/>
      <c r="F23" s="261"/>
      <c r="H23" s="203">
        <v>3</v>
      </c>
      <c r="I23" s="204">
        <v>800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-40543.382586013446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93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335.463869919307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92">
        <v>15</v>
      </c>
      <c r="D25" s="194">
        <f t="shared" si="2"/>
        <v>945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8">
        <f ca="1">T23-T24</f>
        <v>-40878.846455932755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93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92">
        <v>18</v>
      </c>
      <c r="D27" s="194">
        <f t="shared" si="2"/>
        <v>1206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92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92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92">
        <v>30</v>
      </c>
      <c r="D30" s="194">
        <f t="shared" si="2"/>
        <v>2190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92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92">
        <v>12</v>
      </c>
      <c r="D54" s="191">
        <f>B54*C54</f>
        <v>192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92">
        <v>12</v>
      </c>
      <c r="D55" s="191">
        <f t="shared" ref="D55:D73" si="4">B55*C55</f>
        <v>204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92">
        <v>15</v>
      </c>
      <c r="D56" s="191">
        <f t="shared" si="4"/>
        <v>510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92">
        <v>17</v>
      </c>
      <c r="D57" s="191">
        <f t="shared" si="4"/>
        <v>697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92">
        <v>17</v>
      </c>
      <c r="D58" s="191">
        <f t="shared" si="4"/>
        <v>697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92">
        <v>17</v>
      </c>
      <c r="D59" s="191">
        <f t="shared" si="4"/>
        <v>901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92">
        <v>20</v>
      </c>
      <c r="D60" s="191">
        <f t="shared" si="4"/>
        <v>1060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92">
        <v>25</v>
      </c>
      <c r="D61" s="191">
        <f t="shared" si="4"/>
        <v>1950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92">
        <v>30</v>
      </c>
      <c r="D62" s="191">
        <f t="shared" si="4"/>
        <v>1950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92">
        <v>35</v>
      </c>
      <c r="D63" s="191">
        <f t="shared" si="4"/>
        <v>1295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92">
        <v>60</v>
      </c>
      <c r="D64" s="191">
        <f t="shared" si="4"/>
        <v>33300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2024-07-11T14:45:35Z</dcterms:modified>
</cp:coreProperties>
</file>