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\Documents\Boisement Chemiré en Charnie\"/>
    </mc:Choice>
  </mc:AlternateContent>
  <xr:revisionPtr revIDLastSave="0" documentId="13_ncr:1_{C424EC70-A55B-46CC-AB04-DF82879736E1}" xr6:coauthVersionLast="47" xr6:coauthVersionMax="47" xr10:uidLastSave="{00000000-0000-0000-0000-000000000000}"/>
  <bookViews>
    <workbookView xWindow="-103" yWindow="-103" windowWidth="16663" windowHeight="8863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<sst xmlns="http://schemas.openxmlformats.org/spreadsheetml/2006/main" count="1174" uniqueCount="324">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</sst>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8.5509155763632965</c:v>
                </c:pt>
                <c:pt idx="2">
                  <c:v>16.724329245494737</c:v>
                </c:pt>
                <c:pt idx="3">
                  <c:v>24.775828748000631</c:v>
                </c:pt>
                <c:pt idx="4">
                  <c:v>32.752177521568797</c:v>
                </c:pt>
                <c:pt idx="5">
                  <c:v>40.674570289166205</c:v>
                </c:pt>
                <c:pt idx="6">
                  <c:v>48.555097405677607</c:v>
                </c:pt>
                <c:pt idx="7">
                  <c:v>56.401553055416834</c:v>
                </c:pt>
                <c:pt idx="8">
                  <c:v>64.219366195472688</c:v>
                </c:pt>
                <c:pt idx="9">
                  <c:v>72.01252717836725</c:v>
                </c:pt>
                <c:pt idx="10">
                  <c:v>79.784087590606489</c:v>
                </c:pt>
                <c:pt idx="11">
                  <c:v>87.536453383964059</c:v>
                </c:pt>
                <c:pt idx="12">
                  <c:v>95.27156797398591</c:v>
                </c:pt>
                <c:pt idx="13">
                  <c:v>102.99103240333456</c:v>
                </c:pt>
                <c:pt idx="14">
                  <c:v>110.69618740818213</c:v>
                </c:pt>
                <c:pt idx="15">
                  <c:v>118.38817133775683</c:v>
                </c:pt>
                <c:pt idx="16">
                  <c:v>126.06796217450044</c:v>
                </c:pt>
                <c:pt idx="17">
                  <c:v>133.73640874358114</c:v>
                </c:pt>
                <c:pt idx="18">
                  <c:v>141.3942543671177</c:v>
                </c:pt>
                <c:pt idx="19">
                  <c:v>149.04215511121006</c:v>
                </c:pt>
                <c:pt idx="20">
                  <c:v>156.68069408190141</c:v>
                </c:pt>
                <c:pt idx="21">
                  <c:v>164.31039278069386</c:v>
                </c:pt>
                <c:pt idx="22">
                  <c:v>171.93172023582551</c:v>
                </c:pt>
                <c:pt idx="23">
                  <c:v>179.54510042638387</c:v>
                </c:pt>
                <c:pt idx="24">
                  <c:v>187.15091837883691</c:v>
                </c:pt>
                <c:pt idx="25">
                  <c:v>194.7495252188445</c:v>
                </c:pt>
                <c:pt idx="26">
                  <c:v>202.34124239202686</c:v>
                </c:pt>
                <c:pt idx="27">
                  <c:v>209.92636521712032</c:v>
                </c:pt>
                <c:pt idx="28">
                  <c:v>217.5051658979414</c:v>
                </c:pt>
                <c:pt idx="29">
                  <c:v>225.07789609297893</c:v>
                </c:pt>
                <c:pt idx="30">
                  <c:v>232.64478912060272</c:v>
                </c:pt>
                <c:pt idx="31">
                  <c:v>240.20606186198415</c:v>
                </c:pt>
                <c:pt idx="32">
                  <c:v>247.76191641158118</c:v>
                </c:pt>
                <c:pt idx="33">
                  <c:v>255.31254151551806</c:v>
                </c:pt>
                <c:pt idx="34">
                  <c:v>262.85811383071569</c:v>
                </c:pt>
                <c:pt idx="35">
                  <c:v>270.39879903172823</c:v>
                </c:pt>
                <c:pt idx="36">
                  <c:v>277.93475278752743</c:v>
                </c:pt>
                <c:pt idx="37">
                  <c:v>285.46612162670414</c:v>
                </c:pt>
                <c:pt idx="38">
                  <c:v>292.99304370650572</c:v>
                </c:pt>
                <c:pt idx="39">
                  <c:v>300.5156494986424</c:v>
                </c:pt>
                <c:pt idx="40">
                  <c:v>308.03406240277752</c:v>
                </c:pt>
                <c:pt idx="41">
                  <c:v>315.54839929694094</c:v>
                </c:pt>
                <c:pt idx="42">
                  <c:v>323.0587710327315</c:v>
                </c:pt>
                <c:pt idx="43">
                  <c:v>249.10565636735069</c:v>
                </c:pt>
                <c:pt idx="44">
                  <c:v>258.5998743273301</c:v>
                </c:pt>
                <c:pt idx="45">
                  <c:v>268.08621551486567</c:v>
                </c:pt>
                <c:pt idx="46">
                  <c:v>277.56499817888243</c:v>
                </c:pt>
                <c:pt idx="47">
                  <c:v>287.036517039118</c:v>
                </c:pt>
                <c:pt idx="48">
                  <c:v>296.50104576164915</c:v>
                </c:pt>
                <c:pt idx="49">
                  <c:v>305.95883910157016</c:v>
                </c:pt>
                <c:pt idx="50">
                  <c:v>315.41013476669849</c:v>
                </c:pt>
                <c:pt idx="51">
                  <c:v>324.8551550460748</c:v>
                </c:pt>
                <c:pt idx="52">
                  <c:v>334.29410823905897</c:v>
                </c:pt>
                <c:pt idx="53">
                  <c:v>343.72718991449818</c:v>
                </c:pt>
                <c:pt idx="54">
                  <c:v>353.15458402437844</c:v>
                </c:pt>
                <c:pt idx="55">
                  <c:v>362.5764638922933</c:v>
                </c:pt>
                <c:pt idx="56">
                  <c:v>371.99299309375618</c:v>
                </c:pt>
                <c:pt idx="57">
                  <c:v>381.40432624268692</c:v>
                </c:pt>
                <c:pt idx="58">
                  <c:v>390.81060969618892</c:v>
                </c:pt>
                <c:pt idx="59">
                  <c:v>400.2119821879092</c:v>
                </c:pt>
                <c:pt idx="60">
                  <c:v>409.60857539876207</c:v>
                </c:pt>
                <c:pt idx="61">
                  <c:v>419.00051447253423</c:v>
                </c:pt>
                <c:pt idx="62">
                  <c:v>428.38791848283745</c:v>
                </c:pt>
                <c:pt idx="63">
                  <c:v>437.77090085698723</c:v>
                </c:pt>
                <c:pt idx="64">
                  <c:v>447.14956976163876</c:v>
                </c:pt>
                <c:pt idx="65">
                  <c:v>456.52402845437456</c:v>
                </c:pt>
                <c:pt idx="66">
                  <c:v>465.89437560490666</c:v>
                </c:pt>
                <c:pt idx="67">
                  <c:v>475.26070558908555</c:v>
                </c:pt>
                <c:pt idx="68">
                  <c:v>484.62310875852171</c:v>
                </c:pt>
                <c:pt idx="69">
                  <c:v>493.98167168828695</c:v>
                </c:pt>
                <c:pt idx="70">
                  <c:v>503.33647740486361</c:v>
                </c:pt>
                <c:pt idx="71">
                  <c:v>512.68760559626446</c:v>
                </c:pt>
                <c:pt idx="72">
                  <c:v>522.03513280602579</c:v>
                </c:pt>
                <c:pt idx="73">
                  <c:v>531.37913261257961</c:v>
                </c:pt>
                <c:pt idx="74">
                  <c:v>540.71967579535647</c:v>
                </c:pt>
                <c:pt idx="75">
                  <c:v>550.05683048880974</c:v>
                </c:pt>
                <c:pt idx="76">
                  <c:v>559.39066232544258</c:v>
                </c:pt>
                <c:pt idx="77">
                  <c:v>568.72123456878899</c:v>
                </c:pt>
                <c:pt idx="78">
                  <c:v>578.04860823721731</c:v>
                </c:pt>
                <c:pt idx="79">
                  <c:v>587.37284221932748</c:v>
                </c:pt>
                <c:pt idx="80">
                  <c:v>596.69399338163976</c:v>
                </c:pt>
                <c:pt idx="81">
                  <c:v>606.01211666920824</c:v>
                </c:pt>
                <c:pt idx="82">
                  <c:v>615.32726519972061</c:v>
                </c:pt>
                <c:pt idx="83">
                  <c:v>624.63949035161113</c:v>
                </c:pt>
                <c:pt idx="84">
                  <c:v>633.9488418466409</c:v>
                </c:pt>
                <c:pt idx="85">
                  <c:v>517.38461348649025</c:v>
                </c:pt>
                <c:pt idx="86">
                  <c:v>517.38461348649025</c:v>
                </c:pt>
                <c:pt idx="87">
                  <c:v>517.38461348649025</c:v>
                </c:pt>
                <c:pt idx="88">
                  <c:v>517.38461348649025</c:v>
                </c:pt>
                <c:pt idx="89">
                  <c:v>517.38461348649025</c:v>
                </c:pt>
                <c:pt idx="90">
                  <c:v>517.38461348649025</c:v>
                </c:pt>
                <c:pt idx="91">
                  <c:v>517.38461348649025</c:v>
                </c:pt>
                <c:pt idx="92">
                  <c:v>517.38461348649025</c:v>
                </c:pt>
                <c:pt idx="93">
                  <c:v>517.38461348649025</c:v>
                </c:pt>
                <c:pt idx="94">
                  <c:v>517.38461348649025</c:v>
                </c:pt>
                <c:pt idx="95">
                  <c:v>517.38461348649025</c:v>
                </c:pt>
                <c:pt idx="96">
                  <c:v>517.38461348649025</c:v>
                </c:pt>
                <c:pt idx="97">
                  <c:v>517.38461348649025</c:v>
                </c:pt>
                <c:pt idx="98">
                  <c:v>517.38461348649025</c:v>
                </c:pt>
                <c:pt idx="99">
                  <c:v>517.38461348649025</c:v>
                </c:pt>
                <c:pt idx="100">
                  <c:v>517.38461348649025</c:v>
                </c:pt>
                <c:pt idx="101">
                  <c:v>517.38461348649025</c:v>
                </c:pt>
                <c:pt idx="102">
                  <c:v>517.38461348649025</c:v>
                </c:pt>
                <c:pt idx="103">
                  <c:v>517.38461348649025</c:v>
                </c:pt>
                <c:pt idx="104">
                  <c:v>517.38461348649025</c:v>
                </c:pt>
                <c:pt idx="105">
                  <c:v>517.38461348649025</c:v>
                </c:pt>
                <c:pt idx="106">
                  <c:v>517.38461348649025</c:v>
                </c:pt>
                <c:pt idx="107">
                  <c:v>517.38461348649025</c:v>
                </c:pt>
                <c:pt idx="108">
                  <c:v>517.38461348649025</c:v>
                </c:pt>
                <c:pt idx="109">
                  <c:v>517.38461348649025</c:v>
                </c:pt>
                <c:pt idx="110">
                  <c:v>517.38461348649025</c:v>
                </c:pt>
                <c:pt idx="111">
                  <c:v>517.38461348649025</c:v>
                </c:pt>
                <c:pt idx="112">
                  <c:v>517.38461348649025</c:v>
                </c:pt>
                <c:pt idx="113">
                  <c:v>517.38461348649025</c:v>
                </c:pt>
                <c:pt idx="114">
                  <c:v>517.38461348649025</c:v>
                </c:pt>
                <c:pt idx="115">
                  <c:v>517.38461348649025</c:v>
                </c:pt>
                <c:pt idx="116">
                  <c:v>517.38461348649025</c:v>
                </c:pt>
                <c:pt idx="117">
                  <c:v>517.38461348649025</c:v>
                </c:pt>
                <c:pt idx="118">
                  <c:v>517.38461348649025</c:v>
                </c:pt>
                <c:pt idx="119">
                  <c:v>517.38461348649025</c:v>
                </c:pt>
                <c:pt idx="120">
                  <c:v>517.38461348649025</c:v>
                </c:pt>
                <c:pt idx="121">
                  <c:v>517.38461348649025</c:v>
                </c:pt>
                <c:pt idx="122">
                  <c:v>517.38461348649025</c:v>
                </c:pt>
                <c:pt idx="123">
                  <c:v>517.38461348649025</c:v>
                </c:pt>
                <c:pt idx="124">
                  <c:v>517.38461348649025</c:v>
                </c:pt>
                <c:pt idx="125">
                  <c:v>517.38461348649025</c:v>
                </c:pt>
                <c:pt idx="126">
                  <c:v>517.38461348649025</c:v>
                </c:pt>
                <c:pt idx="127">
                  <c:v>517.38461348649025</c:v>
                </c:pt>
                <c:pt idx="128">
                  <c:v>517.38461348649025</c:v>
                </c:pt>
                <c:pt idx="129">
                  <c:v>517.38461348649025</c:v>
                </c:pt>
                <c:pt idx="130">
                  <c:v>517.38461348649025</c:v>
                </c:pt>
                <c:pt idx="131">
                  <c:v>517.38461348649025</c:v>
                </c:pt>
                <c:pt idx="132">
                  <c:v>517.38461348649025</c:v>
                </c:pt>
                <c:pt idx="133">
                  <c:v>517.38461348649025</c:v>
                </c:pt>
                <c:pt idx="134">
                  <c:v>517.38461348649025</c:v>
                </c:pt>
                <c:pt idx="135">
                  <c:v>517.38461348649025</c:v>
                </c:pt>
                <c:pt idx="136">
                  <c:v>517.38461348649025</c:v>
                </c:pt>
                <c:pt idx="137">
                  <c:v>517.38461348649025</c:v>
                </c:pt>
                <c:pt idx="138">
                  <c:v>517.38461348649025</c:v>
                </c:pt>
                <c:pt idx="139">
                  <c:v>517.38461348649025</c:v>
                </c:pt>
                <c:pt idx="140">
                  <c:v>517.38461348649025</c:v>
                </c:pt>
                <c:pt idx="141">
                  <c:v>517.38461348649025</c:v>
                </c:pt>
                <c:pt idx="142">
                  <c:v>517.38461348649025</c:v>
                </c:pt>
                <c:pt idx="143">
                  <c:v>517.38461348649025</c:v>
                </c:pt>
                <c:pt idx="144">
                  <c:v>517.38461348649025</c:v>
                </c:pt>
                <c:pt idx="145">
                  <c:v>517.38461348649025</c:v>
                </c:pt>
                <c:pt idx="146">
                  <c:v>517.38461348649025</c:v>
                </c:pt>
                <c:pt idx="147">
                  <c:v>517.38461348649025</c:v>
                </c:pt>
                <c:pt idx="148">
                  <c:v>517.38461348649025</c:v>
                </c:pt>
                <c:pt idx="149">
                  <c:v>517.38461348649025</c:v>
                </c:pt>
                <c:pt idx="150">
                  <c:v>517.38461348649025</c:v>
                </c:pt>
                <c:pt idx="151">
                  <c:v>517.38461348649025</c:v>
                </c:pt>
                <c:pt idx="152">
                  <c:v>517.38461348649025</c:v>
                </c:pt>
                <c:pt idx="153">
                  <c:v>517.38461348649025</c:v>
                </c:pt>
                <c:pt idx="154">
                  <c:v>517.38461348649025</c:v>
                </c:pt>
                <c:pt idx="155">
                  <c:v>517.38461348649025</c:v>
                </c:pt>
                <c:pt idx="156">
                  <c:v>517.38461348649025</c:v>
                </c:pt>
                <c:pt idx="157">
                  <c:v>517.38461348649025</c:v>
                </c:pt>
                <c:pt idx="158">
                  <c:v>517.38461348649025</c:v>
                </c:pt>
                <c:pt idx="159">
                  <c:v>517.38461348649025</c:v>
                </c:pt>
                <c:pt idx="160">
                  <c:v>517.38461348649025</c:v>
                </c:pt>
                <c:pt idx="161">
                  <c:v>517.38461348649025</c:v>
                </c:pt>
                <c:pt idx="162">
                  <c:v>517.38461348649025</c:v>
                </c:pt>
                <c:pt idx="163">
                  <c:v>517.38461348649025</c:v>
                </c:pt>
                <c:pt idx="164">
                  <c:v>517.38461348649025</c:v>
                </c:pt>
                <c:pt idx="165">
                  <c:v>517.38461348649025</c:v>
                </c:pt>
                <c:pt idx="166">
                  <c:v>517.38461348649025</c:v>
                </c:pt>
                <c:pt idx="167">
                  <c:v>517.38461348649025</c:v>
                </c:pt>
                <c:pt idx="168">
                  <c:v>517.38461348649025</c:v>
                </c:pt>
                <c:pt idx="169">
                  <c:v>517.38461348649025</c:v>
                </c:pt>
                <c:pt idx="170">
                  <c:v>517.38461348649025</c:v>
                </c:pt>
                <c:pt idx="171">
                  <c:v>517.38461348649025</c:v>
                </c:pt>
                <c:pt idx="172">
                  <c:v>517.38461348649025</c:v>
                </c:pt>
                <c:pt idx="173">
                  <c:v>517.38461348649025</c:v>
                </c:pt>
                <c:pt idx="174">
                  <c:v>517.38461348649025</c:v>
                </c:pt>
                <c:pt idx="175">
                  <c:v>517.38461348649025</c:v>
                </c:pt>
                <c:pt idx="176">
                  <c:v>517.38461348649025</c:v>
                </c:pt>
                <c:pt idx="177">
                  <c:v>517.38461348649025</c:v>
                </c:pt>
                <c:pt idx="178">
                  <c:v>517.38461348649025</c:v>
                </c:pt>
                <c:pt idx="179">
                  <c:v>517.38461348649025</c:v>
                </c:pt>
                <c:pt idx="180">
                  <c:v>517.38461348649025</c:v>
                </c:pt>
                <c:pt idx="181">
                  <c:v>517.38461348649025</c:v>
                </c:pt>
                <c:pt idx="182">
                  <c:v>517.38461348649025</c:v>
                </c:pt>
                <c:pt idx="183">
                  <c:v>517.38461348649025</c:v>
                </c:pt>
                <c:pt idx="184">
                  <c:v>517.38461348649025</c:v>
                </c:pt>
                <c:pt idx="185">
                  <c:v>517.38461348649025</c:v>
                </c:pt>
                <c:pt idx="186">
                  <c:v>517.38461348649025</c:v>
                </c:pt>
                <c:pt idx="187">
                  <c:v>517.38461348649025</c:v>
                </c:pt>
                <c:pt idx="188">
                  <c:v>517.38461348649025</c:v>
                </c:pt>
                <c:pt idx="189">
                  <c:v>517.38461348649025</c:v>
                </c:pt>
                <c:pt idx="190">
                  <c:v>517.38461348649025</c:v>
                </c:pt>
                <c:pt idx="191">
                  <c:v>517.38461348649025</c:v>
                </c:pt>
                <c:pt idx="192">
                  <c:v>517.38461348649025</c:v>
                </c:pt>
                <c:pt idx="193">
                  <c:v>517.38461348649025</c:v>
                </c:pt>
                <c:pt idx="194">
                  <c:v>517.38461348649025</c:v>
                </c:pt>
                <c:pt idx="195">
                  <c:v>517.38461348649025</c:v>
                </c:pt>
                <c:pt idx="196">
                  <c:v>517.38461348649025</c:v>
                </c:pt>
                <c:pt idx="197">
                  <c:v>517.38461348649025</c:v>
                </c:pt>
                <c:pt idx="198">
                  <c:v>517.38461348649025</c:v>
                </c:pt>
                <c:pt idx="199">
                  <c:v>517.38461348649025</c:v>
                </c:pt>
                <c:pt idx="200">
                  <c:v>517.38461348649025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9.6036090492520909</c:v>
                </c:pt>
                <c:pt idx="2">
                  <c:v>18.787467355234543</c:v>
                </c:pt>
                <c:pt idx="3">
                  <c:v>27.835767241310148</c:v>
                </c:pt>
                <c:pt idx="4">
                  <c:v>36.800505763258677</c:v>
                </c:pt>
                <c:pt idx="5">
                  <c:v>45.705249691335716</c:v>
                </c:pt>
                <c:pt idx="6">
                  <c:v>54.563442495235194</c:v>
                </c:pt>
                <c:pt idx="7">
                  <c:v>63.383750660069467</c:v>
                </c:pt>
                <c:pt idx="8">
                  <c:v>72.172210734871896</c:v>
                </c:pt>
                <c:pt idx="9">
                  <c:v>80.933259659973089</c:v>
                </c:pt>
                <c:pt idx="10">
                  <c:v>89.670290545922853</c:v>
                </c:pt>
                <c:pt idx="11">
                  <c:v>98.38597861111333</c:v>
                </c:pt>
                <c:pt idx="12">
                  <c:v>107.08248477209679</c:v>
                </c:pt>
                <c:pt idx="13">
                  <c:v>115.76158925523701</c:v>
                </c:pt>
                <c:pt idx="14">
                  <c:v>124.4247828477167</c:v>
                </c:pt>
                <c:pt idx="15">
                  <c:v>133.07333129925937</c:v>
                </c:pt>
                <c:pt idx="16">
                  <c:v>141.70832204505118</c:v>
                </c:pt>
                <c:pt idx="17">
                  <c:v>150.33069890812575</c:v>
                </c:pt>
                <c:pt idx="18">
                  <c:v>158.94128840089499</c:v>
                </c:pt>
                <c:pt idx="19">
                  <c:v>167.54082001433051</c:v>
                </c:pt>
                <c:pt idx="20">
                  <c:v>176.12994211388505</c:v>
                </c:pt>
                <c:pt idx="21">
                  <c:v>184.70923456588244</c:v>
                </c:pt>
                <c:pt idx="22">
                  <c:v>193.27921889073821</c:v>
                </c:pt>
                <c:pt idx="23">
                  <c:v>201.84036651795694</c:v>
                </c:pt>
                <c:pt idx="24">
                  <c:v>210.3931055649681</c:v>
                </c:pt>
                <c:pt idx="25">
                  <c:v>218.9378264543202</c:v>
                </c:pt>
                <c:pt idx="26">
                  <c:v>227.4748866068247</c:v>
                </c:pt>
                <c:pt idx="27">
                  <c:v>236.00461439236975</c:v>
                </c:pt>
                <c:pt idx="28">
                  <c:v>244.52731247897415</c:v>
                </c:pt>
                <c:pt idx="29">
                  <c:v>253.04326068995985</c:v>
                </c:pt>
                <c:pt idx="30">
                  <c:v>261.55271845596081</c:v>
                </c:pt>
                <c:pt idx="31">
                  <c:v>270.05592693081252</c:v>
                </c:pt>
                <c:pt idx="32">
                  <c:v>278.55311082675479</c:v>
                </c:pt>
                <c:pt idx="33">
                  <c:v>287.04448001378898</c:v>
                </c:pt>
                <c:pt idx="34">
                  <c:v>295.53023091972779</c:v>
                </c:pt>
                <c:pt idx="35">
                  <c:v>304.01054776090479</c:v>
                </c:pt>
                <c:pt idx="36">
                  <c:v>312.48560362827737</c:v>
                </c:pt>
                <c:pt idx="37">
                  <c:v>320.95556144945937</c:v>
                </c:pt>
                <c:pt idx="38">
                  <c:v>329.42057484382627</c:v>
                </c:pt>
                <c:pt idx="39">
                  <c:v>337.88078888507511</c:v>
                </c:pt>
                <c:pt idx="40">
                  <c:v>346.33634078337491</c:v>
                </c:pt>
                <c:pt idx="41">
                  <c:v>354.78736049738001</c:v>
                </c:pt>
                <c:pt idx="42">
                  <c:v>363.23397128485436</c:v>
                </c:pt>
                <c:pt idx="43">
                  <c:v>280.52113337766343</c:v>
                </c:pt>
                <c:pt idx="44">
                  <c:v>291.08107497490431</c:v>
                </c:pt>
                <c:pt idx="45">
                  <c:v>301.6324604347713</c:v>
                </c:pt>
                <c:pt idx="46">
                  <c:v>312.17563141716931</c:v>
                </c:pt>
                <c:pt idx="47">
                  <c:v>322.71090460691886</c:v>
                </c:pt>
                <c:pt idx="48">
                  <c:v>333.23857431274445</c:v>
                </c:pt>
                <c:pt idx="49">
                  <c:v>343.75891472050506</c:v>
                </c:pt>
                <c:pt idx="50">
                  <c:v>354.27218185605653</c:v>
                </c:pt>
                <c:pt idx="51">
                  <c:v>364.77861530285344</c:v>
                </c:pt>
                <c:pt idx="52">
                  <c:v>375.27843971125816</c:v>
                </c:pt>
                <c:pt idx="53">
                  <c:v>385.77186613006461</c:v>
                </c:pt>
                <c:pt idx="54">
                  <c:v>396.2590931855384</c:v>
                </c:pt>
                <c:pt idx="55">
                  <c:v>406.74030812909865</c:v>
                </c:pt>
                <c:pt idx="56">
                  <c:v>417.21568777134934</c:v>
                </c:pt>
                <c:pt idx="57">
                  <c:v>427.68539931739491</c:v>
                </c:pt>
                <c:pt idx="58">
                  <c:v>438.14960111608184</c:v>
                </c:pt>
                <c:pt idx="59">
                  <c:v>448.60844333392532</c:v>
                </c:pt>
                <c:pt idx="60">
                  <c:v>459.06206856290402</c:v>
                </c:pt>
                <c:pt idx="61">
                  <c:v>469.51061237000323</c:v>
                </c:pt>
                <c:pt idx="62">
                  <c:v>479.95420379528849</c:v>
                </c:pt>
                <c:pt idx="63">
                  <c:v>490.39296580436979</c:v>
                </c:pt>
                <c:pt idx="64">
                  <c:v>500.82701570033009</c:v>
                </c:pt>
                <c:pt idx="65">
                  <c:v>511.25646549954268</c:v>
                </c:pt>
                <c:pt idx="66">
                  <c:v>521.68142227522424</c:v>
                </c:pt>
                <c:pt idx="67">
                  <c:v>532.10198847210108</c:v>
                </c:pt>
                <c:pt idx="68">
                  <c:v>542.51826219514339</c:v>
                </c:pt>
                <c:pt idx="69">
                  <c:v>552.93033747497509</c:v>
                </c:pt>
                <c:pt idx="70">
                  <c:v>563.33830451225322</c:v>
                </c:pt>
                <c:pt idx="71">
                  <c:v>573.7422499030514</c:v>
                </c:pt>
                <c:pt idx="72">
                  <c:v>584.14225684704843</c:v>
                </c:pt>
                <c:pt idx="73">
                  <c:v>594.53840534012068</c:v>
                </c:pt>
                <c:pt idx="74">
                  <c:v>604.9307723527678</c:v>
                </c:pt>
                <c:pt idx="75">
                  <c:v>615.31943199564228</c:v>
                </c:pt>
                <c:pt idx="76">
                  <c:v>625.70445567332206</c:v>
                </c:pt>
                <c:pt idx="77">
                  <c:v>636.08591222734583</c:v>
                </c:pt>
                <c:pt idx="78">
                  <c:v>646.46386806942996</c:v>
                </c:pt>
                <c:pt idx="79">
                  <c:v>656.83838730568607</c:v>
                </c:pt>
                <c:pt idx="80">
                  <c:v>667.20953185258838</c:v>
                </c:pt>
                <c:pt idx="81">
                  <c:v>677.57736154535792</c:v>
                </c:pt>
                <c:pt idx="82">
                  <c:v>687.9419342393694</c:v>
                </c:pt>
                <c:pt idx="83">
                  <c:v>698.3033059051337</c:v>
                </c:pt>
                <c:pt idx="84">
                  <c:v>708.66153071735187</c:v>
                </c:pt>
                <c:pt idx="85">
                  <c:v>578.3309689435772</c:v>
                </c:pt>
                <c:pt idx="86">
                  <c:v>578.3309689435772</c:v>
                </c:pt>
                <c:pt idx="87">
                  <c:v>578.3309689435772</c:v>
                </c:pt>
                <c:pt idx="88">
                  <c:v>578.3309689435772</c:v>
                </c:pt>
                <c:pt idx="89">
                  <c:v>578.3309689435772</c:v>
                </c:pt>
                <c:pt idx="90">
                  <c:v>578.3309689435772</c:v>
                </c:pt>
                <c:pt idx="91">
                  <c:v>578.3309689435772</c:v>
                </c:pt>
                <c:pt idx="92">
                  <c:v>578.3309689435772</c:v>
                </c:pt>
                <c:pt idx="93">
                  <c:v>578.3309689435772</c:v>
                </c:pt>
                <c:pt idx="94">
                  <c:v>578.3309689435772</c:v>
                </c:pt>
                <c:pt idx="95">
                  <c:v>578.3309689435772</c:v>
                </c:pt>
                <c:pt idx="96">
                  <c:v>578.3309689435772</c:v>
                </c:pt>
                <c:pt idx="97">
                  <c:v>578.3309689435772</c:v>
                </c:pt>
                <c:pt idx="98">
                  <c:v>578.3309689435772</c:v>
                </c:pt>
                <c:pt idx="99">
                  <c:v>578.3309689435772</c:v>
                </c:pt>
                <c:pt idx="100">
                  <c:v>578.3309689435772</c:v>
                </c:pt>
                <c:pt idx="101">
                  <c:v>578.3309689435772</c:v>
                </c:pt>
                <c:pt idx="102">
                  <c:v>578.3309689435772</c:v>
                </c:pt>
                <c:pt idx="103">
                  <c:v>578.3309689435772</c:v>
                </c:pt>
                <c:pt idx="104">
                  <c:v>578.3309689435772</c:v>
                </c:pt>
                <c:pt idx="105">
                  <c:v>578.3309689435772</c:v>
                </c:pt>
                <c:pt idx="106">
                  <c:v>578.3309689435772</c:v>
                </c:pt>
                <c:pt idx="107">
                  <c:v>578.3309689435772</c:v>
                </c:pt>
                <c:pt idx="108">
                  <c:v>578.3309689435772</c:v>
                </c:pt>
                <c:pt idx="109">
                  <c:v>578.3309689435772</c:v>
                </c:pt>
                <c:pt idx="110">
                  <c:v>578.3309689435772</c:v>
                </c:pt>
                <c:pt idx="111">
                  <c:v>578.3309689435772</c:v>
                </c:pt>
                <c:pt idx="112">
                  <c:v>578.3309689435772</c:v>
                </c:pt>
                <c:pt idx="113">
                  <c:v>578.3309689435772</c:v>
                </c:pt>
                <c:pt idx="114">
                  <c:v>578.3309689435772</c:v>
                </c:pt>
                <c:pt idx="115">
                  <c:v>578.3309689435772</c:v>
                </c:pt>
                <c:pt idx="116">
                  <c:v>578.3309689435772</c:v>
                </c:pt>
                <c:pt idx="117">
                  <c:v>578.3309689435772</c:v>
                </c:pt>
                <c:pt idx="118">
                  <c:v>578.3309689435772</c:v>
                </c:pt>
                <c:pt idx="119">
                  <c:v>578.3309689435772</c:v>
                </c:pt>
                <c:pt idx="120">
                  <c:v>578.3309689435772</c:v>
                </c:pt>
                <c:pt idx="121">
                  <c:v>578.3309689435772</c:v>
                </c:pt>
                <c:pt idx="122">
                  <c:v>578.3309689435772</c:v>
                </c:pt>
                <c:pt idx="123">
                  <c:v>578.3309689435772</c:v>
                </c:pt>
                <c:pt idx="124">
                  <c:v>578.3309689435772</c:v>
                </c:pt>
                <c:pt idx="125">
                  <c:v>578.3309689435772</c:v>
                </c:pt>
                <c:pt idx="126">
                  <c:v>578.3309689435772</c:v>
                </c:pt>
                <c:pt idx="127">
                  <c:v>578.3309689435772</c:v>
                </c:pt>
                <c:pt idx="128">
                  <c:v>578.3309689435772</c:v>
                </c:pt>
                <c:pt idx="129">
                  <c:v>578.3309689435772</c:v>
                </c:pt>
                <c:pt idx="130">
                  <c:v>578.3309689435772</c:v>
                </c:pt>
                <c:pt idx="131">
                  <c:v>578.3309689435772</c:v>
                </c:pt>
                <c:pt idx="132">
                  <c:v>578.3309689435772</c:v>
                </c:pt>
                <c:pt idx="133">
                  <c:v>578.3309689435772</c:v>
                </c:pt>
                <c:pt idx="134">
                  <c:v>578.3309689435772</c:v>
                </c:pt>
                <c:pt idx="135">
                  <c:v>578.3309689435772</c:v>
                </c:pt>
                <c:pt idx="136">
                  <c:v>578.3309689435772</c:v>
                </c:pt>
                <c:pt idx="137">
                  <c:v>578.3309689435772</c:v>
                </c:pt>
                <c:pt idx="138">
                  <c:v>578.3309689435772</c:v>
                </c:pt>
                <c:pt idx="139">
                  <c:v>578.3309689435772</c:v>
                </c:pt>
                <c:pt idx="140">
                  <c:v>578.3309689435772</c:v>
                </c:pt>
                <c:pt idx="141">
                  <c:v>578.3309689435772</c:v>
                </c:pt>
                <c:pt idx="142">
                  <c:v>578.3309689435772</c:v>
                </c:pt>
                <c:pt idx="143">
                  <c:v>578.3309689435772</c:v>
                </c:pt>
                <c:pt idx="144">
                  <c:v>578.3309689435772</c:v>
                </c:pt>
                <c:pt idx="145">
                  <c:v>578.3309689435772</c:v>
                </c:pt>
                <c:pt idx="146">
                  <c:v>578.3309689435772</c:v>
                </c:pt>
                <c:pt idx="147">
                  <c:v>578.3309689435772</c:v>
                </c:pt>
                <c:pt idx="148">
                  <c:v>578.3309689435772</c:v>
                </c:pt>
                <c:pt idx="149">
                  <c:v>578.3309689435772</c:v>
                </c:pt>
                <c:pt idx="150">
                  <c:v>578.3309689435772</c:v>
                </c:pt>
                <c:pt idx="151">
                  <c:v>578.3309689435772</c:v>
                </c:pt>
                <c:pt idx="152">
                  <c:v>578.3309689435772</c:v>
                </c:pt>
                <c:pt idx="153">
                  <c:v>578.3309689435772</c:v>
                </c:pt>
                <c:pt idx="154">
                  <c:v>578.3309689435772</c:v>
                </c:pt>
                <c:pt idx="155">
                  <c:v>578.3309689435772</c:v>
                </c:pt>
                <c:pt idx="156">
                  <c:v>578.3309689435772</c:v>
                </c:pt>
                <c:pt idx="157">
                  <c:v>578.3309689435772</c:v>
                </c:pt>
                <c:pt idx="158">
                  <c:v>578.3309689435772</c:v>
                </c:pt>
                <c:pt idx="159">
                  <c:v>578.3309689435772</c:v>
                </c:pt>
                <c:pt idx="160">
                  <c:v>578.3309689435772</c:v>
                </c:pt>
                <c:pt idx="161">
                  <c:v>578.3309689435772</c:v>
                </c:pt>
                <c:pt idx="162">
                  <c:v>578.3309689435772</c:v>
                </c:pt>
                <c:pt idx="163">
                  <c:v>578.3309689435772</c:v>
                </c:pt>
                <c:pt idx="164">
                  <c:v>578.3309689435772</c:v>
                </c:pt>
                <c:pt idx="165">
                  <c:v>578.3309689435772</c:v>
                </c:pt>
                <c:pt idx="166">
                  <c:v>578.3309689435772</c:v>
                </c:pt>
                <c:pt idx="167">
                  <c:v>578.3309689435772</c:v>
                </c:pt>
                <c:pt idx="168">
                  <c:v>578.3309689435772</c:v>
                </c:pt>
                <c:pt idx="169">
                  <c:v>578.3309689435772</c:v>
                </c:pt>
                <c:pt idx="170">
                  <c:v>578.3309689435772</c:v>
                </c:pt>
                <c:pt idx="171">
                  <c:v>578.3309689435772</c:v>
                </c:pt>
                <c:pt idx="172">
                  <c:v>578.3309689435772</c:v>
                </c:pt>
                <c:pt idx="173">
                  <c:v>578.3309689435772</c:v>
                </c:pt>
                <c:pt idx="174">
                  <c:v>578.3309689435772</c:v>
                </c:pt>
                <c:pt idx="175">
                  <c:v>578.3309689435772</c:v>
                </c:pt>
                <c:pt idx="176">
                  <c:v>578.3309689435772</c:v>
                </c:pt>
                <c:pt idx="177">
                  <c:v>578.3309689435772</c:v>
                </c:pt>
                <c:pt idx="178">
                  <c:v>578.3309689435772</c:v>
                </c:pt>
                <c:pt idx="179">
                  <c:v>578.3309689435772</c:v>
                </c:pt>
                <c:pt idx="180">
                  <c:v>578.3309689435772</c:v>
                </c:pt>
                <c:pt idx="181">
                  <c:v>578.3309689435772</c:v>
                </c:pt>
                <c:pt idx="182">
                  <c:v>578.3309689435772</c:v>
                </c:pt>
                <c:pt idx="183">
                  <c:v>578.3309689435772</c:v>
                </c:pt>
                <c:pt idx="184">
                  <c:v>578.3309689435772</c:v>
                </c:pt>
                <c:pt idx="185">
                  <c:v>578.3309689435772</c:v>
                </c:pt>
                <c:pt idx="186">
                  <c:v>578.3309689435772</c:v>
                </c:pt>
                <c:pt idx="187">
                  <c:v>578.3309689435772</c:v>
                </c:pt>
                <c:pt idx="188">
                  <c:v>578.3309689435772</c:v>
                </c:pt>
                <c:pt idx="189">
                  <c:v>578.3309689435772</c:v>
                </c:pt>
                <c:pt idx="190">
                  <c:v>578.3309689435772</c:v>
                </c:pt>
                <c:pt idx="191">
                  <c:v>578.3309689435772</c:v>
                </c:pt>
                <c:pt idx="192">
                  <c:v>578.3309689435772</c:v>
                </c:pt>
                <c:pt idx="193">
                  <c:v>578.3309689435772</c:v>
                </c:pt>
                <c:pt idx="194">
                  <c:v>578.3309689435772</c:v>
                </c:pt>
                <c:pt idx="195">
                  <c:v>578.3309689435772</c:v>
                </c:pt>
                <c:pt idx="196">
                  <c:v>578.3309689435772</c:v>
                </c:pt>
                <c:pt idx="197">
                  <c:v>578.3309689435772</c:v>
                </c:pt>
                <c:pt idx="198">
                  <c:v>578.3309689435772</c:v>
                </c:pt>
                <c:pt idx="199">
                  <c:v>578.3309689435772</c:v>
                </c:pt>
                <c:pt idx="200">
                  <c:v>578.3309689435772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9.1205052434143745</c:v>
                </c:pt>
                <c:pt idx="2">
                  <c:v>17.840594441673627</c:v>
                </c:pt>
                <c:pt idx="3">
                  <c:v>26.431369356975893</c:v>
                </c:pt>
                <c:pt idx="4">
                  <c:v>34.942431939452</c:v>
                </c:pt>
                <c:pt idx="5">
                  <c:v>43.396263418960721</c:v>
                </c:pt>
                <c:pt idx="6">
                  <c:v>51.805688027631021</c:v>
                </c:pt>
                <c:pt idx="7">
                  <c:v>60.178973052060293</c:v>
                </c:pt>
                <c:pt idx="8">
                  <c:v>68.521876983755931</c:v>
                </c:pt>
                <c:pt idx="9">
                  <c:v>76.838632387229723</c:v>
                </c:pt>
                <c:pt idx="10">
                  <c:v>85.132476078446658</c:v>
                </c:pt>
                <c:pt idx="11">
                  <c:v>93.405960049000996</c:v>
                </c:pt>
                <c:pt idx="12">
                  <c:v>101.66114567858922</c:v>
                </c:pt>
                <c:pt idx="13">
                  <c:v>109.89973119219725</c:v>
                </c:pt>
                <c:pt idx="14">
                  <c:v>118.12313870787364</c:v>
                </c:pt>
                <c:pt idx="15">
                  <c:v>126.33257567195763</c:v>
                </c:pt>
                <c:pt idx="16">
                  <c:v>134.52907942983498</c:v>
                </c:pt>
                <c:pt idx="17">
                  <c:v>142.71355032984923</c:v>
                </c:pt>
                <c:pt idx="18">
                  <c:v>150.88677681332314</c:v>
                </c:pt>
                <c:pt idx="19">
                  <c:v>159.04945476917291</c:v>
                </c:pt>
                <c:pt idx="20">
                  <c:v>167.20220269762663</c:v>
                </c:pt>
                <c:pt idx="21">
                  <c:v>175.34557375501291</c:v>
                </c:pt>
                <c:pt idx="22">
                  <c:v>183.48006543930072</c:v>
                </c:pt>
                <c:pt idx="23">
                  <c:v>191.60612746485222</c:v>
                </c:pt>
                <c:pt idx="24">
                  <c:v>199.72416822900982</c:v>
                </c:pt>
                <c:pt idx="25">
                  <c:v>207.83456017054877</c:v>
                </c:pt>
                <c:pt idx="26">
                  <c:v>215.93764424664462</c:v>
                </c:pt>
                <c:pt idx="27">
                  <c:v>224.03373370170257</c:v>
                </c:pt>
                <c:pt idx="28">
                  <c:v>232.12311726214671</c:v>
                </c:pt>
                <c:pt idx="29">
                  <c:v>240.20606186198415</c:v>
                </c:pt>
                <c:pt idx="30">
                  <c:v>248.28281498186891</c:v>
                </c:pt>
                <c:pt idx="31">
                  <c:v>256.35360666752848</c:v>
                </c:pt>
                <c:pt idx="32">
                  <c:v>264.41865128043275</c:v>
                </c:pt>
                <c:pt idx="33">
                  <c:v>272.47814902348142</c:v>
                </c:pt>
                <c:pt idx="34">
                  <c:v>280.53228727656409</c:v>
                </c:pt>
                <c:pt idx="35">
                  <c:v>288.58124177058033</c:v>
                </c:pt>
                <c:pt idx="36">
                  <c:v>296.62517762351439</c:v>
                </c:pt>
                <c:pt idx="37">
                  <c:v>304.66425025815448</c:v>
                </c:pt>
                <c:pt idx="38">
                  <c:v>312.69860621780907</c:v>
                </c:pt>
                <c:pt idx="39">
                  <c:v>320.72838389374266</c:v>
                </c:pt>
                <c:pt idx="40">
                  <c:v>328.75371417590378</c:v>
                </c:pt>
                <c:pt idx="41">
                  <c:v>336.77472103674796</c:v>
                </c:pt>
                <c:pt idx="42">
                  <c:v>344.79152205649933</c:v>
                </c:pt>
                <c:pt idx="43">
                  <c:v>265.85294975536203</c:v>
                </c:pt>
                <c:pt idx="44">
                  <c:v>275.98704151686565</c:v>
                </c:pt>
                <c:pt idx="45">
                  <c:v>286.1127783905921</c:v>
                </c:pt>
                <c:pt idx="46">
                  <c:v>296.23049794298413</c:v>
                </c:pt>
                <c:pt idx="47">
                  <c:v>306.34051278308982</c:v>
                </c:pt>
                <c:pt idx="48">
                  <c:v>316.44311318835122</c:v>
                </c:pt>
                <c:pt idx="49">
                  <c:v>326.53856937734338</c:v>
                </c:pt>
                <c:pt idx="50">
                  <c:v>336.62713348660469</c:v>
                </c:pt>
                <c:pt idx="51">
                  <c:v>346.7090412979864</c:v>
                </c:pt>
                <c:pt idx="52">
                  <c:v>356.78451375449373</c:v>
                </c:pt>
                <c:pt idx="53">
                  <c:v>366.85375829588514</c:v>
                </c:pt>
                <c:pt idx="54">
                  <c:v>376.91697003992073</c:v>
                </c:pt>
                <c:pt idx="55">
                  <c:v>386.974332830832</c:v>
                </c:pt>
                <c:pt idx="56">
                  <c:v>397.02602017306691</c:v>
                </c:pt>
                <c:pt idx="57">
                  <c:v>407.07219606551752</c:v>
                </c:pt>
                <c:pt idx="58">
                  <c:v>417.11301574907424</c:v>
                </c:pt>
                <c:pt idx="59">
                  <c:v>427.14862637843333</c:v>
                </c:pt>
                <c:pt idx="60">
                  <c:v>437.17916762746091</c:v>
                </c:pt>
                <c:pt idx="61">
                  <c:v>447.20477223609595</c:v>
                </c:pt>
                <c:pt idx="62">
                  <c:v>457.2255665056469</c:v>
                </c:pt>
                <c:pt idx="63">
                  <c:v>467.24167074839858</c:v>
                </c:pt>
                <c:pt idx="64">
                  <c:v>477.25319969665674</c:v>
                </c:pt>
                <c:pt idx="65">
                  <c:v>487.2602628756772</c:v>
                </c:pt>
                <c:pt idx="66">
                  <c:v>497.26296494436366</c:v>
                </c:pt>
                <c:pt idx="67">
                  <c:v>507.26140600712387</c:v>
                </c:pt>
                <c:pt idx="68">
                  <c:v>517.25568189985654</c:v>
                </c:pt>
                <c:pt idx="69">
                  <c:v>527.24588445268807</c:v>
                </c:pt>
                <c:pt idx="70">
                  <c:v>537.23210173175823</c:v>
                </c:pt>
                <c:pt idx="71">
                  <c:v>547.21441826209423</c:v>
                </c:pt>
                <c:pt idx="72">
                  <c:v>557.19291523337813</c:v>
                </c:pt>
                <c:pt idx="73">
                  <c:v>567.16767069020932</c:v>
                </c:pt>
                <c:pt idx="74">
                  <c:v>577.1387597082861</c:v>
                </c:pt>
                <c:pt idx="75">
                  <c:v>587.1062545577829</c:v>
                </c:pt>
                <c:pt idx="76">
                  <c:v>597.07022485505559</c:v>
                </c:pt>
                <c:pt idx="77">
                  <c:v>607.0307377036969</c:v>
                </c:pt>
                <c:pt idx="78">
                  <c:v>616.9878578258531</c:v>
                </c:pt>
                <c:pt idx="79">
                  <c:v>626.94164768462656</c:v>
                </c:pt>
                <c:pt idx="80">
                  <c:v>636.89216759830128</c:v>
                </c:pt>
                <c:pt idx="81">
                  <c:v>646.8394758470622</c:v>
                </c:pt>
                <c:pt idx="82">
                  <c:v>656.78362877280983</c:v>
                </c:pt>
                <c:pt idx="83">
                  <c:v>666.72468087261734</c:v>
                </c:pt>
                <c:pt idx="84">
                  <c:v>676.66268488632716</c:v>
                </c:pt>
                <c:pt idx="85">
                  <c:v>552.22847702156707</c:v>
                </c:pt>
                <c:pt idx="86">
                  <c:v>552.22847702156707</c:v>
                </c:pt>
                <c:pt idx="87">
                  <c:v>552.22847702156707</c:v>
                </c:pt>
                <c:pt idx="88">
                  <c:v>552.22847702156707</c:v>
                </c:pt>
                <c:pt idx="89">
                  <c:v>552.22847702156707</c:v>
                </c:pt>
                <c:pt idx="90">
                  <c:v>552.22847702156707</c:v>
                </c:pt>
                <c:pt idx="91">
                  <c:v>552.22847702156707</c:v>
                </c:pt>
                <c:pt idx="92">
                  <c:v>552.22847702156707</c:v>
                </c:pt>
                <c:pt idx="93">
                  <c:v>552.22847702156707</c:v>
                </c:pt>
                <c:pt idx="94">
                  <c:v>552.22847702156707</c:v>
                </c:pt>
                <c:pt idx="95">
                  <c:v>552.22847702156707</c:v>
                </c:pt>
                <c:pt idx="96">
                  <c:v>552.22847702156707</c:v>
                </c:pt>
                <c:pt idx="97">
                  <c:v>552.22847702156707</c:v>
                </c:pt>
                <c:pt idx="98">
                  <c:v>552.22847702156707</c:v>
                </c:pt>
                <c:pt idx="99">
                  <c:v>552.22847702156707</c:v>
                </c:pt>
                <c:pt idx="100">
                  <c:v>552.22847702156707</c:v>
                </c:pt>
                <c:pt idx="101">
                  <c:v>552.22847702156707</c:v>
                </c:pt>
                <c:pt idx="102">
                  <c:v>552.22847702156707</c:v>
                </c:pt>
                <c:pt idx="103">
                  <c:v>552.22847702156707</c:v>
                </c:pt>
                <c:pt idx="104">
                  <c:v>552.22847702156707</c:v>
                </c:pt>
                <c:pt idx="105">
                  <c:v>552.22847702156707</c:v>
                </c:pt>
                <c:pt idx="106">
                  <c:v>552.22847702156707</c:v>
                </c:pt>
                <c:pt idx="107">
                  <c:v>552.22847702156707</c:v>
                </c:pt>
                <c:pt idx="108">
                  <c:v>552.22847702156707</c:v>
                </c:pt>
                <c:pt idx="109">
                  <c:v>552.22847702156707</c:v>
                </c:pt>
                <c:pt idx="110">
                  <c:v>552.22847702156707</c:v>
                </c:pt>
                <c:pt idx="111">
                  <c:v>552.22847702156707</c:v>
                </c:pt>
                <c:pt idx="112">
                  <c:v>552.22847702156707</c:v>
                </c:pt>
                <c:pt idx="113">
                  <c:v>552.22847702156707</c:v>
                </c:pt>
                <c:pt idx="114">
                  <c:v>552.22847702156707</c:v>
                </c:pt>
                <c:pt idx="115">
                  <c:v>552.22847702156707</c:v>
                </c:pt>
                <c:pt idx="116">
                  <c:v>552.22847702156707</c:v>
                </c:pt>
                <c:pt idx="117">
                  <c:v>552.22847702156707</c:v>
                </c:pt>
                <c:pt idx="118">
                  <c:v>552.22847702156707</c:v>
                </c:pt>
                <c:pt idx="119">
                  <c:v>552.22847702156707</c:v>
                </c:pt>
                <c:pt idx="120">
                  <c:v>552.22847702156707</c:v>
                </c:pt>
                <c:pt idx="121">
                  <c:v>552.22847702156707</c:v>
                </c:pt>
                <c:pt idx="122">
                  <c:v>552.22847702156707</c:v>
                </c:pt>
                <c:pt idx="123">
                  <c:v>552.22847702156707</c:v>
                </c:pt>
                <c:pt idx="124">
                  <c:v>552.22847702156707</c:v>
                </c:pt>
                <c:pt idx="125">
                  <c:v>552.22847702156707</c:v>
                </c:pt>
                <c:pt idx="126">
                  <c:v>552.22847702156707</c:v>
                </c:pt>
                <c:pt idx="127">
                  <c:v>552.22847702156707</c:v>
                </c:pt>
                <c:pt idx="128">
                  <c:v>552.22847702156707</c:v>
                </c:pt>
                <c:pt idx="129">
                  <c:v>552.22847702156707</c:v>
                </c:pt>
                <c:pt idx="130">
                  <c:v>552.22847702156707</c:v>
                </c:pt>
                <c:pt idx="131">
                  <c:v>552.22847702156707</c:v>
                </c:pt>
                <c:pt idx="132">
                  <c:v>552.22847702156707</c:v>
                </c:pt>
                <c:pt idx="133">
                  <c:v>552.22847702156707</c:v>
                </c:pt>
                <c:pt idx="134">
                  <c:v>552.22847702156707</c:v>
                </c:pt>
                <c:pt idx="135">
                  <c:v>552.22847702156707</c:v>
                </c:pt>
                <c:pt idx="136">
                  <c:v>552.22847702156707</c:v>
                </c:pt>
                <c:pt idx="137">
                  <c:v>552.22847702156707</c:v>
                </c:pt>
                <c:pt idx="138">
                  <c:v>552.22847702156707</c:v>
                </c:pt>
                <c:pt idx="139">
                  <c:v>552.22847702156707</c:v>
                </c:pt>
                <c:pt idx="140">
                  <c:v>552.22847702156707</c:v>
                </c:pt>
                <c:pt idx="141">
                  <c:v>552.22847702156707</c:v>
                </c:pt>
                <c:pt idx="142">
                  <c:v>552.22847702156707</c:v>
                </c:pt>
                <c:pt idx="143">
                  <c:v>552.22847702156707</c:v>
                </c:pt>
                <c:pt idx="144">
                  <c:v>552.22847702156707</c:v>
                </c:pt>
                <c:pt idx="145">
                  <c:v>552.22847702156707</c:v>
                </c:pt>
                <c:pt idx="146">
                  <c:v>552.22847702156707</c:v>
                </c:pt>
                <c:pt idx="147">
                  <c:v>552.22847702156707</c:v>
                </c:pt>
                <c:pt idx="148">
                  <c:v>552.22847702156707</c:v>
                </c:pt>
                <c:pt idx="149">
                  <c:v>552.22847702156707</c:v>
                </c:pt>
                <c:pt idx="150">
                  <c:v>552.22847702156707</c:v>
                </c:pt>
                <c:pt idx="151">
                  <c:v>552.22847702156707</c:v>
                </c:pt>
                <c:pt idx="152">
                  <c:v>552.22847702156707</c:v>
                </c:pt>
                <c:pt idx="153">
                  <c:v>552.22847702156707</c:v>
                </c:pt>
                <c:pt idx="154">
                  <c:v>552.22847702156707</c:v>
                </c:pt>
                <c:pt idx="155">
                  <c:v>552.22847702156707</c:v>
                </c:pt>
                <c:pt idx="156">
                  <c:v>552.22847702156707</c:v>
                </c:pt>
                <c:pt idx="157">
                  <c:v>552.22847702156707</c:v>
                </c:pt>
                <c:pt idx="158">
                  <c:v>552.22847702156707</c:v>
                </c:pt>
                <c:pt idx="159">
                  <c:v>552.22847702156707</c:v>
                </c:pt>
                <c:pt idx="160">
                  <c:v>552.22847702156707</c:v>
                </c:pt>
                <c:pt idx="161">
                  <c:v>552.22847702156707</c:v>
                </c:pt>
                <c:pt idx="162">
                  <c:v>552.22847702156707</c:v>
                </c:pt>
                <c:pt idx="163">
                  <c:v>552.22847702156707</c:v>
                </c:pt>
                <c:pt idx="164">
                  <c:v>552.22847702156707</c:v>
                </c:pt>
                <c:pt idx="165">
                  <c:v>552.22847702156707</c:v>
                </c:pt>
                <c:pt idx="166">
                  <c:v>552.22847702156707</c:v>
                </c:pt>
                <c:pt idx="167">
                  <c:v>552.22847702156707</c:v>
                </c:pt>
                <c:pt idx="168">
                  <c:v>552.22847702156707</c:v>
                </c:pt>
                <c:pt idx="169">
                  <c:v>552.22847702156707</c:v>
                </c:pt>
                <c:pt idx="170">
                  <c:v>552.22847702156707</c:v>
                </c:pt>
                <c:pt idx="171">
                  <c:v>552.22847702156707</c:v>
                </c:pt>
                <c:pt idx="172">
                  <c:v>552.22847702156707</c:v>
                </c:pt>
                <c:pt idx="173">
                  <c:v>552.22847702156707</c:v>
                </c:pt>
                <c:pt idx="174">
                  <c:v>552.22847702156707</c:v>
                </c:pt>
                <c:pt idx="175">
                  <c:v>552.22847702156707</c:v>
                </c:pt>
                <c:pt idx="176">
                  <c:v>552.22847702156707</c:v>
                </c:pt>
                <c:pt idx="177">
                  <c:v>552.22847702156707</c:v>
                </c:pt>
                <c:pt idx="178">
                  <c:v>552.22847702156707</c:v>
                </c:pt>
                <c:pt idx="179">
                  <c:v>552.22847702156707</c:v>
                </c:pt>
                <c:pt idx="180">
                  <c:v>552.22847702156707</c:v>
                </c:pt>
                <c:pt idx="181">
                  <c:v>552.22847702156707</c:v>
                </c:pt>
                <c:pt idx="182">
                  <c:v>552.22847702156707</c:v>
                </c:pt>
                <c:pt idx="183">
                  <c:v>552.22847702156707</c:v>
                </c:pt>
                <c:pt idx="184">
                  <c:v>552.22847702156707</c:v>
                </c:pt>
                <c:pt idx="185">
                  <c:v>552.22847702156707</c:v>
                </c:pt>
                <c:pt idx="186">
                  <c:v>552.22847702156707</c:v>
                </c:pt>
                <c:pt idx="187">
                  <c:v>552.22847702156707</c:v>
                </c:pt>
                <c:pt idx="188">
                  <c:v>552.22847702156707</c:v>
                </c:pt>
                <c:pt idx="189">
                  <c:v>552.22847702156707</c:v>
                </c:pt>
                <c:pt idx="190">
                  <c:v>552.22847702156707</c:v>
                </c:pt>
                <c:pt idx="191">
                  <c:v>552.22847702156707</c:v>
                </c:pt>
                <c:pt idx="192">
                  <c:v>552.22847702156707</c:v>
                </c:pt>
                <c:pt idx="193">
                  <c:v>552.22847702156707</c:v>
                </c:pt>
                <c:pt idx="194">
                  <c:v>552.22847702156707</c:v>
                </c:pt>
                <c:pt idx="195">
                  <c:v>552.22847702156707</c:v>
                </c:pt>
                <c:pt idx="196">
                  <c:v>552.22847702156707</c:v>
                </c:pt>
                <c:pt idx="197">
                  <c:v>552.22847702156707</c:v>
                </c:pt>
                <c:pt idx="198">
                  <c:v>552.22847702156707</c:v>
                </c:pt>
                <c:pt idx="199">
                  <c:v>552.22847702156707</c:v>
                </c:pt>
                <c:pt idx="200">
                  <c:v>552.22847702156707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8.9782147164145059</c:v>
                </c:pt>
                <c:pt idx="2">
                  <c:v>17.561725351395953</c:v>
                </c:pt>
                <c:pt idx="3">
                  <c:v>26.017766380980003</c:v>
                </c:pt>
                <c:pt idx="4">
                  <c:v>34.395232179906543</c:v>
                </c:pt>
                <c:pt idx="5">
                  <c:v>42.716283281671302</c:v>
                </c:pt>
                <c:pt idx="6">
                  <c:v>50.993560979808315</c:v>
                </c:pt>
                <c:pt idx="7">
                  <c:v>59.235214627476296</c:v>
                </c:pt>
                <c:pt idx="8">
                  <c:v>67.446920570886519</c:v>
                </c:pt>
                <c:pt idx="9">
                  <c:v>75.632850996713188</c:v>
                </c:pt>
                <c:pt idx="10">
                  <c:v>83.796196547508444</c:v>
                </c:pt>
                <c:pt idx="11">
                  <c:v>91.939472810522659</c:v>
                </c:pt>
                <c:pt idx="12">
                  <c:v>100.06471175972251</c:v>
                </c:pt>
                <c:pt idx="13">
                  <c:v>108.17358739479216</c:v>
                </c:pt>
                <c:pt idx="14">
                  <c:v>116.26750154716372</c:v>
                </c:pt>
                <c:pt idx="15">
                  <c:v>124.34764443886763</c:v>
                </c:pt>
                <c:pt idx="16">
                  <c:v>132.41503861748274</c:v>
                </c:pt>
                <c:pt idx="17">
                  <c:v>140.47057158781885</c:v>
                </c:pt>
                <c:pt idx="18">
                  <c:v>148.51502054402641</c:v>
                </c:pt>
                <c:pt idx="19">
                  <c:v>156.54907144811605</c:v>
                </c:pt>
                <c:pt idx="20">
                  <c:v>164.57333397736565</c:v>
                </c:pt>
                <c:pt idx="21">
                  <c:v>172.58835339728887</c:v>
                </c:pt>
                <c:pt idx="22">
                  <c:v>180.59462010901038</c:v>
                </c:pt>
                <c:pt idx="23">
                  <c:v>188.59257741168457</c:v>
                </c:pt>
                <c:pt idx="24">
                  <c:v>196.58262787683626</c:v>
                </c:pt>
                <c:pt idx="25">
                  <c:v>204.56513863037489</c:v>
                </c:pt>
                <c:pt idx="26">
                  <c:v>212.54044576569723</c:v>
                </c:pt>
                <c:pt idx="27">
                  <c:v>220.50885805875461</c:v>
                </c:pt>
                <c:pt idx="28">
                  <c:v>228.4706601172677</c:v>
                </c:pt>
                <c:pt idx="29">
                  <c:v>236.42611506741096</c:v>
                </c:pt>
                <c:pt idx="30">
                  <c:v>244.37546685950898</c:v>
                </c:pt>
                <c:pt idx="31">
                  <c:v>252.3189422576703</c:v>
                </c:pt>
                <c:pt idx="32">
                  <c:v>260.25675256548305</c:v>
                </c:pt>
                <c:pt idx="33">
                  <c:v>268.18909512993838</c:v>
                </c:pt>
                <c:pt idx="34">
                  <c:v>276.11615465793784</c:v>
                </c:pt>
                <c:pt idx="35">
                  <c:v>284.03810437356748</c:v>
                </c:pt>
                <c:pt idx="36">
                  <c:v>291.95510703939129</c:v>
                </c:pt>
                <c:pt idx="37">
                  <c:v>299.86731586108039</c:v>
                </c:pt>
                <c:pt idx="38">
                  <c:v>307.77487529149226</c:v>
                </c:pt>
                <c:pt idx="39">
                  <c:v>315.6779217477303</c:v>
                </c:pt>
                <c:pt idx="40">
                  <c:v>323.57658425258813</c:v>
                </c:pt>
                <c:pt idx="41">
                  <c:v>331.47098501004558</c:v>
                </c:pt>
                <c:pt idx="42">
                  <c:v>339.36123992303641</c:v>
                </c:pt>
                <c:pt idx="43">
                  <c:v>261.6684226324216</c:v>
                </c:pt>
                <c:pt idx="44">
                  <c:v>271.64262506666677</c:v>
                </c:pt>
                <c:pt idx="45">
                  <c:v>281.60859179621082</c:v>
                </c:pt>
                <c:pt idx="46">
                  <c:v>291.56665557208669</c:v>
                </c:pt>
                <c:pt idx="47">
                  <c:v>301.51712454395164</c:v>
                </c:pt>
                <c:pt idx="48">
                  <c:v>311.46028484841941</c:v>
                </c:pt>
                <c:pt idx="49">
                  <c:v>321.39640284937747</c:v>
                </c:pt>
                <c:pt idx="50">
                  <c:v>331.32572708661866</c:v>
                </c:pt>
                <c:pt idx="51">
                  <c:v>341.24848997854878</c:v>
                </c:pt>
                <c:pt idx="52">
                  <c:v>351.16490931640527</c:v>
                </c:pt>
                <c:pt idx="53">
                  <c:v>361.07518958080328</c:v>
                </c:pt>
                <c:pt idx="54">
                  <c:v>370.97952310613459</c:v>
                </c:pt>
                <c:pt idx="55">
                  <c:v>380.87809111407887</c:v>
                </c:pt>
                <c:pt idx="56">
                  <c:v>390.77106463403112</c:v>
                </c:pt>
                <c:pt idx="57">
                  <c:v>400.65860532542689</c:v>
                </c:pt>
                <c:pt idx="58">
                  <c:v>410.54086621463483</c:v>
                </c:pt>
                <c:pt idx="59">
                  <c:v>420.41799235717798</c:v>
                </c:pt>
                <c:pt idx="60">
                  <c:v>430.29012143446539</c:v>
                </c:pt>
                <c:pt idx="61">
                  <c:v>440.15738429289104</c:v>
                </c:pt>
                <c:pt idx="62">
                  <c:v>450.01990543206574</c:v>
                </c:pt>
                <c:pt idx="63">
                  <c:v>459.87780344801172</c:v>
                </c:pt>
                <c:pt idx="64">
                  <c:v>469.73119143636922</c:v>
                </c:pt>
                <c:pt idx="65">
                  <c:v>479.58017736000903</c:v>
                </c:pt>
                <c:pt idx="66">
                  <c:v>489.42486438486793</c:v>
                </c:pt>
                <c:pt idx="67">
                  <c:v>499.26535118735677</c:v>
                </c:pt>
                <c:pt idx="68">
                  <c:v>509.10173223626862</c:v>
                </c:pt>
                <c:pt idx="69">
                  <c:v>518.93409805176645</c:v>
                </c:pt>
                <c:pt idx="70">
                  <c:v>528.76253544371991</c:v>
                </c:pt>
                <c:pt idx="71">
                  <c:v>538.58712773140098</c:v>
                </c:pt>
                <c:pt idx="72">
                  <c:v>548.40795494631482</c:v>
                </c:pt>
                <c:pt idx="73">
                  <c:v>558.22509401974924</c:v>
                </c:pt>
                <c:pt idx="74">
                  <c:v>568.03861895644206</c:v>
                </c:pt>
                <c:pt idx="75">
                  <c:v>577.84860099562854</c:v>
                </c:pt>
                <c:pt idx="76">
                  <c:v>587.65510876058227</c:v>
                </c:pt>
                <c:pt idx="77">
                  <c:v>597.45820839765815</c:v>
                </c:pt>
                <c:pt idx="78">
                  <c:v>607.25796370573687</c:v>
                </c:pt>
                <c:pt idx="79">
                  <c:v>617.05443625687951</c:v>
                </c:pt>
                <c:pt idx="80">
                  <c:v>626.84768550892602</c:v>
                </c:pt>
                <c:pt idx="81">
                  <c:v>636.63776891069006</c:v>
                </c:pt>
                <c:pt idx="82">
                  <c:v>646.42474200035065</c:v>
                </c:pt>
                <c:pt idx="83">
                  <c:v>656.20865849757672</c:v>
                </c:pt>
                <c:pt idx="84">
                  <c:v>665.98957038987248</c:v>
                </c:pt>
                <c:pt idx="85">
                  <c:v>543.52196031239816</c:v>
                </c:pt>
                <c:pt idx="86">
                  <c:v>543.52196031239816</c:v>
                </c:pt>
                <c:pt idx="87">
                  <c:v>543.52196031239816</c:v>
                </c:pt>
                <c:pt idx="88">
                  <c:v>543.52196031239816</c:v>
                </c:pt>
                <c:pt idx="89">
                  <c:v>543.52196031239816</c:v>
                </c:pt>
                <c:pt idx="90">
                  <c:v>543.52196031239816</c:v>
                </c:pt>
                <c:pt idx="91">
                  <c:v>543.52196031239816</c:v>
                </c:pt>
                <c:pt idx="92">
                  <c:v>543.52196031239816</c:v>
                </c:pt>
                <c:pt idx="93">
                  <c:v>543.52196031239816</c:v>
                </c:pt>
                <c:pt idx="94">
                  <c:v>543.52196031239816</c:v>
                </c:pt>
                <c:pt idx="95">
                  <c:v>543.52196031239816</c:v>
                </c:pt>
                <c:pt idx="96">
                  <c:v>543.52196031239816</c:v>
                </c:pt>
                <c:pt idx="97">
                  <c:v>543.52196031239816</c:v>
                </c:pt>
                <c:pt idx="98">
                  <c:v>543.52196031239816</c:v>
                </c:pt>
                <c:pt idx="99">
                  <c:v>543.52196031239816</c:v>
                </c:pt>
                <c:pt idx="100">
                  <c:v>543.52196031239816</c:v>
                </c:pt>
                <c:pt idx="101">
                  <c:v>543.52196031239816</c:v>
                </c:pt>
                <c:pt idx="102">
                  <c:v>543.52196031239816</c:v>
                </c:pt>
                <c:pt idx="103">
                  <c:v>543.52196031239816</c:v>
                </c:pt>
                <c:pt idx="104">
                  <c:v>543.52196031239816</c:v>
                </c:pt>
                <c:pt idx="105">
                  <c:v>543.52196031239816</c:v>
                </c:pt>
                <c:pt idx="106">
                  <c:v>543.52196031239816</c:v>
                </c:pt>
                <c:pt idx="107">
                  <c:v>543.52196031239816</c:v>
                </c:pt>
                <c:pt idx="108">
                  <c:v>543.52196031239816</c:v>
                </c:pt>
                <c:pt idx="109">
                  <c:v>543.52196031239816</c:v>
                </c:pt>
                <c:pt idx="110">
                  <c:v>543.52196031239816</c:v>
                </c:pt>
                <c:pt idx="111">
                  <c:v>543.52196031239816</c:v>
                </c:pt>
                <c:pt idx="112">
                  <c:v>543.52196031239816</c:v>
                </c:pt>
                <c:pt idx="113">
                  <c:v>543.52196031239816</c:v>
                </c:pt>
                <c:pt idx="114">
                  <c:v>543.52196031239816</c:v>
                </c:pt>
                <c:pt idx="115">
                  <c:v>543.52196031239816</c:v>
                </c:pt>
                <c:pt idx="116">
                  <c:v>543.52196031239816</c:v>
                </c:pt>
                <c:pt idx="117">
                  <c:v>543.52196031239816</c:v>
                </c:pt>
                <c:pt idx="118">
                  <c:v>543.52196031239816</c:v>
                </c:pt>
                <c:pt idx="119">
                  <c:v>543.52196031239816</c:v>
                </c:pt>
                <c:pt idx="120">
                  <c:v>543.52196031239816</c:v>
                </c:pt>
                <c:pt idx="121">
                  <c:v>543.52196031239816</c:v>
                </c:pt>
                <c:pt idx="122">
                  <c:v>543.52196031239816</c:v>
                </c:pt>
                <c:pt idx="123">
                  <c:v>543.52196031239816</c:v>
                </c:pt>
                <c:pt idx="124">
                  <c:v>543.52196031239816</c:v>
                </c:pt>
                <c:pt idx="125">
                  <c:v>543.52196031239816</c:v>
                </c:pt>
                <c:pt idx="126">
                  <c:v>543.52196031239816</c:v>
                </c:pt>
                <c:pt idx="127">
                  <c:v>543.52196031239816</c:v>
                </c:pt>
                <c:pt idx="128">
                  <c:v>543.52196031239816</c:v>
                </c:pt>
                <c:pt idx="129">
                  <c:v>543.52196031239816</c:v>
                </c:pt>
                <c:pt idx="130">
                  <c:v>543.52196031239816</c:v>
                </c:pt>
                <c:pt idx="131">
                  <c:v>543.52196031239816</c:v>
                </c:pt>
                <c:pt idx="132">
                  <c:v>543.52196031239816</c:v>
                </c:pt>
                <c:pt idx="133">
                  <c:v>543.52196031239816</c:v>
                </c:pt>
                <c:pt idx="134">
                  <c:v>543.52196031239816</c:v>
                </c:pt>
                <c:pt idx="135">
                  <c:v>543.52196031239816</c:v>
                </c:pt>
                <c:pt idx="136">
                  <c:v>543.52196031239816</c:v>
                </c:pt>
                <c:pt idx="137">
                  <c:v>543.52196031239816</c:v>
                </c:pt>
                <c:pt idx="138">
                  <c:v>543.52196031239816</c:v>
                </c:pt>
                <c:pt idx="139">
                  <c:v>543.52196031239816</c:v>
                </c:pt>
                <c:pt idx="140">
                  <c:v>543.52196031239816</c:v>
                </c:pt>
                <c:pt idx="141">
                  <c:v>543.52196031239816</c:v>
                </c:pt>
                <c:pt idx="142">
                  <c:v>543.52196031239816</c:v>
                </c:pt>
                <c:pt idx="143">
                  <c:v>543.52196031239816</c:v>
                </c:pt>
                <c:pt idx="144">
                  <c:v>543.52196031239816</c:v>
                </c:pt>
                <c:pt idx="145">
                  <c:v>543.52196031239816</c:v>
                </c:pt>
                <c:pt idx="146">
                  <c:v>543.52196031239816</c:v>
                </c:pt>
                <c:pt idx="147">
                  <c:v>543.52196031239816</c:v>
                </c:pt>
                <c:pt idx="148">
                  <c:v>543.52196031239816</c:v>
                </c:pt>
                <c:pt idx="149">
                  <c:v>543.52196031239816</c:v>
                </c:pt>
                <c:pt idx="150">
                  <c:v>543.52196031239816</c:v>
                </c:pt>
                <c:pt idx="151">
                  <c:v>543.52196031239816</c:v>
                </c:pt>
                <c:pt idx="152">
                  <c:v>543.52196031239816</c:v>
                </c:pt>
                <c:pt idx="153">
                  <c:v>543.52196031239816</c:v>
                </c:pt>
                <c:pt idx="154">
                  <c:v>543.52196031239816</c:v>
                </c:pt>
                <c:pt idx="155">
                  <c:v>543.52196031239816</c:v>
                </c:pt>
                <c:pt idx="156">
                  <c:v>543.52196031239816</c:v>
                </c:pt>
                <c:pt idx="157">
                  <c:v>543.52196031239816</c:v>
                </c:pt>
                <c:pt idx="158">
                  <c:v>543.52196031239816</c:v>
                </c:pt>
                <c:pt idx="159">
                  <c:v>543.52196031239816</c:v>
                </c:pt>
                <c:pt idx="160">
                  <c:v>543.52196031239816</c:v>
                </c:pt>
                <c:pt idx="161">
                  <c:v>543.52196031239816</c:v>
                </c:pt>
                <c:pt idx="162">
                  <c:v>543.52196031239816</c:v>
                </c:pt>
                <c:pt idx="163">
                  <c:v>543.52196031239816</c:v>
                </c:pt>
                <c:pt idx="164">
                  <c:v>543.52196031239816</c:v>
                </c:pt>
                <c:pt idx="165">
                  <c:v>543.52196031239816</c:v>
                </c:pt>
                <c:pt idx="166">
                  <c:v>543.52196031239816</c:v>
                </c:pt>
                <c:pt idx="167">
                  <c:v>543.52196031239816</c:v>
                </c:pt>
                <c:pt idx="168">
                  <c:v>543.52196031239816</c:v>
                </c:pt>
                <c:pt idx="169">
                  <c:v>543.52196031239816</c:v>
                </c:pt>
                <c:pt idx="170">
                  <c:v>543.52196031239816</c:v>
                </c:pt>
                <c:pt idx="171">
                  <c:v>543.52196031239816</c:v>
                </c:pt>
                <c:pt idx="172">
                  <c:v>543.52196031239816</c:v>
                </c:pt>
                <c:pt idx="173">
                  <c:v>543.52196031239816</c:v>
                </c:pt>
                <c:pt idx="174">
                  <c:v>543.52196031239816</c:v>
                </c:pt>
                <c:pt idx="175">
                  <c:v>543.52196031239816</c:v>
                </c:pt>
                <c:pt idx="176">
                  <c:v>543.52196031239816</c:v>
                </c:pt>
                <c:pt idx="177">
                  <c:v>543.52196031239816</c:v>
                </c:pt>
                <c:pt idx="178">
                  <c:v>543.52196031239816</c:v>
                </c:pt>
                <c:pt idx="179">
                  <c:v>543.52196031239816</c:v>
                </c:pt>
                <c:pt idx="180">
                  <c:v>543.52196031239816</c:v>
                </c:pt>
                <c:pt idx="181">
                  <c:v>543.52196031239816</c:v>
                </c:pt>
                <c:pt idx="182">
                  <c:v>543.52196031239816</c:v>
                </c:pt>
                <c:pt idx="183">
                  <c:v>543.52196031239816</c:v>
                </c:pt>
                <c:pt idx="184">
                  <c:v>543.52196031239816</c:v>
                </c:pt>
                <c:pt idx="185">
                  <c:v>543.52196031239816</c:v>
                </c:pt>
                <c:pt idx="186">
                  <c:v>543.52196031239816</c:v>
                </c:pt>
                <c:pt idx="187">
                  <c:v>543.52196031239816</c:v>
                </c:pt>
                <c:pt idx="188">
                  <c:v>543.52196031239816</c:v>
                </c:pt>
                <c:pt idx="189">
                  <c:v>543.52196031239816</c:v>
                </c:pt>
                <c:pt idx="190">
                  <c:v>543.52196031239816</c:v>
                </c:pt>
                <c:pt idx="191">
                  <c:v>543.52196031239816</c:v>
                </c:pt>
                <c:pt idx="192">
                  <c:v>543.52196031239816</c:v>
                </c:pt>
                <c:pt idx="193">
                  <c:v>543.52196031239816</c:v>
                </c:pt>
                <c:pt idx="194">
                  <c:v>543.52196031239816</c:v>
                </c:pt>
                <c:pt idx="195">
                  <c:v>543.52196031239816</c:v>
                </c:pt>
                <c:pt idx="196">
                  <c:v>543.52196031239816</c:v>
                </c:pt>
                <c:pt idx="197">
                  <c:v>543.52196031239816</c:v>
                </c:pt>
                <c:pt idx="198">
                  <c:v>543.52196031239816</c:v>
                </c:pt>
                <c:pt idx="199">
                  <c:v>543.52196031239816</c:v>
                </c:pt>
                <c:pt idx="200">
                  <c:v>543.52196031239816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10.114669600452146</c:v>
                </c:pt>
                <c:pt idx="2">
                  <c:v>19.789229205911891</c:v>
                </c:pt>
                <c:pt idx="3">
                  <c:v>29.321655375128831</c:v>
                </c:pt>
                <c:pt idx="4">
                  <c:v>38.766467187165475</c:v>
                </c:pt>
                <c:pt idx="5">
                  <c:v>48.148374475906508</c:v>
                </c:pt>
                <c:pt idx="6">
                  <c:v>57.481472762264154</c:v>
                </c:pt>
                <c:pt idx="7">
                  <c:v>66.774848883559258</c:v>
                </c:pt>
                <c:pt idx="8">
                  <c:v>76.034832180733929</c:v>
                </c:pt>
                <c:pt idx="9">
                  <c:v>85.266074799896259</c:v>
                </c:pt>
                <c:pt idx="10">
                  <c:v>94.472134428295249</c:v>
                </c:pt>
                <c:pt idx="11">
                  <c:v>103.65581604095964</c:v>
                </c:pt>
                <c:pt idx="12">
                  <c:v>112.81938536579644</c:v>
                </c:pt>
                <c:pt idx="13">
                  <c:v>121.96470897583403</c:v>
                </c:pt>
                <c:pt idx="14">
                  <c:v>131.09334996619506</c:v>
                </c:pt>
                <c:pt idx="15">
                  <c:v>140.20663547950733</c:v>
                </c:pt>
                <c:pt idx="16">
                  <c:v>149.30570569503686</c:v>
                </c:pt>
                <c:pt idx="17">
                  <c:v>158.39155021424895</c:v>
                </c:pt>
                <c:pt idx="18">
                  <c:v>167.46503563804725</c:v>
                </c:pt>
                <c:pt idx="19">
                  <c:v>176.52692684004555</c:v>
                </c:pt>
                <c:pt idx="20">
                  <c:v>185.57790363349201</c:v>
                </c:pt>
                <c:pt idx="21">
                  <c:v>194.61857401007899</c:v>
                </c:pt>
                <c:pt idx="22">
                  <c:v>203.64948478562815</c:v>
                </c:pt>
                <c:pt idx="23">
                  <c:v>212.67113025548056</c:v>
                </c:pt>
                <c:pt idx="24">
                  <c:v>221.68395930212861</c:v>
                </c:pt>
                <c:pt idx="25">
                  <c:v>230.68838128486126</c:v>
                </c:pt>
                <c:pt idx="26">
                  <c:v>239.68477096054093</c:v>
                </c:pt>
                <c:pt idx="27">
                  <c:v>248.67347262604446</c:v>
                </c:pt>
                <c:pt idx="28">
                  <c:v>257.65480362975563</c:v>
                </c:pt>
                <c:pt idx="29">
                  <c:v>266.62905736732188</c:v>
                </c:pt>
                <c:pt idx="30">
                  <c:v>275.59650585259124</c:v>
                </c:pt>
                <c:pt idx="31">
                  <c:v>284.5574019361307</c:v>
                </c:pt>
                <c:pt idx="32">
                  <c:v>293.51198122944101</c:v>
                </c:pt>
                <c:pt idx="33">
                  <c:v>302.46046378188919</c:v>
                </c:pt>
                <c:pt idx="34">
                  <c:v>311.40305554866444</c:v>
                </c:pt>
                <c:pt idx="35">
                  <c:v>320.33994968118043</c:v>
                </c:pt>
                <c:pt idx="36">
                  <c:v>329.27132766585896</c:v>
                </c:pt>
                <c:pt idx="37">
                  <c:v>338.19736033282396</c:v>
                </c:pt>
                <c:pt idx="38">
                  <c:v>347.1182087524806</c:v>
                </c:pt>
                <c:pt idx="39">
                  <c:v>356.03402503506419</c:v>
                </c:pt>
                <c:pt idx="40">
                  <c:v>364.94495304587485</c:v>
                </c:pt>
                <c:pt idx="41">
                  <c:v>373.85112904697672</c:v>
                </c:pt>
                <c:pt idx="42">
                  <c:v>382.75268227452915</c:v>
                </c:pt>
                <c:pt idx="43">
                  <c:v>295.10448230888341</c:v>
                </c:pt>
                <c:pt idx="44">
                  <c:v>306.35641562361388</c:v>
                </c:pt>
                <c:pt idx="45">
                  <c:v>317.59916581578415</c:v>
                </c:pt>
                <c:pt idx="46">
                  <c:v>328.8331039153947</c:v>
                </c:pt>
                <c:pt idx="47">
                  <c:v>340.05857352098025</c:v>
                </c:pt>
                <c:pt idx="48">
                  <c:v>351.2758936856992</c:v>
                </c:pt>
                <c:pt idx="49">
                  <c:v>362.48536141537062</c:v>
                </c:pt>
                <c:pt idx="50">
                  <c:v>373.68725384127362</c:v>
                </c:pt>
                <c:pt idx="51">
                  <c:v>384.88183011873076</c:v>
                </c:pt>
                <c:pt idx="52">
                  <c:v>396.06933309321784</c:v>
                </c:pt>
                <c:pt idx="53">
                  <c:v>407.2499907683623</c:v>
                </c:pt>
                <c:pt idx="54">
                  <c:v>418.4240176042934</c:v>
                </c:pt>
                <c:pt idx="55">
                  <c:v>429.59161567004526</c:v>
                </c:pt>
                <c:pt idx="56">
                  <c:v>440.75297566986887</c:v>
                </c:pt>
                <c:pt idx="57">
                  <c:v>451.90827786015529</c:v>
                </c:pt>
                <c:pt idx="58">
                  <c:v>463.05769287109956</c:v>
                </c:pt>
                <c:pt idx="59">
                  <c:v>474.20138244510241</c:v>
                </c:pt>
                <c:pt idx="60">
                  <c:v>485.33950010214727</c:v>
                </c:pt>
                <c:pt idx="61">
                  <c:v>496.47219174091742</c:v>
                </c:pt>
                <c:pt idx="62">
                  <c:v>507.59959618319323</c:v>
                </c:pt>
                <c:pt idx="63">
                  <c:v>518.72184566802889</c:v>
                </c:pt>
                <c:pt idx="64">
                  <c:v>529.83906630134607</c:v>
                </c:pt>
                <c:pt idx="65">
                  <c:v>540.95137846583305</c:v>
                </c:pt>
                <c:pt idx="66">
                  <c:v>552.05889719541551</c:v>
                </c:pt>
                <c:pt idx="67">
                  <c:v>563.16173251802718</c:v>
                </c:pt>
                <c:pt idx="68">
                  <c:v>574.25998976994981</c:v>
                </c:pt>
                <c:pt idx="69">
                  <c:v>585.35376988459177</c:v>
                </c:pt>
                <c:pt idx="70">
                  <c:v>596.44316965824476</c:v>
                </c:pt>
                <c:pt idx="71">
                  <c:v>607.52828199505132</c:v>
                </c:pt>
                <c:pt idx="72">
                  <c:v>618.60919613317071</c:v>
                </c:pt>
                <c:pt idx="73">
                  <c:v>629.6859978539004</c:v>
                </c:pt>
                <c:pt idx="74">
                  <c:v>640.75876967532599</c:v>
                </c:pt>
                <c:pt idx="75">
                  <c:v>651.82759103189142</c:v>
                </c:pt>
                <c:pt idx="76">
                  <c:v>662.89253844114535</c:v>
                </c:pt>
                <c:pt idx="77">
                  <c:v>673.95368565877754</c:v>
                </c:pt>
                <c:pt idx="78">
                  <c:v>685.01110382295553</c:v>
                </c:pt>
                <c:pt idx="79">
                  <c:v>696.064861588859</c:v>
                </c:pt>
                <c:pt idx="80">
                  <c:v>707.11502525423055</c:v>
                </c:pt>
                <c:pt idx="81">
                  <c:v>718.1616588766725</c:v>
                </c:pt>
                <c:pt idx="82">
                  <c:v>729.20482438335694</c:v>
                </c:pt>
                <c:pt idx="83">
                  <c:v>740.24458167374905</c:v>
                </c:pt>
                <c:pt idx="84">
                  <c:v>751.28098871588418</c:v>
                </c:pt>
                <c:pt idx="85">
                  <c:v>613.09628499771406</c:v>
                </c:pt>
                <c:pt idx="86">
                  <c:v>613.09628499771406</c:v>
                </c:pt>
                <c:pt idx="87">
                  <c:v>613.09628499771406</c:v>
                </c:pt>
                <c:pt idx="88">
                  <c:v>613.09628499771406</c:v>
                </c:pt>
                <c:pt idx="89">
                  <c:v>613.09628499771406</c:v>
                </c:pt>
                <c:pt idx="90">
                  <c:v>613.09628499771406</c:v>
                </c:pt>
                <c:pt idx="91">
                  <c:v>613.09628499771406</c:v>
                </c:pt>
                <c:pt idx="92">
                  <c:v>613.09628499771406</c:v>
                </c:pt>
                <c:pt idx="93">
                  <c:v>613.09628499771406</c:v>
                </c:pt>
                <c:pt idx="94">
                  <c:v>613.09628499771406</c:v>
                </c:pt>
                <c:pt idx="95">
                  <c:v>613.09628499771406</c:v>
                </c:pt>
                <c:pt idx="96">
                  <c:v>613.09628499771406</c:v>
                </c:pt>
                <c:pt idx="97">
                  <c:v>613.09628499771406</c:v>
                </c:pt>
                <c:pt idx="98">
                  <c:v>613.09628499771406</c:v>
                </c:pt>
                <c:pt idx="99">
                  <c:v>613.09628499771406</c:v>
                </c:pt>
                <c:pt idx="100">
                  <c:v>613.09628499771406</c:v>
                </c:pt>
                <c:pt idx="101">
                  <c:v>613.09628499771406</c:v>
                </c:pt>
                <c:pt idx="102">
                  <c:v>613.09628499771406</c:v>
                </c:pt>
                <c:pt idx="103">
                  <c:v>613.09628499771406</c:v>
                </c:pt>
                <c:pt idx="104">
                  <c:v>613.09628499771406</c:v>
                </c:pt>
                <c:pt idx="105">
                  <c:v>613.09628499771406</c:v>
                </c:pt>
                <c:pt idx="106">
                  <c:v>613.09628499771406</c:v>
                </c:pt>
                <c:pt idx="107">
                  <c:v>613.09628499771406</c:v>
                </c:pt>
                <c:pt idx="108">
                  <c:v>613.09628499771406</c:v>
                </c:pt>
                <c:pt idx="109">
                  <c:v>613.09628499771406</c:v>
                </c:pt>
                <c:pt idx="110">
                  <c:v>613.09628499771406</c:v>
                </c:pt>
                <c:pt idx="111">
                  <c:v>613.09628499771406</c:v>
                </c:pt>
                <c:pt idx="112">
                  <c:v>613.09628499771406</c:v>
                </c:pt>
                <c:pt idx="113">
                  <c:v>613.09628499771406</c:v>
                </c:pt>
                <c:pt idx="114">
                  <c:v>613.09628499771406</c:v>
                </c:pt>
                <c:pt idx="115">
                  <c:v>613.09628499771406</c:v>
                </c:pt>
                <c:pt idx="116">
                  <c:v>613.09628499771406</c:v>
                </c:pt>
                <c:pt idx="117">
                  <c:v>613.09628499771406</c:v>
                </c:pt>
                <c:pt idx="118">
                  <c:v>613.09628499771406</c:v>
                </c:pt>
                <c:pt idx="119">
                  <c:v>613.09628499771406</c:v>
                </c:pt>
                <c:pt idx="120">
                  <c:v>613.09628499771406</c:v>
                </c:pt>
                <c:pt idx="121">
                  <c:v>613.09628499771406</c:v>
                </c:pt>
                <c:pt idx="122">
                  <c:v>613.09628499771406</c:v>
                </c:pt>
                <c:pt idx="123">
                  <c:v>613.09628499771406</c:v>
                </c:pt>
                <c:pt idx="124">
                  <c:v>613.09628499771406</c:v>
                </c:pt>
                <c:pt idx="125">
                  <c:v>613.09628499771406</c:v>
                </c:pt>
                <c:pt idx="126">
                  <c:v>613.09628499771406</c:v>
                </c:pt>
                <c:pt idx="127">
                  <c:v>613.09628499771406</c:v>
                </c:pt>
                <c:pt idx="128">
                  <c:v>613.09628499771406</c:v>
                </c:pt>
                <c:pt idx="129">
                  <c:v>613.09628499771406</c:v>
                </c:pt>
                <c:pt idx="130">
                  <c:v>613.09628499771406</c:v>
                </c:pt>
                <c:pt idx="131">
                  <c:v>613.09628499771406</c:v>
                </c:pt>
                <c:pt idx="132">
                  <c:v>613.09628499771406</c:v>
                </c:pt>
                <c:pt idx="133">
                  <c:v>613.09628499771406</c:v>
                </c:pt>
                <c:pt idx="134">
                  <c:v>613.09628499771406</c:v>
                </c:pt>
                <c:pt idx="135">
                  <c:v>613.09628499771406</c:v>
                </c:pt>
                <c:pt idx="136">
                  <c:v>613.09628499771406</c:v>
                </c:pt>
                <c:pt idx="137">
                  <c:v>613.09628499771406</c:v>
                </c:pt>
                <c:pt idx="138">
                  <c:v>613.09628499771406</c:v>
                </c:pt>
                <c:pt idx="139">
                  <c:v>613.09628499771406</c:v>
                </c:pt>
                <c:pt idx="140">
                  <c:v>613.09628499771406</c:v>
                </c:pt>
                <c:pt idx="141">
                  <c:v>613.09628499771406</c:v>
                </c:pt>
                <c:pt idx="142">
                  <c:v>613.09628499771406</c:v>
                </c:pt>
                <c:pt idx="143">
                  <c:v>613.09628499771406</c:v>
                </c:pt>
                <c:pt idx="144">
                  <c:v>613.09628499771406</c:v>
                </c:pt>
                <c:pt idx="145">
                  <c:v>613.09628499771406</c:v>
                </c:pt>
                <c:pt idx="146">
                  <c:v>613.09628499771406</c:v>
                </c:pt>
                <c:pt idx="147">
                  <c:v>613.09628499771406</c:v>
                </c:pt>
                <c:pt idx="148">
                  <c:v>613.09628499771406</c:v>
                </c:pt>
                <c:pt idx="149">
                  <c:v>613.09628499771406</c:v>
                </c:pt>
                <c:pt idx="150">
                  <c:v>613.09628499771406</c:v>
                </c:pt>
                <c:pt idx="151">
                  <c:v>613.09628499771406</c:v>
                </c:pt>
                <c:pt idx="152">
                  <c:v>613.09628499771406</c:v>
                </c:pt>
                <c:pt idx="153">
                  <c:v>613.09628499771406</c:v>
                </c:pt>
                <c:pt idx="154">
                  <c:v>613.09628499771406</c:v>
                </c:pt>
                <c:pt idx="155">
                  <c:v>613.09628499771406</c:v>
                </c:pt>
                <c:pt idx="156">
                  <c:v>613.09628499771406</c:v>
                </c:pt>
                <c:pt idx="157">
                  <c:v>613.09628499771406</c:v>
                </c:pt>
                <c:pt idx="158">
                  <c:v>613.09628499771406</c:v>
                </c:pt>
                <c:pt idx="159">
                  <c:v>613.09628499771406</c:v>
                </c:pt>
                <c:pt idx="160">
                  <c:v>613.09628499771406</c:v>
                </c:pt>
                <c:pt idx="161">
                  <c:v>613.09628499771406</c:v>
                </c:pt>
                <c:pt idx="162">
                  <c:v>613.09628499771406</c:v>
                </c:pt>
                <c:pt idx="163">
                  <c:v>613.09628499771406</c:v>
                </c:pt>
                <c:pt idx="164">
                  <c:v>613.09628499771406</c:v>
                </c:pt>
                <c:pt idx="165">
                  <c:v>613.09628499771406</c:v>
                </c:pt>
                <c:pt idx="166">
                  <c:v>613.09628499771406</c:v>
                </c:pt>
                <c:pt idx="167">
                  <c:v>613.09628499771406</c:v>
                </c:pt>
                <c:pt idx="168">
                  <c:v>613.09628499771406</c:v>
                </c:pt>
                <c:pt idx="169">
                  <c:v>613.09628499771406</c:v>
                </c:pt>
                <c:pt idx="170">
                  <c:v>613.09628499771406</c:v>
                </c:pt>
                <c:pt idx="171">
                  <c:v>613.09628499771406</c:v>
                </c:pt>
                <c:pt idx="172">
                  <c:v>613.09628499771406</c:v>
                </c:pt>
                <c:pt idx="173">
                  <c:v>613.09628499771406</c:v>
                </c:pt>
                <c:pt idx="174">
                  <c:v>613.09628499771406</c:v>
                </c:pt>
                <c:pt idx="175">
                  <c:v>613.09628499771406</c:v>
                </c:pt>
                <c:pt idx="176">
                  <c:v>613.09628499771406</c:v>
                </c:pt>
                <c:pt idx="177">
                  <c:v>613.09628499771406</c:v>
                </c:pt>
                <c:pt idx="178">
                  <c:v>613.09628499771406</c:v>
                </c:pt>
                <c:pt idx="179">
                  <c:v>613.09628499771406</c:v>
                </c:pt>
                <c:pt idx="180">
                  <c:v>613.09628499771406</c:v>
                </c:pt>
                <c:pt idx="181">
                  <c:v>613.09628499771406</c:v>
                </c:pt>
                <c:pt idx="182">
                  <c:v>613.09628499771406</c:v>
                </c:pt>
                <c:pt idx="183">
                  <c:v>613.09628499771406</c:v>
                </c:pt>
                <c:pt idx="184">
                  <c:v>613.09628499771406</c:v>
                </c:pt>
                <c:pt idx="185">
                  <c:v>613.09628499771406</c:v>
                </c:pt>
                <c:pt idx="186">
                  <c:v>613.09628499771406</c:v>
                </c:pt>
                <c:pt idx="187">
                  <c:v>613.09628499771406</c:v>
                </c:pt>
                <c:pt idx="188">
                  <c:v>613.09628499771406</c:v>
                </c:pt>
                <c:pt idx="189">
                  <c:v>613.09628499771406</c:v>
                </c:pt>
                <c:pt idx="190">
                  <c:v>613.09628499771406</c:v>
                </c:pt>
                <c:pt idx="191">
                  <c:v>613.09628499771406</c:v>
                </c:pt>
                <c:pt idx="192">
                  <c:v>613.09628499771406</c:v>
                </c:pt>
                <c:pt idx="193">
                  <c:v>613.09628499771406</c:v>
                </c:pt>
                <c:pt idx="194">
                  <c:v>613.09628499771406</c:v>
                </c:pt>
                <c:pt idx="195">
                  <c:v>613.09628499771406</c:v>
                </c:pt>
                <c:pt idx="196">
                  <c:v>613.09628499771406</c:v>
                </c:pt>
                <c:pt idx="197">
                  <c:v>613.09628499771406</c:v>
                </c:pt>
                <c:pt idx="198">
                  <c:v>613.09628499771406</c:v>
                </c:pt>
                <c:pt idx="199">
                  <c:v>613.09628499771406</c:v>
                </c:pt>
                <c:pt idx="200">
                  <c:v>613.09628499771406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6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F1" zoomScale="80" zoomScaleNormal="80" workbookViewId="0">
      <selection activeCell="E10" sqref="E10:E1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0.2</v>
      </c>
      <c r="D9" s="33">
        <f t="shared" ref="D9:D18" si="0">C9*$C$5</f>
        <v>1.1800000000000002</v>
      </c>
      <c r="E9" s="34">
        <v>84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0.2</v>
      </c>
      <c r="D10" s="33">
        <f t="shared" si="0"/>
        <v>1.1800000000000002</v>
      </c>
      <c r="E10" s="34">
        <v>84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</v>
      </c>
      <c r="C11" s="32">
        <v>0.2</v>
      </c>
      <c r="D11" s="33">
        <f t="shared" si="0"/>
        <v>1.1800000000000002</v>
      </c>
      <c r="E11" s="34">
        <v>84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6</v>
      </c>
      <c r="C12" s="32">
        <v>0.2</v>
      </c>
      <c r="D12" s="33">
        <f t="shared" si="0"/>
        <v>1.1800000000000002</v>
      </c>
      <c r="E12" s="34">
        <v>84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52</v>
      </c>
      <c r="C13" s="32">
        <v>0.2</v>
      </c>
      <c r="D13" s="33">
        <f t="shared" si="0"/>
        <v>1.1800000000000002</v>
      </c>
      <c r="E13" s="34">
        <v>84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0.1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42</v>
      </c>
      <c r="B36" s="60">
        <v>163</v>
      </c>
      <c r="C36" s="60">
        <v>1</v>
      </c>
      <c r="D36" s="60">
        <v>43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3.8809523809523809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84</v>
      </c>
      <c r="B37" s="60">
        <v>325</v>
      </c>
      <c r="C37" s="60">
        <v>2</v>
      </c>
      <c r="D37" s="60">
        <v>61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4.8809523809523814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42</v>
      </c>
      <c r="B62" s="60">
        <v>164</v>
      </c>
      <c r="C62" s="60">
        <v>1</v>
      </c>
      <c r="D62" s="60">
        <v>43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3.9047619047619047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84</v>
      </c>
      <c r="B63" s="60">
        <v>325</v>
      </c>
      <c r="C63" s="60">
        <v>2</v>
      </c>
      <c r="D63" s="60">
        <v>61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4.8571428571428568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42</v>
      </c>
      <c r="B88" s="60">
        <v>163</v>
      </c>
      <c r="C88" s="60">
        <v>1</v>
      </c>
      <c r="D88" s="60">
        <v>43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3.8809523809523809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84</v>
      </c>
      <c r="B89" s="60">
        <v>325</v>
      </c>
      <c r="C89" s="60">
        <v>2</v>
      </c>
      <c r="D89" s="60">
        <v>61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4.8809523809523814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42</v>
      </c>
      <c r="B114" s="60">
        <v>163</v>
      </c>
      <c r="C114" s="50">
        <v>1</v>
      </c>
      <c r="D114" s="60">
        <v>43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3.8809523809523809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84</v>
      </c>
      <c r="B115" s="60">
        <v>325</v>
      </c>
      <c r="C115" s="50">
        <v>2</v>
      </c>
      <c r="D115" s="60">
        <v>61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4.8809523809523814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42</v>
      </c>
      <c r="B140" s="60">
        <v>163</v>
      </c>
      <c r="C140" s="50">
        <v>1</v>
      </c>
      <c r="D140" s="60">
        <v>43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3.8809523809523809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84</v>
      </c>
      <c r="B141" s="60">
        <v>325</v>
      </c>
      <c r="C141" s="50">
        <v>2</v>
      </c>
      <c r="D141" s="60">
        <v>61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4.8809523809523814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F1" zoomScaleNormal="100" workbookViewId="0">
      <selection activeCell="B4" sqref="B4:G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331.17319992770996</v>
      </c>
      <c r="T3" s="59">
        <f>IF('Données projet'!E9&gt;30,$R$33-$H$33,LOOKUP('Données projet'!$E$9,$A$3:$A$203,R3:R203)-LOOKUP('Données projet'!$E$9,$A$3:$A$203,$H$3:$H$203))</f>
        <v>269.31145578726938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367.69572408910977</v>
      </c>
      <c r="AO3" s="59">
        <f>IF('Données projet'!E10&gt;30,$AM$33-$H$33,LOOKUP('Données projet'!$E$10,$A$3:$A$203,AM3:AM203)-LOOKUP('Données projet'!$E$10,$A$3:$A$203,$H$3:$H$203))</f>
        <v>298.21938512262744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351.44031543819546</v>
      </c>
      <c r="BJ3" s="59">
        <f>IF('Données projet'!E11&gt;30,$BH$33-$H$33,LOOKUP('Données projet'!$E$11,$A$3:$A$203,BH3:BH203)-LOOKUP('Données projet'!$E$11,$A$3:$A$203,$H$3:$H$203))</f>
        <v>284.9494816485356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346.37621722711009</v>
      </c>
      <c r="CE3" s="59">
        <f>IF('Données projet'!E12&gt;30,$CC$33-$H$33,LOOKUP('Données projet'!$E$12,$A$3:$A$203,CC3:CC203)-LOOKUP('Données projet'!$E$12,$A$3:$A$203,$H$3:$H$203))</f>
        <v>281.04213352617563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386.84212232126703</v>
      </c>
      <c r="CZ3" s="59">
        <f>IF('Données projet'!E13&gt;30,$CX$33-$H$33,LOOKUP('Données projet'!$E$13,$A$3:$A$203,CX3:CX203)-LOOKUP('Données projet'!$E$13,$A$3:$A$203,$H$3:$H$203))</f>
        <v>312.26317251925781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3.8809523809523809</v>
      </c>
      <c r="N4" s="13">
        <f>IF('Données projet'!$A$36&gt;35,N3+M4-V3,IF(A4&lt;'Données projet'!$A$36,$K$205^A4,IF(A4='Données projet'!$A$36,'Données projet'!$B$36,N3+M4-V3)))</f>
        <v>3.8809523809523809</v>
      </c>
      <c r="O4" s="13">
        <f>N4*VLOOKUP('Données projet'!$B$9,Paramètres!$A$1:$I$89,3,0)*VLOOKUP('Données projet'!$B$9,Paramètres!$A$1:$I$89,5,0)</f>
        <v>3.5114857142857137</v>
      </c>
      <c r="P4" s="13">
        <f>EXP(-1.0587+0.8836*LN(O4)+0.284)</f>
        <v>1.398130884583165</v>
      </c>
      <c r="Q4" s="20">
        <f t="shared" ref="Q4:Q34" si="2">(O4+P4)*0.475*44/12</f>
        <v>8.5509155763632965</v>
      </c>
      <c r="R4" s="59">
        <f t="shared" si="0"/>
        <v>266.43980446525217</v>
      </c>
      <c r="S4" s="59">
        <f ca="1">AVERAGE(OFFSET($R$3,0,0,'Données projet'!$E$9+1,1))-AVERAGE(OFFSET($H$3,0,0,'Données projet'!$E$9+1,1))</f>
        <v>331.17319992770996</v>
      </c>
      <c r="T4" s="59">
        <f>$T$3</f>
        <v>269.31145578726938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3.9047619047619047</v>
      </c>
      <c r="AI4" s="13">
        <f>IF('Données projet'!$A$62&gt;35,AI3+AH4-AQ3,IF(A4&lt;'Données projet'!$A$62,$AF$205^A4,IF(A4='Données projet'!$A$62,'Données projet'!$B$62,AI3+AH4-AQ3)))</f>
        <v>3.9047619047619047</v>
      </c>
      <c r="AJ4" s="13">
        <f>AI4*VLOOKUP('Données projet'!$B$10,Paramètres!$A$1:$I$89,3,0)*VLOOKUP('Données projet'!$B$10,Paramètres!$A$1:$I$89,5,0)</f>
        <v>3.9594285714285715</v>
      </c>
      <c r="AK4" s="13">
        <f>EXP(-1.0587+0.8836*LN(AJ4)+0.284)</f>
        <v>1.554605332448227</v>
      </c>
      <c r="AL4" s="20">
        <f t="shared" ref="AL4:AL67" si="4">(AJ4+AK4)*0.475*44/12</f>
        <v>9.6036090492520909</v>
      </c>
      <c r="AM4" s="59">
        <f t="shared" ref="AM4:AM67" si="5">AL4+(AD4+AE4)*44/12</f>
        <v>267.49249793814096</v>
      </c>
      <c r="AN4" s="59">
        <f ca="1">AVERAGE(OFFSET($AM$3,0,0,'Données projet'!$E$10+1,1))-AVERAGE(OFFSET($H$3,0,0,'Données projet'!$E$10+1,1))</f>
        <v>367.69572408910977</v>
      </c>
      <c r="AO4" s="59">
        <f>$AO$3</f>
        <v>298.21938512262744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3.8809523809523809</v>
      </c>
      <c r="BD4" s="12">
        <f>IF('Données projet'!$A$88&gt;35,BD3+BC4-BL3,IF(A4&lt;'Données projet'!$A$88,$BA$205^A4,IF(A4='Données projet'!$A$88,'Données projet'!$B$88,BD3+BC4-BL3)))</f>
        <v>3.8809523809523809</v>
      </c>
      <c r="BE4" s="13">
        <f>BD4*VLOOKUP('Données projet'!$B$11,Paramètres!$A$1:$I$89,3,0)*VLOOKUP('Données projet'!$B$11,Paramètres!$A$1:$I$89,5,0)</f>
        <v>3.7536571428571426</v>
      </c>
      <c r="BF4" s="13">
        <f>EXP(-1.0587+0.8836*LN(BE4)+0.284)</f>
        <v>1.4829965854190534</v>
      </c>
      <c r="BG4" s="20">
        <f t="shared" ref="BG4:BG67" si="7">(BE4+BF4)*0.475*44/12</f>
        <v>9.1205052434143745</v>
      </c>
      <c r="BH4" s="59">
        <f t="shared" ref="BH4:BH67" si="8">BG4+(AY4+AZ4)*44/12</f>
        <v>267.00939413230321</v>
      </c>
      <c r="BI4" s="59">
        <f ca="1">AVERAGE(OFFSET($BH$3,0,0,'Données projet'!$E$11+1,1))-AVERAGE(OFFSET($H$3,0,0,'Données projet'!$E$11+1,1))</f>
        <v>351.44031543819546</v>
      </c>
      <c r="BJ4" s="59">
        <f>$BJ$3</f>
        <v>284.9494816485356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3.8809523809523809</v>
      </c>
      <c r="BY4" s="12">
        <f>IF('Données projet'!$A$114&gt;35,BY3+BX4-CG3,IF(A4&lt;'Données projet'!$A$114,$BV$205^A4,IF(A4='Données projet'!$A$114,'Données projet'!$B$114,BY3+BX4-CG3)))</f>
        <v>3.8809523809523809</v>
      </c>
      <c r="BZ4" s="13">
        <f>BY4*VLOOKUP('Données projet'!$B$12,Paramètres!$A$1:$I$89,3,0)*VLOOKUP('Données projet'!$B$12,Paramètres!$A$1:$I$89,5,0)</f>
        <v>3.6931142857142856</v>
      </c>
      <c r="CA4" s="13">
        <f>EXP(-1.0587+0.8836*LN(BZ4)+0.284)</f>
        <v>1.4618415323227507</v>
      </c>
      <c r="CB4" s="20">
        <f t="shared" ref="CB4:CB67" si="10">(BZ4+CA4)*0.475*44/12</f>
        <v>8.9782147164145059</v>
      </c>
      <c r="CC4" s="59">
        <f t="shared" ref="CC4:CC67" si="11">CB4+(BT4+BU4)*44/12</f>
        <v>266.86710360530338</v>
      </c>
      <c r="CD4" s="59">
        <f ca="1">AVERAGE(OFFSET($CC$3,0,0,'Données projet'!$E$12+1,1))-AVERAGE(OFFSET($H$3,0,0,'Données projet'!$E$12+1,1))</f>
        <v>346.37621722711009</v>
      </c>
      <c r="CE4" s="59">
        <f>$CE$3</f>
        <v>281.04213352617563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3.8809523809523809</v>
      </c>
      <c r="CT4" s="12">
        <f>IF('Données projet'!$A$140&gt;35,CT3+CS4-DB3,IF(A4&lt;'Données projet'!$A$140,$CQ$205^A4,IF(A4='Données projet'!$A$140,'Données projet'!$B$140,CT3+CS4-DB3)))</f>
        <v>3.8809523809523809</v>
      </c>
      <c r="CU4" s="17">
        <f>CT4*VLOOKUP('Données projet'!$B$13,Paramètres!$A$1:$I$89,3,0)*VLOOKUP('Données projet'!$B$13,Paramètres!$A$1:$I$89,5,0)</f>
        <v>4.1774571428571425</v>
      </c>
      <c r="CV4" s="13">
        <f>EXP(-1.0587+0.8836*LN(CU4)+0.284)</f>
        <v>1.630008656445525</v>
      </c>
      <c r="CW4" s="20">
        <f t="shared" ref="CW4:CW67" si="13">(CU4+CV4)*0.475*44/12</f>
        <v>10.114669600452146</v>
      </c>
      <c r="CX4" s="59">
        <f t="shared" ref="CX4:CX67" si="14">CW4+(CO4+CP4)*44/12</f>
        <v>268.003558489341</v>
      </c>
      <c r="CY4" s="59">
        <f ca="1">AVERAGE(OFFSET($CX$3,0,0,'Données projet'!$E$13+1,1))-AVERAGE(OFFSET($H$3,0,0,'Données projet'!$E$13+1,1))</f>
        <v>386.84212232126703</v>
      </c>
      <c r="CZ4" s="59">
        <f>$CZ$3</f>
        <v>312.26317251925781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3.8809523809523809</v>
      </c>
      <c r="N5" s="13">
        <f>IF('Données projet'!$A$36&gt;35,N4+M5-V4,IF(A5&lt;'Données projet'!$A$36,$K$205^A5,IF(A5='Données projet'!$A$36,'Données projet'!$B$36,N4+M5-V4)))</f>
        <v>7.7619047619047619</v>
      </c>
      <c r="O5" s="13">
        <f>N5*VLOOKUP('Données projet'!$B$9,Paramètres!$A$1:$I$89,3,0)*VLOOKUP('Données projet'!$B$9,Paramètres!$A$1:$I$89,5,0)</f>
        <v>7.0229714285714273</v>
      </c>
      <c r="P5" s="13">
        <f t="shared" ref="P5:P68" si="33">EXP(-1.0587+0.8836*LN(O5)+0.284)</f>
        <v>2.5795142626217236</v>
      </c>
      <c r="Q5" s="20">
        <f t="shared" si="2"/>
        <v>16.724329245494737</v>
      </c>
      <c r="R5" s="59">
        <f t="shared" si="0"/>
        <v>275.83544035660589</v>
      </c>
      <c r="S5" s="59">
        <f ca="1">AVERAGE(OFFSET($R$3,0,0,'Données projet'!$E$9+1,1))-AVERAGE(OFFSET($H$3,0,0,'Données projet'!$E$9+1,1))</f>
        <v>331.17319992770996</v>
      </c>
      <c r="T5" s="59">
        <f t="shared" ref="T5:T68" si="34">$T$3</f>
        <v>269.31145578726938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3.9047619047619047</v>
      </c>
      <c r="AI5" s="13">
        <f>IF('Données projet'!$A$62&gt;35,AI4+AH5-AQ4,IF(A5&lt;'Données projet'!$A$62,$AF$205^A5,IF(A5='Données projet'!$A$62,'Données projet'!$B$62,AI4+AH5-AQ4)))</f>
        <v>7.8095238095238093</v>
      </c>
      <c r="AJ5" s="13">
        <f>AI5*VLOOKUP('Données projet'!$B$10,Paramètres!$A$1:$I$89,3,0)*VLOOKUP('Données projet'!$B$10,Paramètres!$A$1:$I$89,5,0)</f>
        <v>7.918857142857143</v>
      </c>
      <c r="AK5" s="13">
        <f t="shared" ref="AK5:AK68" si="35">EXP(-1.0587+0.8836*LN(AJ5)+0.284)</f>
        <v>2.8682054534497721</v>
      </c>
      <c r="AL5" s="20">
        <f t="shared" si="4"/>
        <v>18.787467355234543</v>
      </c>
      <c r="AM5" s="59">
        <f t="shared" si="5"/>
        <v>277.89857846634567</v>
      </c>
      <c r="AN5" s="59">
        <f ca="1">AVERAGE(OFFSET($AM$3,0,0,'Données projet'!$E$10+1,1))-AVERAGE(OFFSET($H$3,0,0,'Données projet'!$E$10+1,1))</f>
        <v>367.69572408910977</v>
      </c>
      <c r="AO5" s="59">
        <f t="shared" ref="AO5:AO68" si="36">$AO$3</f>
        <v>298.21938512262744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3.8809523809523809</v>
      </c>
      <c r="BD5" s="12">
        <f>IF('Données projet'!$A$88&gt;35,BD4+BC5-BL4,IF(A5&lt;'Données projet'!$A$88,$BA$205^A5,IF(A5='Données projet'!$A$88,'Données projet'!$B$88,BD4+BC5-BL4)))</f>
        <v>7.7619047619047619</v>
      </c>
      <c r="BE5" s="13">
        <f>BD5*VLOOKUP('Données projet'!$B$11,Paramètres!$A$1:$I$89,3,0)*VLOOKUP('Données projet'!$B$11,Paramètres!$A$1:$I$89,5,0)</f>
        <v>7.5073142857142852</v>
      </c>
      <c r="BF5" s="13">
        <f t="shared" ref="BF5:BF68" si="37">EXP(-1.0587+0.8836*LN(BE5)+0.284)</f>
        <v>2.7360892214667452</v>
      </c>
      <c r="BG5" s="20">
        <f t="shared" si="7"/>
        <v>17.840594441673627</v>
      </c>
      <c r="BH5" s="59">
        <f t="shared" si="8"/>
        <v>276.95170555278474</v>
      </c>
      <c r="BI5" s="59">
        <f ca="1">AVERAGE(OFFSET($BH$3,0,0,'Données projet'!$E$11+1,1))-AVERAGE(OFFSET($H$3,0,0,'Données projet'!$E$11+1,1))</f>
        <v>351.44031543819546</v>
      </c>
      <c r="BJ5" s="59">
        <f t="shared" ref="BJ5:BJ68" si="38">$BJ$3</f>
        <v>284.9494816485356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3.8809523809523809</v>
      </c>
      <c r="BY5" s="12">
        <f>IF('Données projet'!$A$114&gt;35,BY4+BX5-CG4,IF(A5&lt;'Données projet'!$A$114,$BV$205^A5,IF(A5='Données projet'!$A$114,'Données projet'!$B$114,BY4+BX5-CG4)))</f>
        <v>7.7619047619047619</v>
      </c>
      <c r="BZ5" s="13">
        <f>BY5*VLOOKUP('Données projet'!$B$12,Paramètres!$A$1:$I$89,3,0)*VLOOKUP('Données projet'!$B$12,Paramètres!$A$1:$I$89,5,0)</f>
        <v>7.3862285714285711</v>
      </c>
      <c r="CA5" s="13">
        <f t="shared" ref="CA5:CA68" si="39">EXP(-1.0587+0.8836*LN(BZ5)+0.284)</f>
        <v>2.6970587116695861</v>
      </c>
      <c r="CB5" s="20">
        <f t="shared" si="10"/>
        <v>17.561725351395953</v>
      </c>
      <c r="CC5" s="59">
        <f t="shared" si="11"/>
        <v>276.67283646250712</v>
      </c>
      <c r="CD5" s="59">
        <f ca="1">AVERAGE(OFFSET($CC$3,0,0,'Données projet'!$E$12+1,1))-AVERAGE(OFFSET($H$3,0,0,'Données projet'!$E$12+1,1))</f>
        <v>346.37621722711009</v>
      </c>
      <c r="CE5" s="59">
        <f t="shared" ref="CE5:CE68" si="40">$CE$3</f>
        <v>281.04213352617563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3.8809523809523809</v>
      </c>
      <c r="CT5" s="12">
        <f>IF('Données projet'!$A$140&gt;35,CT4+CS5-DB4,IF(A5&lt;'Données projet'!$A$140,$CQ$205^A5,IF(A5='Données projet'!$A$140,'Données projet'!$B$140,CT4+CS5-DB4)))</f>
        <v>7.7619047619047619</v>
      </c>
      <c r="CU5" s="17">
        <f>CT5*VLOOKUP('Données projet'!$B$13,Paramètres!$A$1:$I$89,3,0)*VLOOKUP('Données projet'!$B$13,Paramètres!$A$1:$I$89,5,0)</f>
        <v>8.3549142857142851</v>
      </c>
      <c r="CV5" s="13">
        <f t="shared" ref="CV5:CV68" si="41">EXP(-1.0587+0.8836*LN(CU5)+0.284)</f>
        <v>3.0073225789241191</v>
      </c>
      <c r="CW5" s="20">
        <f t="shared" si="13"/>
        <v>19.789229205911891</v>
      </c>
      <c r="CX5" s="59">
        <f t="shared" si="14"/>
        <v>278.90034031702305</v>
      </c>
      <c r="CY5" s="59">
        <f ca="1">AVERAGE(OFFSET($CX$3,0,0,'Données projet'!$E$13+1,1))-AVERAGE(OFFSET($H$3,0,0,'Données projet'!$E$13+1,1))</f>
        <v>386.84212232126703</v>
      </c>
      <c r="CZ5" s="59">
        <f t="shared" ref="CZ5:CZ68" si="42">$CZ$3</f>
        <v>312.26317251925781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3.8809523809523809</v>
      </c>
      <c r="N6" s="13">
        <f>IF('Données projet'!$A$36&gt;35,N5+M6-V5,IF(A6&lt;'Données projet'!$A$36,$K$205^A6,IF(A6='Données projet'!$A$36,'Données projet'!$B$36,N5+M6-V5)))</f>
        <v>11.642857142857142</v>
      </c>
      <c r="O6" s="13">
        <f>N6*VLOOKUP('Données projet'!$B$9,Paramètres!$A$1:$I$89,3,0)*VLOOKUP('Données projet'!$B$9,Paramètres!$A$1:$I$89,5,0)</f>
        <v>10.534457142857141</v>
      </c>
      <c r="P6" s="13">
        <f t="shared" si="33"/>
        <v>3.6908990760905906</v>
      </c>
      <c r="Q6" s="20">
        <f t="shared" si="2"/>
        <v>24.775828748000631</v>
      </c>
      <c r="R6" s="59">
        <f t="shared" si="0"/>
        <v>285.10916208133392</v>
      </c>
      <c r="S6" s="59">
        <f ca="1">AVERAGE(OFFSET($R$3,0,0,'Données projet'!$E$9+1,1))-AVERAGE(OFFSET($H$3,0,0,'Données projet'!$E$9+1,1))</f>
        <v>331.17319992770996</v>
      </c>
      <c r="T6" s="59">
        <f t="shared" si="34"/>
        <v>269.31145578726938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3.9047619047619047</v>
      </c>
      <c r="AI6" s="13">
        <f>IF('Données projet'!$A$62&gt;35,AI5+AH6-AQ5,IF(A6&lt;'Données projet'!$A$62,$AF$205^A6,IF(A6='Données projet'!$A$62,'Données projet'!$B$62,AI5+AH6-AQ5)))</f>
        <v>11.714285714285714</v>
      </c>
      <c r="AJ6" s="13">
        <f>AI6*VLOOKUP('Données projet'!$B$10,Paramètres!$A$1:$I$89,3,0)*VLOOKUP('Données projet'!$B$10,Paramètres!$A$1:$I$89,5,0)</f>
        <v>11.878285714285713</v>
      </c>
      <c r="AK6" s="13">
        <f t="shared" si="35"/>
        <v>4.1039729888588692</v>
      </c>
      <c r="AL6" s="20">
        <f t="shared" si="4"/>
        <v>27.835767241310148</v>
      </c>
      <c r="AM6" s="59">
        <f t="shared" si="5"/>
        <v>288.16910057464344</v>
      </c>
      <c r="AN6" s="59">
        <f ca="1">AVERAGE(OFFSET($AM$3,0,0,'Données projet'!$E$10+1,1))-AVERAGE(OFFSET($H$3,0,0,'Données projet'!$E$10+1,1))</f>
        <v>367.69572408910977</v>
      </c>
      <c r="AO6" s="59">
        <f t="shared" si="36"/>
        <v>298.21938512262744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3.8809523809523809</v>
      </c>
      <c r="BD6" s="12">
        <f>IF('Données projet'!$A$88&gt;35,BD5+BC6-BL5,IF(A6&lt;'Données projet'!$A$88,$BA$205^A6,IF(A6='Données projet'!$A$88,'Données projet'!$B$88,BD5+BC6-BL5)))</f>
        <v>11.642857142857142</v>
      </c>
      <c r="BE6" s="13">
        <f>BD6*VLOOKUP('Données projet'!$B$11,Paramètres!$A$1:$I$89,3,0)*VLOOKUP('Données projet'!$B$11,Paramètres!$A$1:$I$89,5,0)</f>
        <v>11.260971428571429</v>
      </c>
      <c r="BF6" s="13">
        <f t="shared" si="37"/>
        <v>3.9149344223238214</v>
      </c>
      <c r="BG6" s="20">
        <f t="shared" si="7"/>
        <v>26.431369356975893</v>
      </c>
      <c r="BH6" s="59">
        <f t="shared" si="8"/>
        <v>286.76470269030921</v>
      </c>
      <c r="BI6" s="59">
        <f ca="1">AVERAGE(OFFSET($BH$3,0,0,'Données projet'!$E$11+1,1))-AVERAGE(OFFSET($H$3,0,0,'Données projet'!$E$11+1,1))</f>
        <v>351.44031543819546</v>
      </c>
      <c r="BJ6" s="59">
        <f t="shared" si="38"/>
        <v>284.9494816485356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3.8809523809523809</v>
      </c>
      <c r="BY6" s="12">
        <f>IF('Données projet'!$A$114&gt;35,BY5+BX6-CG5,IF(A6&lt;'Données projet'!$A$114,$BV$205^A6,IF(A6='Données projet'!$A$114,'Données projet'!$B$114,BY5+BX6-CG5)))</f>
        <v>11.642857142857142</v>
      </c>
      <c r="BZ6" s="13">
        <f>BY6*VLOOKUP('Données projet'!$B$12,Paramètres!$A$1:$I$89,3,0)*VLOOKUP('Données projet'!$B$12,Paramètres!$A$1:$I$89,5,0)</f>
        <v>11.079342857142857</v>
      </c>
      <c r="CA6" s="13">
        <f t="shared" si="39"/>
        <v>3.8590876008360935</v>
      </c>
      <c r="CB6" s="20">
        <f t="shared" si="10"/>
        <v>26.017766380980003</v>
      </c>
      <c r="CC6" s="59">
        <f t="shared" si="11"/>
        <v>286.35109971431331</v>
      </c>
      <c r="CD6" s="59">
        <f ca="1">AVERAGE(OFFSET($CC$3,0,0,'Données projet'!$E$12+1,1))-AVERAGE(OFFSET($H$3,0,0,'Données projet'!$E$12+1,1))</f>
        <v>346.37621722711009</v>
      </c>
      <c r="CE6" s="59">
        <f t="shared" si="40"/>
        <v>281.04213352617563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3.8809523809523809</v>
      </c>
      <c r="CT6" s="12">
        <f>IF('Données projet'!$A$140&gt;35,CT5+CS6-DB5,IF(A6&lt;'Données projet'!$A$140,$CQ$205^A6,IF(A6='Données projet'!$A$140,'Données projet'!$B$140,CT5+CS6-DB5)))</f>
        <v>11.642857142857142</v>
      </c>
      <c r="CU6" s="17">
        <f>CT6*VLOOKUP('Données projet'!$B$13,Paramètres!$A$1:$I$89,3,0)*VLOOKUP('Données projet'!$B$13,Paramètres!$A$1:$I$89,5,0)</f>
        <v>12.532371428571427</v>
      </c>
      <c r="CV6" s="13">
        <f t="shared" si="41"/>
        <v>4.3030287868135497</v>
      </c>
      <c r="CW6" s="20">
        <f t="shared" si="13"/>
        <v>29.321655375128831</v>
      </c>
      <c r="CX6" s="59">
        <f t="shared" si="14"/>
        <v>289.65498870846216</v>
      </c>
      <c r="CY6" s="59">
        <f ca="1">AVERAGE(OFFSET($CX$3,0,0,'Données projet'!$E$13+1,1))-AVERAGE(OFFSET($H$3,0,0,'Données projet'!$E$13+1,1))</f>
        <v>386.84212232126703</v>
      </c>
      <c r="CZ6" s="59">
        <f t="shared" si="42"/>
        <v>312.26317251925781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3.8809523809523809</v>
      </c>
      <c r="N7" s="13">
        <f>IF('Données projet'!$A$36&gt;35,N6+M7-V6,IF(A7&lt;'Données projet'!$A$36,$K$205^A7,IF(A7='Données projet'!$A$36,'Données projet'!$B$36,N6+M7-V6)))</f>
        <v>15.523809523809524</v>
      </c>
      <c r="O7" s="13">
        <f>N7*VLOOKUP('Données projet'!$B$9,Paramètres!$A$1:$I$89,3,0)*VLOOKUP('Données projet'!$B$9,Paramètres!$A$1:$I$89,5,0)</f>
        <v>14.045942857142855</v>
      </c>
      <c r="P7" s="13">
        <f t="shared" si="33"/>
        <v>4.7591351456717659</v>
      </c>
      <c r="Q7" s="20">
        <f t="shared" si="2"/>
        <v>32.752177521568797</v>
      </c>
      <c r="R7" s="59">
        <f t="shared" si="0"/>
        <v>294.30773307712434</v>
      </c>
      <c r="S7" s="59">
        <f ca="1">AVERAGE(OFFSET($R$3,0,0,'Données projet'!$E$9+1,1))-AVERAGE(OFFSET($H$3,0,0,'Données projet'!$E$9+1,1))</f>
        <v>331.17319992770996</v>
      </c>
      <c r="T7" s="59">
        <f t="shared" si="34"/>
        <v>269.31145578726938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3.9047619047619047</v>
      </c>
      <c r="AI7" s="13">
        <f>IF('Données projet'!$A$62&gt;35,AI6+AH7-AQ6,IF(A7&lt;'Données projet'!$A$62,$AF$205^A7,IF(A7='Données projet'!$A$62,'Données projet'!$B$62,AI6+AH7-AQ6)))</f>
        <v>15.619047619047619</v>
      </c>
      <c r="AJ7" s="13">
        <f>AI7*VLOOKUP('Données projet'!$B$10,Paramètres!$A$1:$I$89,3,0)*VLOOKUP('Données projet'!$B$10,Paramètres!$A$1:$I$89,5,0)</f>
        <v>15.837714285714286</v>
      </c>
      <c r="AK7" s="13">
        <f t="shared" si="35"/>
        <v>5.2917627075442857</v>
      </c>
      <c r="AL7" s="20">
        <f t="shared" si="4"/>
        <v>36.800505763258677</v>
      </c>
      <c r="AM7" s="59">
        <f t="shared" si="5"/>
        <v>298.35606131881423</v>
      </c>
      <c r="AN7" s="59">
        <f ca="1">AVERAGE(OFFSET($AM$3,0,0,'Données projet'!$E$10+1,1))-AVERAGE(OFFSET($H$3,0,0,'Données projet'!$E$10+1,1))</f>
        <v>367.69572408910977</v>
      </c>
      <c r="AO7" s="59">
        <f t="shared" si="36"/>
        <v>298.21938512262744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3.8809523809523809</v>
      </c>
      <c r="BD7" s="12">
        <f>IF('Données projet'!$A$88&gt;35,BD6+BC7-BL6,IF(A7&lt;'Données projet'!$A$88,$BA$205^A7,IF(A7='Données projet'!$A$88,'Données projet'!$B$88,BD6+BC7-BL6)))</f>
        <v>15.523809523809524</v>
      </c>
      <c r="BE7" s="13">
        <f>BD7*VLOOKUP('Données projet'!$B$11,Paramètres!$A$1:$I$89,3,0)*VLOOKUP('Données projet'!$B$11,Paramètres!$A$1:$I$89,5,0)</f>
        <v>15.01462857142857</v>
      </c>
      <c r="BF7" s="13">
        <f t="shared" si="37"/>
        <v>5.0480117765821504</v>
      </c>
      <c r="BG7" s="20">
        <f t="shared" si="7"/>
        <v>34.942431939452</v>
      </c>
      <c r="BH7" s="59">
        <f t="shared" si="8"/>
        <v>296.49798749500752</v>
      </c>
      <c r="BI7" s="59">
        <f ca="1">AVERAGE(OFFSET($BH$3,0,0,'Données projet'!$E$11+1,1))-AVERAGE(OFFSET($H$3,0,0,'Données projet'!$E$11+1,1))</f>
        <v>351.44031543819546</v>
      </c>
      <c r="BJ7" s="59">
        <f t="shared" si="38"/>
        <v>284.9494816485356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3.8809523809523809</v>
      </c>
      <c r="BY7" s="12">
        <f>IF('Données projet'!$A$114&gt;35,BY6+BX7-CG6,IF(A7&lt;'Données projet'!$A$114,$BV$205^A7,IF(A7='Données projet'!$A$114,'Données projet'!$B$114,BY6+BX7-CG6)))</f>
        <v>15.523809523809524</v>
      </c>
      <c r="BZ7" s="13">
        <f>BY7*VLOOKUP('Données projet'!$B$12,Paramètres!$A$1:$I$89,3,0)*VLOOKUP('Données projet'!$B$12,Paramètres!$A$1:$I$89,5,0)</f>
        <v>14.772457142857142</v>
      </c>
      <c r="CA7" s="13">
        <f t="shared" si="39"/>
        <v>4.9760015250317853</v>
      </c>
      <c r="CB7" s="20">
        <f t="shared" si="10"/>
        <v>34.395232179906543</v>
      </c>
      <c r="CC7" s="59">
        <f t="shared" si="11"/>
        <v>295.95078773546209</v>
      </c>
      <c r="CD7" s="59">
        <f ca="1">AVERAGE(OFFSET($CC$3,0,0,'Données projet'!$E$12+1,1))-AVERAGE(OFFSET($H$3,0,0,'Données projet'!$E$12+1,1))</f>
        <v>346.37621722711009</v>
      </c>
      <c r="CE7" s="59">
        <f t="shared" si="40"/>
        <v>281.04213352617563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3.8809523809523809</v>
      </c>
      <c r="CT7" s="12">
        <f>IF('Données projet'!$A$140&gt;35,CT6+CS7-DB6,IF(A7&lt;'Données projet'!$A$140,$CQ$205^A7,IF(A7='Données projet'!$A$140,'Données projet'!$B$140,CT6+CS7-DB6)))</f>
        <v>15.523809523809524</v>
      </c>
      <c r="CU7" s="17">
        <f>CT7*VLOOKUP('Données projet'!$B$13,Paramètres!$A$1:$I$89,3,0)*VLOOKUP('Données projet'!$B$13,Paramètres!$A$1:$I$89,5,0)</f>
        <v>16.70982857142857</v>
      </c>
      <c r="CV7" s="13">
        <f t="shared" si="41"/>
        <v>5.5484301006281616</v>
      </c>
      <c r="CW7" s="20">
        <f t="shared" si="13"/>
        <v>38.766467187165475</v>
      </c>
      <c r="CX7" s="59">
        <f t="shared" si="14"/>
        <v>300.322022742721</v>
      </c>
      <c r="CY7" s="59">
        <f ca="1">AVERAGE(OFFSET($CX$3,0,0,'Données projet'!$E$13+1,1))-AVERAGE(OFFSET($H$3,0,0,'Données projet'!$E$13+1,1))</f>
        <v>386.84212232126703</v>
      </c>
      <c r="CZ7" s="59">
        <f t="shared" si="42"/>
        <v>312.26317251925781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3.8809523809523809</v>
      </c>
      <c r="N8" s="13">
        <f>IF('Données projet'!$A$36&gt;35,N7+M8-V7,IF(A8&lt;'Données projet'!$A$36,$K$205^A8,IF(A8='Données projet'!$A$36,'Données projet'!$B$36,N7+M8-V7)))</f>
        <v>19.404761904761905</v>
      </c>
      <c r="O8" s="13">
        <f>N8*VLOOKUP('Données projet'!$B$9,Paramètres!$A$1:$I$89,3,0)*VLOOKUP('Données projet'!$B$9,Paramètres!$A$1:$I$89,5,0)</f>
        <v>17.557428571428574</v>
      </c>
      <c r="P8" s="13">
        <f t="shared" si="33"/>
        <v>5.7963916902936541</v>
      </c>
      <c r="Q8" s="20">
        <f t="shared" si="2"/>
        <v>40.674570289166205</v>
      </c>
      <c r="R8" s="59">
        <f t="shared" si="0"/>
        <v>303.45234806694396</v>
      </c>
      <c r="S8" s="59">
        <f ca="1">AVERAGE(OFFSET($R$3,0,0,'Données projet'!$E$9+1,1))-AVERAGE(OFFSET($H$3,0,0,'Données projet'!$E$9+1,1))</f>
        <v>331.17319992770996</v>
      </c>
      <c r="T8" s="59">
        <f t="shared" si="34"/>
        <v>269.31145578726938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3.9047619047619047</v>
      </c>
      <c r="AI8" s="13">
        <f>IF('Données projet'!$A$62&gt;35,AI7+AH8-AQ7,IF(A8&lt;'Données projet'!$A$62,$AF$205^A8,IF(A8='Données projet'!$A$62,'Données projet'!$B$62,AI7+AH8-AQ7)))</f>
        <v>19.523809523809522</v>
      </c>
      <c r="AJ8" s="13">
        <f>AI8*VLOOKUP('Données projet'!$B$10,Paramètres!$A$1:$I$89,3,0)*VLOOKUP('Données projet'!$B$10,Paramètres!$A$1:$I$89,5,0)</f>
        <v>19.797142857142855</v>
      </c>
      <c r="AK8" s="13">
        <f t="shared" si="35"/>
        <v>6.4451057694613816</v>
      </c>
      <c r="AL8" s="20">
        <f t="shared" si="4"/>
        <v>45.705249691335716</v>
      </c>
      <c r="AM8" s="59">
        <f t="shared" si="5"/>
        <v>308.48302746911349</v>
      </c>
      <c r="AN8" s="59">
        <f ca="1">AVERAGE(OFFSET($AM$3,0,0,'Données projet'!$E$10+1,1))-AVERAGE(OFFSET($H$3,0,0,'Données projet'!$E$10+1,1))</f>
        <v>367.69572408910977</v>
      </c>
      <c r="AO8" s="59">
        <f t="shared" si="36"/>
        <v>298.21938512262744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3.8809523809523809</v>
      </c>
      <c r="BD8" s="12">
        <f>IF('Données projet'!$A$88&gt;35,BD7+BC8-BL7,IF(A8&lt;'Données projet'!$A$88,$BA$205^A8,IF(A8='Données projet'!$A$88,'Données projet'!$B$88,BD7+BC8-BL7)))</f>
        <v>19.404761904761905</v>
      </c>
      <c r="BE8" s="13">
        <f>BD8*VLOOKUP('Données projet'!$B$11,Paramètres!$A$1:$I$89,3,0)*VLOOKUP('Données projet'!$B$11,Paramètres!$A$1:$I$89,5,0)</f>
        <v>18.768285714285717</v>
      </c>
      <c r="BF8" s="13">
        <f t="shared" si="37"/>
        <v>6.1482291674142227</v>
      </c>
      <c r="BG8" s="20">
        <f t="shared" si="7"/>
        <v>43.396263418960721</v>
      </c>
      <c r="BH8" s="59">
        <f t="shared" si="8"/>
        <v>306.17404119673847</v>
      </c>
      <c r="BI8" s="59">
        <f ca="1">AVERAGE(OFFSET($BH$3,0,0,'Données projet'!$E$11+1,1))-AVERAGE(OFFSET($H$3,0,0,'Données projet'!$E$11+1,1))</f>
        <v>351.44031543819546</v>
      </c>
      <c r="BJ8" s="59">
        <f t="shared" si="38"/>
        <v>284.9494816485356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3.8809523809523809</v>
      </c>
      <c r="BY8" s="12">
        <f>IF('Données projet'!$A$114&gt;35,BY7+BX8-CG7,IF(A8&lt;'Données projet'!$A$114,$BV$205^A8,IF(A8='Données projet'!$A$114,'Données projet'!$B$114,BY7+BX8-CG7)))</f>
        <v>19.404761904761905</v>
      </c>
      <c r="BZ8" s="13">
        <f>BY8*VLOOKUP('Données projet'!$B$12,Paramètres!$A$1:$I$89,3,0)*VLOOKUP('Données projet'!$B$12,Paramètres!$A$1:$I$89,5,0)</f>
        <v>18.46557142857143</v>
      </c>
      <c r="CA8" s="13">
        <f t="shared" si="39"/>
        <v>6.0605242355460653</v>
      </c>
      <c r="CB8" s="20">
        <f t="shared" si="10"/>
        <v>42.716283281671302</v>
      </c>
      <c r="CC8" s="59">
        <f t="shared" si="11"/>
        <v>305.49406105944905</v>
      </c>
      <c r="CD8" s="59">
        <f ca="1">AVERAGE(OFFSET($CC$3,0,0,'Données projet'!$E$12+1,1))-AVERAGE(OFFSET($H$3,0,0,'Données projet'!$E$12+1,1))</f>
        <v>346.37621722711009</v>
      </c>
      <c r="CE8" s="59">
        <f t="shared" si="40"/>
        <v>281.04213352617563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3.8809523809523809</v>
      </c>
      <c r="CT8" s="12">
        <f>IF('Données projet'!$A$140&gt;35,CT7+CS8-DB7,IF(A8&lt;'Données projet'!$A$140,$CQ$205^A8,IF(A8='Données projet'!$A$140,'Données projet'!$B$140,CT7+CS8-DB7)))</f>
        <v>19.404761904761905</v>
      </c>
      <c r="CU8" s="17">
        <f>CT8*VLOOKUP('Données projet'!$B$13,Paramètres!$A$1:$I$89,3,0)*VLOOKUP('Données projet'!$B$13,Paramètres!$A$1:$I$89,5,0)</f>
        <v>20.887285714285714</v>
      </c>
      <c r="CV8" s="13">
        <f t="shared" si="41"/>
        <v>6.7577139847993628</v>
      </c>
      <c r="CW8" s="20">
        <f t="shared" si="13"/>
        <v>48.148374475906508</v>
      </c>
      <c r="CX8" s="59">
        <f t="shared" si="14"/>
        <v>310.92615225368428</v>
      </c>
      <c r="CY8" s="59">
        <f ca="1">AVERAGE(OFFSET($CX$3,0,0,'Données projet'!$E$13+1,1))-AVERAGE(OFFSET($H$3,0,0,'Données projet'!$E$13+1,1))</f>
        <v>386.84212232126703</v>
      </c>
      <c r="CZ8" s="59">
        <f t="shared" si="42"/>
        <v>312.26317251925781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3.8809523809523809</v>
      </c>
      <c r="N9" s="13">
        <f>IF('Données projet'!$A$36&gt;35,N8+M9-V8,IF(A9&lt;'Données projet'!$A$36,$K$205^A9,IF(A9='Données projet'!$A$36,'Données projet'!$B$36,N8+M9-V8)))</f>
        <v>23.285714285714285</v>
      </c>
      <c r="O9" s="13">
        <f>N9*VLOOKUP('Données projet'!$B$9,Paramètres!$A$1:$I$89,3,0)*VLOOKUP('Données projet'!$B$9,Paramètres!$A$1:$I$89,5,0)</f>
        <v>21.068914285714282</v>
      </c>
      <c r="P9" s="13">
        <f t="shared" si="33"/>
        <v>6.8096105405120957</v>
      </c>
      <c r="Q9" s="20">
        <f t="shared" si="2"/>
        <v>48.555097405677607</v>
      </c>
      <c r="R9" s="59">
        <f t="shared" si="0"/>
        <v>312.5550974056776</v>
      </c>
      <c r="S9" s="59">
        <f ca="1">AVERAGE(OFFSET($R$3,0,0,'Données projet'!$E$9+1,1))-AVERAGE(OFFSET($H$3,0,0,'Données projet'!$E$9+1,1))</f>
        <v>331.17319992770996</v>
      </c>
      <c r="T9" s="59">
        <f t="shared" si="34"/>
        <v>269.31145578726938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3.9047619047619047</v>
      </c>
      <c r="AI9" s="13">
        <f>IF('Données projet'!$A$62&gt;35,AI8+AH9-AQ8,IF(A9&lt;'Données projet'!$A$62,$AF$205^A9,IF(A9='Données projet'!$A$62,'Données projet'!$B$62,AI8+AH9-AQ8)))</f>
        <v>23.428571428571427</v>
      </c>
      <c r="AJ9" s="13">
        <f>AI9*VLOOKUP('Données projet'!$B$10,Paramètres!$A$1:$I$89,3,0)*VLOOKUP('Données projet'!$B$10,Paramètres!$A$1:$I$89,5,0)</f>
        <v>23.756571428571426</v>
      </c>
      <c r="AK9" s="13">
        <f t="shared" si="35"/>
        <v>7.5717209131904077</v>
      </c>
      <c r="AL9" s="20">
        <f t="shared" si="4"/>
        <v>54.563442495235194</v>
      </c>
      <c r="AM9" s="59">
        <f t="shared" si="5"/>
        <v>318.56344249523522</v>
      </c>
      <c r="AN9" s="59">
        <f ca="1">AVERAGE(OFFSET($AM$3,0,0,'Données projet'!$E$10+1,1))-AVERAGE(OFFSET($H$3,0,0,'Données projet'!$E$10+1,1))</f>
        <v>367.69572408910977</v>
      </c>
      <c r="AO9" s="59">
        <f t="shared" si="36"/>
        <v>298.21938512262744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3.8809523809523809</v>
      </c>
      <c r="BD9" s="12">
        <f>IF('Données projet'!$A$88&gt;35,BD8+BC9-BL8,IF(A9&lt;'Données projet'!$A$88,$BA$205^A9,IF(A9='Données projet'!$A$88,'Données projet'!$B$88,BD8+BC9-BL8)))</f>
        <v>23.285714285714285</v>
      </c>
      <c r="BE9" s="13">
        <f>BD9*VLOOKUP('Données projet'!$B$11,Paramètres!$A$1:$I$89,3,0)*VLOOKUP('Données projet'!$B$11,Paramètres!$A$1:$I$89,5,0)</f>
        <v>22.521942857142857</v>
      </c>
      <c r="BF9" s="13">
        <f t="shared" si="37"/>
        <v>7.2229497903007935</v>
      </c>
      <c r="BG9" s="20">
        <f t="shared" si="7"/>
        <v>51.805688027631021</v>
      </c>
      <c r="BH9" s="59">
        <f t="shared" si="8"/>
        <v>315.80568802763105</v>
      </c>
      <c r="BI9" s="59">
        <f ca="1">AVERAGE(OFFSET($BH$3,0,0,'Données projet'!$E$11+1,1))-AVERAGE(OFFSET($H$3,0,0,'Données projet'!$E$11+1,1))</f>
        <v>351.44031543819546</v>
      </c>
      <c r="BJ9" s="59">
        <f t="shared" si="38"/>
        <v>284.9494816485356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3.8809523809523809</v>
      </c>
      <c r="BY9" s="12">
        <f>IF('Données projet'!$A$114&gt;35,BY8+BX9-CG8,IF(A9&lt;'Données projet'!$A$114,$BV$205^A9,IF(A9='Données projet'!$A$114,'Données projet'!$B$114,BY8+BX9-CG8)))</f>
        <v>23.285714285714285</v>
      </c>
      <c r="BZ9" s="13">
        <f>BY9*VLOOKUP('Données projet'!$B$12,Paramètres!$A$1:$I$89,3,0)*VLOOKUP('Données projet'!$B$12,Paramètres!$A$1:$I$89,5,0)</f>
        <v>22.158685714285713</v>
      </c>
      <c r="CA9" s="13">
        <f t="shared" si="39"/>
        <v>7.1199138913458597</v>
      </c>
      <c r="CB9" s="20">
        <f t="shared" si="10"/>
        <v>50.993560979808315</v>
      </c>
      <c r="CC9" s="59">
        <f t="shared" si="11"/>
        <v>314.99356097980831</v>
      </c>
      <c r="CD9" s="59">
        <f ca="1">AVERAGE(OFFSET($CC$3,0,0,'Données projet'!$E$12+1,1))-AVERAGE(OFFSET($H$3,0,0,'Données projet'!$E$12+1,1))</f>
        <v>346.37621722711009</v>
      </c>
      <c r="CE9" s="59">
        <f t="shared" si="40"/>
        <v>281.04213352617563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3.8809523809523809</v>
      </c>
      <c r="CT9" s="12">
        <f>IF('Données projet'!$A$140&gt;35,CT8+CS9-DB8,IF(A9&lt;'Données projet'!$A$140,$CQ$205^A9,IF(A9='Données projet'!$A$140,'Données projet'!$B$140,CT8+CS9-DB8)))</f>
        <v>23.285714285714285</v>
      </c>
      <c r="CU9" s="17">
        <f>CT9*VLOOKUP('Données projet'!$B$13,Paramètres!$A$1:$I$89,3,0)*VLOOKUP('Données projet'!$B$13,Paramètres!$A$1:$I$89,5,0)</f>
        <v>25.064742857142853</v>
      </c>
      <c r="CV9" s="13">
        <f t="shared" si="41"/>
        <v>7.938973561382018</v>
      </c>
      <c r="CW9" s="20">
        <f t="shared" si="13"/>
        <v>57.481472762264154</v>
      </c>
      <c r="CX9" s="59">
        <f t="shared" si="14"/>
        <v>321.48147276226416</v>
      </c>
      <c r="CY9" s="59">
        <f ca="1">AVERAGE(OFFSET($CX$3,0,0,'Données projet'!$E$13+1,1))-AVERAGE(OFFSET($H$3,0,0,'Données projet'!$E$13+1,1))</f>
        <v>386.84212232126703</v>
      </c>
      <c r="CZ9" s="59">
        <f t="shared" si="42"/>
        <v>312.26317251925781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3.8809523809523809</v>
      </c>
      <c r="N10" s="13">
        <f>IF('Données projet'!$A$36&gt;35,N9+M10-V9,IF(A10&lt;'Données projet'!$A$36,$K$205^A10,IF(A10='Données projet'!$A$36,'Données projet'!$B$36,N9+M10-V9)))</f>
        <v>27.166666666666664</v>
      </c>
      <c r="O10" s="13">
        <f>N10*VLOOKUP('Données projet'!$B$9,Paramètres!$A$1:$I$89,3,0)*VLOOKUP('Données projet'!$B$9,Paramètres!$A$1:$I$89,5,0)</f>
        <v>24.580399999999997</v>
      </c>
      <c r="P10" s="13">
        <f t="shared" si="33"/>
        <v>7.8032668260766558</v>
      </c>
      <c r="Q10" s="20">
        <f t="shared" si="2"/>
        <v>56.401553055416834</v>
      </c>
      <c r="R10" s="59">
        <f t="shared" si="0"/>
        <v>321.62377527763908</v>
      </c>
      <c r="S10" s="59">
        <f ca="1">AVERAGE(OFFSET($R$3,0,0,'Données projet'!$E$9+1,1))-AVERAGE(OFFSET($H$3,0,0,'Données projet'!$E$9+1,1))</f>
        <v>331.17319992770996</v>
      </c>
      <c r="T10" s="59">
        <f t="shared" si="34"/>
        <v>269.31145578726938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3.9047619047619047</v>
      </c>
      <c r="AI10" s="13">
        <f>IF('Données projet'!$A$62&gt;35,AI9+AH10-AQ9,IF(A10&lt;'Données projet'!$A$62,$AF$205^A10,IF(A10='Données projet'!$A$62,'Données projet'!$B$62,AI9+AH10-AQ9)))</f>
        <v>27.333333333333332</v>
      </c>
      <c r="AJ10" s="13">
        <f>AI10*VLOOKUP('Données projet'!$B$10,Paramètres!$A$1:$I$89,3,0)*VLOOKUP('Données projet'!$B$10,Paramètres!$A$1:$I$89,5,0)</f>
        <v>27.716000000000001</v>
      </c>
      <c r="AK10" s="13">
        <f t="shared" si="35"/>
        <v>8.6765841110446704</v>
      </c>
      <c r="AL10" s="20">
        <f t="shared" si="4"/>
        <v>63.383750660069467</v>
      </c>
      <c r="AM10" s="59">
        <f t="shared" si="5"/>
        <v>328.60597288229167</v>
      </c>
      <c r="AN10" s="59">
        <f ca="1">AVERAGE(OFFSET($AM$3,0,0,'Données projet'!$E$10+1,1))-AVERAGE(OFFSET($H$3,0,0,'Données projet'!$E$10+1,1))</f>
        <v>367.69572408910977</v>
      </c>
      <c r="AO10" s="59">
        <f t="shared" si="36"/>
        <v>298.21938512262744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3.8809523809523809</v>
      </c>
      <c r="BD10" s="12">
        <f>IF('Données projet'!$A$88&gt;35,BD9+BC10-BL9,IF(A10&lt;'Données projet'!$A$88,$BA$205^A10,IF(A10='Données projet'!$A$88,'Données projet'!$B$88,BD9+BC10-BL9)))</f>
        <v>27.166666666666664</v>
      </c>
      <c r="BE10" s="13">
        <f>BD10*VLOOKUP('Données projet'!$B$11,Paramètres!$A$1:$I$89,3,0)*VLOOKUP('Données projet'!$B$11,Paramètres!$A$1:$I$89,5,0)</f>
        <v>26.275599999999997</v>
      </c>
      <c r="BF10" s="13">
        <f t="shared" si="37"/>
        <v>8.2769204126662022</v>
      </c>
      <c r="BG10" s="20">
        <f t="shared" si="7"/>
        <v>60.178973052060293</v>
      </c>
      <c r="BH10" s="59">
        <f t="shared" si="8"/>
        <v>325.40119527428254</v>
      </c>
      <c r="BI10" s="59">
        <f ca="1">AVERAGE(OFFSET($BH$3,0,0,'Données projet'!$E$11+1,1))-AVERAGE(OFFSET($H$3,0,0,'Données projet'!$E$11+1,1))</f>
        <v>351.44031543819546</v>
      </c>
      <c r="BJ10" s="59">
        <f t="shared" si="38"/>
        <v>284.9494816485356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3.8809523809523809</v>
      </c>
      <c r="BY10" s="12">
        <f>IF('Données projet'!$A$114&gt;35,BY9+BX10-CG9,IF(A10&lt;'Données projet'!$A$114,$BV$205^A10,IF(A10='Données projet'!$A$114,'Données projet'!$B$114,BY9+BX10-CG9)))</f>
        <v>27.166666666666664</v>
      </c>
      <c r="BZ10" s="13">
        <f>BY10*VLOOKUP('Données projet'!$B$12,Paramètres!$A$1:$I$89,3,0)*VLOOKUP('Données projet'!$B$12,Paramètres!$A$1:$I$89,5,0)</f>
        <v>25.851799999999997</v>
      </c>
      <c r="CA10" s="13">
        <f t="shared" si="39"/>
        <v>8.1588495468763451</v>
      </c>
      <c r="CB10" s="20">
        <f t="shared" si="10"/>
        <v>59.235214627476296</v>
      </c>
      <c r="CC10" s="59">
        <f t="shared" si="11"/>
        <v>324.45743684969852</v>
      </c>
      <c r="CD10" s="59">
        <f ca="1">AVERAGE(OFFSET($CC$3,0,0,'Données projet'!$E$12+1,1))-AVERAGE(OFFSET($H$3,0,0,'Données projet'!$E$12+1,1))</f>
        <v>346.37621722711009</v>
      </c>
      <c r="CE10" s="59">
        <f t="shared" si="40"/>
        <v>281.04213352617563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3.8809523809523809</v>
      </c>
      <c r="CT10" s="12">
        <f>IF('Données projet'!$A$140&gt;35,CT9+CS10-DB9,IF(A10&lt;'Données projet'!$A$140,$CQ$205^A10,IF(A10='Données projet'!$A$140,'Données projet'!$B$140,CT9+CS10-DB9)))</f>
        <v>27.166666666666664</v>
      </c>
      <c r="CU10" s="17">
        <f>CT10*VLOOKUP('Données projet'!$B$13,Paramètres!$A$1:$I$89,3,0)*VLOOKUP('Données projet'!$B$13,Paramètres!$A$1:$I$89,5,0)</f>
        <v>29.242199999999997</v>
      </c>
      <c r="CV10" s="13">
        <f t="shared" si="41"/>
        <v>9.0974261532397716</v>
      </c>
      <c r="CW10" s="20">
        <f t="shared" si="13"/>
        <v>66.774848883559258</v>
      </c>
      <c r="CX10" s="59">
        <f t="shared" si="14"/>
        <v>331.99707110578152</v>
      </c>
      <c r="CY10" s="59">
        <f ca="1">AVERAGE(OFFSET($CX$3,0,0,'Données projet'!$E$13+1,1))-AVERAGE(OFFSET($H$3,0,0,'Données projet'!$E$13+1,1))</f>
        <v>386.84212232126703</v>
      </c>
      <c r="CZ10" s="59">
        <f t="shared" si="42"/>
        <v>312.26317251925781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3.8809523809523809</v>
      </c>
      <c r="N11" s="13">
        <f>IF('Données projet'!$A$36&gt;35,N10+M11-V10,IF(A11&lt;'Données projet'!$A$36,$K$205^A11,IF(A11='Données projet'!$A$36,'Données projet'!$B$36,N10+M11-V10)))</f>
        <v>31.047619047619044</v>
      </c>
      <c r="O11" s="13">
        <f>N11*VLOOKUP('Données projet'!$B$9,Paramètres!$A$1:$I$89,3,0)*VLOOKUP('Données projet'!$B$9,Paramètres!$A$1:$I$89,5,0)</f>
        <v>28.091885714285709</v>
      </c>
      <c r="P11" s="13">
        <f t="shared" si="33"/>
        <v>8.7804776515359233</v>
      </c>
      <c r="Q11" s="20">
        <f t="shared" si="2"/>
        <v>64.219366195472688</v>
      </c>
      <c r="R11" s="59">
        <f t="shared" si="0"/>
        <v>330.66381063991713</v>
      </c>
      <c r="S11" s="59">
        <f ca="1">AVERAGE(OFFSET($R$3,0,0,'Données projet'!$E$9+1,1))-AVERAGE(OFFSET($H$3,0,0,'Données projet'!$E$9+1,1))</f>
        <v>331.17319992770996</v>
      </c>
      <c r="T11" s="59">
        <f t="shared" si="34"/>
        <v>269.31145578726938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3.9047619047619047</v>
      </c>
      <c r="AI11" s="13">
        <f>IF('Données projet'!$A$62&gt;35,AI10+AH11-AQ10,IF(A11&lt;'Données projet'!$A$62,$AF$205^A11,IF(A11='Données projet'!$A$62,'Données projet'!$B$62,AI10+AH11-AQ10)))</f>
        <v>31.238095238095237</v>
      </c>
      <c r="AJ11" s="13">
        <f>AI11*VLOOKUP('Données projet'!$B$10,Paramètres!$A$1:$I$89,3,0)*VLOOKUP('Données projet'!$B$10,Paramètres!$A$1:$I$89,5,0)</f>
        <v>31.675428571428572</v>
      </c>
      <c r="AK11" s="13">
        <f t="shared" si="35"/>
        <v>9.7631613241916604</v>
      </c>
      <c r="AL11" s="20">
        <f t="shared" si="4"/>
        <v>72.172210734871896</v>
      </c>
      <c r="AM11" s="59">
        <f t="shared" si="5"/>
        <v>338.61665517931635</v>
      </c>
      <c r="AN11" s="59">
        <f ca="1">AVERAGE(OFFSET($AM$3,0,0,'Données projet'!$E$10+1,1))-AVERAGE(OFFSET($H$3,0,0,'Données projet'!$E$10+1,1))</f>
        <v>367.69572408910977</v>
      </c>
      <c r="AO11" s="59">
        <f t="shared" si="36"/>
        <v>298.21938512262744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3.8809523809523809</v>
      </c>
      <c r="BD11" s="12">
        <f>IF('Données projet'!$A$88&gt;35,BD10+BC11-BL10,IF(A11&lt;'Données projet'!$A$88,$BA$205^A11,IF(A11='Données projet'!$A$88,'Données projet'!$B$88,BD10+BC11-BL10)))</f>
        <v>31.047619047619044</v>
      </c>
      <c r="BE11" s="13">
        <f>BD11*VLOOKUP('Données projet'!$B$11,Paramètres!$A$1:$I$89,3,0)*VLOOKUP('Données projet'!$B$11,Paramètres!$A$1:$I$89,5,0)</f>
        <v>30.029257142857141</v>
      </c>
      <c r="BF11" s="13">
        <f t="shared" si="37"/>
        <v>9.3134473454237803</v>
      </c>
      <c r="BG11" s="20">
        <f t="shared" si="7"/>
        <v>68.521876983755931</v>
      </c>
      <c r="BH11" s="59">
        <f t="shared" si="8"/>
        <v>334.96632142820039</v>
      </c>
      <c r="BI11" s="59">
        <f ca="1">AVERAGE(OFFSET($BH$3,0,0,'Données projet'!$E$11+1,1))-AVERAGE(OFFSET($H$3,0,0,'Données projet'!$E$11+1,1))</f>
        <v>351.44031543819546</v>
      </c>
      <c r="BJ11" s="59">
        <f t="shared" si="38"/>
        <v>284.9494816485356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3.8809523809523809</v>
      </c>
      <c r="BY11" s="12">
        <f>IF('Données projet'!$A$114&gt;35,BY10+BX11-CG10,IF(A11&lt;'Données projet'!$A$114,$BV$205^A11,IF(A11='Données projet'!$A$114,'Données projet'!$B$114,BY10+BX11-CG10)))</f>
        <v>31.047619047619044</v>
      </c>
      <c r="BZ11" s="13">
        <f>BY11*VLOOKUP('Données projet'!$B$12,Paramètres!$A$1:$I$89,3,0)*VLOOKUP('Données projet'!$B$12,Paramètres!$A$1:$I$89,5,0)</f>
        <v>29.544914285714285</v>
      </c>
      <c r="CA11" s="13">
        <f t="shared" si="39"/>
        <v>9.1805903482875468</v>
      </c>
      <c r="CB11" s="20">
        <f t="shared" si="10"/>
        <v>67.446920570886519</v>
      </c>
      <c r="CC11" s="59">
        <f t="shared" si="11"/>
        <v>333.89136501533096</v>
      </c>
      <c r="CD11" s="59">
        <f ca="1">AVERAGE(OFFSET($CC$3,0,0,'Données projet'!$E$12+1,1))-AVERAGE(OFFSET($H$3,0,0,'Données projet'!$E$12+1,1))</f>
        <v>346.37621722711009</v>
      </c>
      <c r="CE11" s="59">
        <f t="shared" si="40"/>
        <v>281.04213352617563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3.8809523809523809</v>
      </c>
      <c r="CT11" s="12">
        <f>IF('Données projet'!$A$140&gt;35,CT10+CS11-DB10,IF(A11&lt;'Données projet'!$A$140,$CQ$205^A11,IF(A11='Données projet'!$A$140,'Données projet'!$B$140,CT10+CS11-DB10)))</f>
        <v>31.047619047619044</v>
      </c>
      <c r="CU11" s="17">
        <f>CT11*VLOOKUP('Données projet'!$B$13,Paramètres!$A$1:$I$89,3,0)*VLOOKUP('Données projet'!$B$13,Paramètres!$A$1:$I$89,5,0)</f>
        <v>33.41965714285714</v>
      </c>
      <c r="CV11" s="13">
        <f t="shared" si="41"/>
        <v>10.236705831726935</v>
      </c>
      <c r="CW11" s="20">
        <f t="shared" si="13"/>
        <v>76.034832180733929</v>
      </c>
      <c r="CX11" s="59">
        <f t="shared" si="14"/>
        <v>342.47927662517839</v>
      </c>
      <c r="CY11" s="59">
        <f ca="1">AVERAGE(OFFSET($CX$3,0,0,'Données projet'!$E$13+1,1))-AVERAGE(OFFSET($H$3,0,0,'Données projet'!$E$13+1,1))</f>
        <v>386.84212232126703</v>
      </c>
      <c r="CZ11" s="59">
        <f t="shared" si="42"/>
        <v>312.26317251925781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3.8809523809523809</v>
      </c>
      <c r="N12" s="13">
        <f>IF('Données projet'!$A$36&gt;35,N11+M12-V11,IF(A12&lt;'Données projet'!$A$36,$K$205^A12,IF(A12='Données projet'!$A$36,'Données projet'!$B$36,N11+M12-V11)))</f>
        <v>34.928571428571423</v>
      </c>
      <c r="O12" s="13">
        <f>N12*VLOOKUP('Données projet'!$B$9,Paramètres!$A$1:$I$89,3,0)*VLOOKUP('Données projet'!$B$9,Paramètres!$A$1:$I$89,5,0)</f>
        <v>31.603371428571425</v>
      </c>
      <c r="P12" s="13">
        <f t="shared" si="33"/>
        <v>9.7435341283858516</v>
      </c>
      <c r="Q12" s="20">
        <f t="shared" si="2"/>
        <v>72.01252717836725</v>
      </c>
      <c r="R12" s="59">
        <f t="shared" si="0"/>
        <v>339.67919384503392</v>
      </c>
      <c r="S12" s="59">
        <f ca="1">AVERAGE(OFFSET($R$3,0,0,'Données projet'!$E$9+1,1))-AVERAGE(OFFSET($H$3,0,0,'Données projet'!$E$9+1,1))</f>
        <v>331.17319992770996</v>
      </c>
      <c r="T12" s="59">
        <f t="shared" si="34"/>
        <v>269.31145578726938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3.9047619047619047</v>
      </c>
      <c r="AI12" s="13">
        <f>IF('Données projet'!$A$62&gt;35,AI11+AH12-AQ11,IF(A12&lt;'Données projet'!$A$62,$AF$205^A12,IF(A12='Données projet'!$A$62,'Données projet'!$B$62,AI11+AH12-AQ11)))</f>
        <v>35.142857142857139</v>
      </c>
      <c r="AJ12" s="13">
        <f>AI12*VLOOKUP('Données projet'!$B$10,Paramètres!$A$1:$I$89,3,0)*VLOOKUP('Données projet'!$B$10,Paramètres!$A$1:$I$89,5,0)</f>
        <v>35.634857142857143</v>
      </c>
      <c r="AK12" s="13">
        <f t="shared" si="35"/>
        <v>10.834000078180036</v>
      </c>
      <c r="AL12" s="20">
        <f t="shared" si="4"/>
        <v>80.933259659973089</v>
      </c>
      <c r="AM12" s="59">
        <f t="shared" si="5"/>
        <v>348.59992632663977</v>
      </c>
      <c r="AN12" s="59">
        <f ca="1">AVERAGE(OFFSET($AM$3,0,0,'Données projet'!$E$10+1,1))-AVERAGE(OFFSET($H$3,0,0,'Données projet'!$E$10+1,1))</f>
        <v>367.69572408910977</v>
      </c>
      <c r="AO12" s="59">
        <f t="shared" si="36"/>
        <v>298.21938512262744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3.8809523809523809</v>
      </c>
      <c r="BD12" s="12">
        <f>IF('Données projet'!$A$88&gt;35,BD11+BC12-BL11,IF(A12&lt;'Données projet'!$A$88,$BA$205^A12,IF(A12='Données projet'!$A$88,'Données projet'!$B$88,BD11+BC12-BL11)))</f>
        <v>34.928571428571423</v>
      </c>
      <c r="BE12" s="13">
        <f>BD12*VLOOKUP('Données projet'!$B$11,Paramètres!$A$1:$I$89,3,0)*VLOOKUP('Données projet'!$B$11,Paramètres!$A$1:$I$89,5,0)</f>
        <v>33.782914285714284</v>
      </c>
      <c r="BF12" s="13">
        <f t="shared" si="37"/>
        <v>10.334960769154462</v>
      </c>
      <c r="BG12" s="20">
        <f t="shared" si="7"/>
        <v>76.838632387229723</v>
      </c>
      <c r="BH12" s="59">
        <f t="shared" si="8"/>
        <v>344.50529905389641</v>
      </c>
      <c r="BI12" s="59">
        <f ca="1">AVERAGE(OFFSET($BH$3,0,0,'Données projet'!$E$11+1,1))-AVERAGE(OFFSET($H$3,0,0,'Données projet'!$E$11+1,1))</f>
        <v>351.44031543819546</v>
      </c>
      <c r="BJ12" s="59">
        <f t="shared" si="38"/>
        <v>284.9494816485356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3.8809523809523809</v>
      </c>
      <c r="BY12" s="12">
        <f>IF('Données projet'!$A$114&gt;35,BY11+BX12-CG11,IF(A12&lt;'Données projet'!$A$114,$BV$205^A12,IF(A12='Données projet'!$A$114,'Données projet'!$B$114,BY11+BX12-CG11)))</f>
        <v>34.928571428571423</v>
      </c>
      <c r="BZ12" s="13">
        <f>BY12*VLOOKUP('Données projet'!$B$12,Paramètres!$A$1:$I$89,3,0)*VLOOKUP('Données projet'!$B$12,Paramètres!$A$1:$I$89,5,0)</f>
        <v>33.238028571428572</v>
      </c>
      <c r="CA12" s="13">
        <f t="shared" si="39"/>
        <v>10.187531809459387</v>
      </c>
      <c r="CB12" s="20">
        <f t="shared" si="10"/>
        <v>75.632850996713188</v>
      </c>
      <c r="CC12" s="59">
        <f t="shared" si="11"/>
        <v>343.2995176633799</v>
      </c>
      <c r="CD12" s="59">
        <f ca="1">AVERAGE(OFFSET($CC$3,0,0,'Données projet'!$E$12+1,1))-AVERAGE(OFFSET($H$3,0,0,'Données projet'!$E$12+1,1))</f>
        <v>346.37621722711009</v>
      </c>
      <c r="CE12" s="59">
        <f t="shared" si="40"/>
        <v>281.04213352617563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3.8809523809523809</v>
      </c>
      <c r="CT12" s="12">
        <f>IF('Données projet'!$A$140&gt;35,CT11+CS12-DB11,IF(A12&lt;'Données projet'!$A$140,$CQ$205^A12,IF(A12='Données projet'!$A$140,'Données projet'!$B$140,CT11+CS12-DB11)))</f>
        <v>34.928571428571423</v>
      </c>
      <c r="CU12" s="17">
        <f>CT12*VLOOKUP('Données projet'!$B$13,Paramètres!$A$1:$I$89,3,0)*VLOOKUP('Données projet'!$B$13,Paramètres!$A$1:$I$89,5,0)</f>
        <v>37.597114285714277</v>
      </c>
      <c r="CV12" s="13">
        <f t="shared" si="41"/>
        <v>11.359483685518018</v>
      </c>
      <c r="CW12" s="20">
        <f t="shared" si="13"/>
        <v>85.266074799896259</v>
      </c>
      <c r="CX12" s="59">
        <f t="shared" si="14"/>
        <v>352.93274146656296</v>
      </c>
      <c r="CY12" s="59">
        <f ca="1">AVERAGE(OFFSET($CX$3,0,0,'Données projet'!$E$13+1,1))-AVERAGE(OFFSET($H$3,0,0,'Données projet'!$E$13+1,1))</f>
        <v>386.84212232126703</v>
      </c>
      <c r="CZ12" s="59">
        <f t="shared" si="42"/>
        <v>312.26317251925781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3.8809523809523809</v>
      </c>
      <c r="N13" s="13">
        <f>IF('Données projet'!$A$36&gt;35,N12+M13-V12,IF(A13&lt;'Données projet'!$A$36,$K$205^A13,IF(A13='Données projet'!$A$36,'Données projet'!$B$36,N12+M13-V12)))</f>
        <v>38.809523809523803</v>
      </c>
      <c r="O13" s="13">
        <f>N13*VLOOKUP('Données projet'!$B$9,Paramètres!$A$1:$I$89,3,0)*VLOOKUP('Données projet'!$B$9,Paramètres!$A$1:$I$89,5,0)</f>
        <v>35.11485714285714</v>
      </c>
      <c r="P13" s="13">
        <f t="shared" si="33"/>
        <v>10.694188363711186</v>
      </c>
      <c r="Q13" s="20">
        <f t="shared" si="2"/>
        <v>79.784087590606489</v>
      </c>
      <c r="R13" s="59">
        <f t="shared" si="0"/>
        <v>348.67297647949533</v>
      </c>
      <c r="S13" s="59">
        <f ca="1">AVERAGE(OFFSET($R$3,0,0,'Données projet'!$E$9+1,1))-AVERAGE(OFFSET($H$3,0,0,'Données projet'!$E$9+1,1))</f>
        <v>331.17319992770996</v>
      </c>
      <c r="T13" s="59">
        <f t="shared" si="34"/>
        <v>269.31145578726938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3.9047619047619047</v>
      </c>
      <c r="AI13" s="13">
        <f>IF('Données projet'!$A$62&gt;35,AI12+AH13-AQ12,IF(A13&lt;'Données projet'!$A$62,$AF$205^A13,IF(A13='Données projet'!$A$62,'Données projet'!$B$62,AI12+AH13-AQ12)))</f>
        <v>39.047619047619044</v>
      </c>
      <c r="AJ13" s="13">
        <f>AI13*VLOOKUP('Données projet'!$B$10,Paramètres!$A$1:$I$89,3,0)*VLOOKUP('Données projet'!$B$10,Paramètres!$A$1:$I$89,5,0)</f>
        <v>39.594285714285711</v>
      </c>
      <c r="AK13" s="13">
        <f t="shared" si="35"/>
        <v>11.891048570454684</v>
      </c>
      <c r="AL13" s="20">
        <f t="shared" si="4"/>
        <v>89.670290545922853</v>
      </c>
      <c r="AM13" s="59">
        <f t="shared" si="5"/>
        <v>358.55917943481171</v>
      </c>
      <c r="AN13" s="59">
        <f ca="1">AVERAGE(OFFSET($AM$3,0,0,'Données projet'!$E$10+1,1))-AVERAGE(OFFSET($H$3,0,0,'Données projet'!$E$10+1,1))</f>
        <v>367.69572408910977</v>
      </c>
      <c r="AO13" s="59">
        <f t="shared" si="36"/>
        <v>298.21938512262744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3.8809523809523809</v>
      </c>
      <c r="BD13" s="12">
        <f>IF('Données projet'!$A$88&gt;35,BD12+BC13-BL12,IF(A13&lt;'Données projet'!$A$88,$BA$205^A13,IF(A13='Données projet'!$A$88,'Données projet'!$B$88,BD12+BC13-BL12)))</f>
        <v>38.809523809523803</v>
      </c>
      <c r="BE13" s="13">
        <f>BD13*VLOOKUP('Données projet'!$B$11,Paramètres!$A$1:$I$89,3,0)*VLOOKUP('Données projet'!$B$11,Paramètres!$A$1:$I$89,5,0)</f>
        <v>37.53657142857142</v>
      </c>
      <c r="BF13" s="13">
        <f t="shared" si="37"/>
        <v>11.34331914278552</v>
      </c>
      <c r="BG13" s="20">
        <f t="shared" si="7"/>
        <v>85.132476078446658</v>
      </c>
      <c r="BH13" s="59">
        <f t="shared" si="8"/>
        <v>354.0213649673355</v>
      </c>
      <c r="BI13" s="59">
        <f ca="1">AVERAGE(OFFSET($BH$3,0,0,'Données projet'!$E$11+1,1))-AVERAGE(OFFSET($H$3,0,0,'Données projet'!$E$11+1,1))</f>
        <v>351.44031543819546</v>
      </c>
      <c r="BJ13" s="59">
        <f t="shared" si="38"/>
        <v>284.9494816485356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3.8809523809523809</v>
      </c>
      <c r="BY13" s="12">
        <f>IF('Données projet'!$A$114&gt;35,BY12+BX13-CG12,IF(A13&lt;'Données projet'!$A$114,$BV$205^A13,IF(A13='Données projet'!$A$114,'Données projet'!$B$114,BY12+BX13-CG12)))</f>
        <v>38.809523809523803</v>
      </c>
      <c r="BZ13" s="13">
        <f>BY13*VLOOKUP('Données projet'!$B$12,Paramètres!$A$1:$I$89,3,0)*VLOOKUP('Données projet'!$B$12,Paramètres!$A$1:$I$89,5,0)</f>
        <v>36.931142857142852</v>
      </c>
      <c r="CA13" s="13">
        <f t="shared" si="39"/>
        <v>11.181505878268704</v>
      </c>
      <c r="CB13" s="20">
        <f t="shared" si="10"/>
        <v>83.796196547508444</v>
      </c>
      <c r="CC13" s="59">
        <f t="shared" si="11"/>
        <v>352.68508543639729</v>
      </c>
      <c r="CD13" s="59">
        <f ca="1">AVERAGE(OFFSET($CC$3,0,0,'Données projet'!$E$12+1,1))-AVERAGE(OFFSET($H$3,0,0,'Données projet'!$E$12+1,1))</f>
        <v>346.37621722711009</v>
      </c>
      <c r="CE13" s="59">
        <f t="shared" si="40"/>
        <v>281.04213352617563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3.8809523809523809</v>
      </c>
      <c r="CT13" s="12">
        <f>IF('Données projet'!$A$140&gt;35,CT12+CS13-DB12,IF(A13&lt;'Données projet'!$A$140,$CQ$205^A13,IF(A13='Données projet'!$A$140,'Données projet'!$B$140,CT12+CS13-DB12)))</f>
        <v>38.809523809523803</v>
      </c>
      <c r="CU13" s="17">
        <f>CT13*VLOOKUP('Données projet'!$B$13,Paramètres!$A$1:$I$89,3,0)*VLOOKUP('Données projet'!$B$13,Paramètres!$A$1:$I$89,5,0)</f>
        <v>41.77457142857142</v>
      </c>
      <c r="CV13" s="13">
        <f t="shared" si="41"/>
        <v>12.46780240585648</v>
      </c>
      <c r="CW13" s="20">
        <f t="shared" si="13"/>
        <v>94.472134428295249</v>
      </c>
      <c r="CX13" s="59">
        <f t="shared" si="14"/>
        <v>363.36102331718411</v>
      </c>
      <c r="CY13" s="59">
        <f ca="1">AVERAGE(OFFSET($CX$3,0,0,'Données projet'!$E$13+1,1))-AVERAGE(OFFSET($H$3,0,0,'Données projet'!$E$13+1,1))</f>
        <v>386.84212232126703</v>
      </c>
      <c r="CZ13" s="59">
        <f t="shared" si="42"/>
        <v>312.26317251925781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3.8809523809523809</v>
      </c>
      <c r="N14" s="13">
        <f>IF('Données projet'!$A$36&gt;35,N13+M14-V13,IF(A14&lt;'Données projet'!$A$36,$K$205^A14,IF(A14='Données projet'!$A$36,'Données projet'!$B$36,N13+M14-V13)))</f>
        <v>42.690476190476183</v>
      </c>
      <c r="O14" s="13">
        <f>N14*VLOOKUP('Données projet'!$B$9,Paramètres!$A$1:$I$89,3,0)*VLOOKUP('Données projet'!$B$9,Paramètres!$A$1:$I$89,5,0)</f>
        <v>38.626342857142845</v>
      </c>
      <c r="P14" s="13">
        <f t="shared" si="33"/>
        <v>11.633821765228873</v>
      </c>
      <c r="Q14" s="20">
        <f t="shared" si="2"/>
        <v>87.536453383964059</v>
      </c>
      <c r="R14" s="59">
        <f t="shared" si="0"/>
        <v>357.64756449507519</v>
      </c>
      <c r="S14" s="59">
        <f ca="1">AVERAGE(OFFSET($R$3,0,0,'Données projet'!$E$9+1,1))-AVERAGE(OFFSET($H$3,0,0,'Données projet'!$E$9+1,1))</f>
        <v>331.17319992770996</v>
      </c>
      <c r="T14" s="59">
        <f t="shared" si="34"/>
        <v>269.31145578726938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3.9047619047619047</v>
      </c>
      <c r="AI14" s="13">
        <f>IF('Données projet'!$A$62&gt;35,AI13+AH14-AQ13,IF(A14&lt;'Données projet'!$A$62,$AF$205^A14,IF(A14='Données projet'!$A$62,'Données projet'!$B$62,AI13+AH14-AQ13)))</f>
        <v>42.952380952380949</v>
      </c>
      <c r="AJ14" s="13">
        <f>AI14*VLOOKUP('Données projet'!$B$10,Paramètres!$A$1:$I$89,3,0)*VLOOKUP('Données projet'!$B$10,Paramètres!$A$1:$I$89,5,0)</f>
        <v>43.553714285714285</v>
      </c>
      <c r="AK14" s="13">
        <f t="shared" si="35"/>
        <v>12.935842811575659</v>
      </c>
      <c r="AL14" s="20">
        <f t="shared" si="4"/>
        <v>98.38597861111333</v>
      </c>
      <c r="AM14" s="59">
        <f t="shared" si="5"/>
        <v>368.49708972222447</v>
      </c>
      <c r="AN14" s="59">
        <f ca="1">AVERAGE(OFFSET($AM$3,0,0,'Données projet'!$E$10+1,1))-AVERAGE(OFFSET($H$3,0,0,'Données projet'!$E$10+1,1))</f>
        <v>367.69572408910977</v>
      </c>
      <c r="AO14" s="59">
        <f t="shared" si="36"/>
        <v>298.21938512262744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3.8809523809523809</v>
      </c>
      <c r="BD14" s="12">
        <f>IF('Données projet'!$A$88&gt;35,BD13+BC14-BL13,IF(A14&lt;'Données projet'!$A$88,$BA$205^A14,IF(A14='Données projet'!$A$88,'Données projet'!$B$88,BD13+BC14-BL13)))</f>
        <v>42.690476190476183</v>
      </c>
      <c r="BE14" s="13">
        <f>BD14*VLOOKUP('Données projet'!$B$11,Paramètres!$A$1:$I$89,3,0)*VLOOKUP('Données projet'!$B$11,Paramètres!$A$1:$I$89,5,0)</f>
        <v>41.290228571428564</v>
      </c>
      <c r="BF14" s="13">
        <f t="shared" si="37"/>
        <v>12.339987724648555</v>
      </c>
      <c r="BG14" s="20">
        <f t="shared" si="7"/>
        <v>93.405960049000996</v>
      </c>
      <c r="BH14" s="59">
        <f t="shared" si="8"/>
        <v>363.51707116011215</v>
      </c>
      <c r="BI14" s="59">
        <f ca="1">AVERAGE(OFFSET($BH$3,0,0,'Données projet'!$E$11+1,1))-AVERAGE(OFFSET($H$3,0,0,'Données projet'!$E$11+1,1))</f>
        <v>351.44031543819546</v>
      </c>
      <c r="BJ14" s="59">
        <f t="shared" si="38"/>
        <v>284.9494816485356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3.8809523809523809</v>
      </c>
      <c r="BY14" s="12">
        <f>IF('Données projet'!$A$114&gt;35,BY13+BX14-CG13,IF(A14&lt;'Données projet'!$A$114,$BV$205^A14,IF(A14='Données projet'!$A$114,'Données projet'!$B$114,BY13+BX14-CG13)))</f>
        <v>42.690476190476183</v>
      </c>
      <c r="BZ14" s="13">
        <f>BY14*VLOOKUP('Données projet'!$B$12,Paramètres!$A$1:$I$89,3,0)*VLOOKUP('Données projet'!$B$12,Paramètres!$A$1:$I$89,5,0)</f>
        <v>40.62425714285714</v>
      </c>
      <c r="CA14" s="13">
        <f t="shared" si="39"/>
        <v>12.163956911031473</v>
      </c>
      <c r="CB14" s="20">
        <f t="shared" si="10"/>
        <v>91.939472810522659</v>
      </c>
      <c r="CC14" s="59">
        <f t="shared" si="11"/>
        <v>362.0505839216338</v>
      </c>
      <c r="CD14" s="59">
        <f ca="1">AVERAGE(OFFSET($CC$3,0,0,'Données projet'!$E$12+1,1))-AVERAGE(OFFSET($H$3,0,0,'Données projet'!$E$12+1,1))</f>
        <v>346.37621722711009</v>
      </c>
      <c r="CE14" s="59">
        <f t="shared" si="40"/>
        <v>281.04213352617563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3.8809523809523809</v>
      </c>
      <c r="CT14" s="12">
        <f>IF('Données projet'!$A$140&gt;35,CT13+CS14-DB13,IF(A14&lt;'Données projet'!$A$140,$CQ$205^A14,IF(A14='Données projet'!$A$140,'Données projet'!$B$140,CT13+CS14-DB13)))</f>
        <v>42.690476190476183</v>
      </c>
      <c r="CU14" s="17">
        <f>CT14*VLOOKUP('Données projet'!$B$13,Paramètres!$A$1:$I$89,3,0)*VLOOKUP('Données projet'!$B$13,Paramètres!$A$1:$I$89,5,0)</f>
        <v>45.952028571428563</v>
      </c>
      <c r="CV14" s="13">
        <f t="shared" si="41"/>
        <v>13.563272504720517</v>
      </c>
      <c r="CW14" s="20">
        <f t="shared" si="13"/>
        <v>103.65581604095964</v>
      </c>
      <c r="CX14" s="59">
        <f t="shared" si="14"/>
        <v>373.76692715207076</v>
      </c>
      <c r="CY14" s="59">
        <f ca="1">AVERAGE(OFFSET($CX$3,0,0,'Données projet'!$E$13+1,1))-AVERAGE(OFFSET($H$3,0,0,'Données projet'!$E$13+1,1))</f>
        <v>386.84212232126703</v>
      </c>
      <c r="CZ14" s="59">
        <f t="shared" si="42"/>
        <v>312.26317251925781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3.8809523809523809</v>
      </c>
      <c r="N15" s="13">
        <f>IF('Données projet'!$A$36&gt;35,N14+M15-V14,IF(A15&lt;'Données projet'!$A$36,$K$205^A15,IF(A15='Données projet'!$A$36,'Données projet'!$B$36,N14+M15-V14)))</f>
        <v>46.571428571428562</v>
      </c>
      <c r="O15" s="13">
        <f>N15*VLOOKUP('Données projet'!$B$9,Paramètres!$A$1:$I$89,3,0)*VLOOKUP('Données projet'!$B$9,Paramètres!$A$1:$I$89,5,0)</f>
        <v>42.137828571428564</v>
      </c>
      <c r="P15" s="13">
        <f t="shared" si="33"/>
        <v>12.563550169615985</v>
      </c>
      <c r="Q15" s="20">
        <f t="shared" si="2"/>
        <v>95.27156797398591</v>
      </c>
      <c r="R15" s="59">
        <f t="shared" si="0"/>
        <v>366.60490130731921</v>
      </c>
      <c r="S15" s="59">
        <f ca="1">AVERAGE(OFFSET($R$3,0,0,'Données projet'!$E$9+1,1))-AVERAGE(OFFSET($H$3,0,0,'Données projet'!$E$9+1,1))</f>
        <v>331.17319992770996</v>
      </c>
      <c r="T15" s="59">
        <f t="shared" si="34"/>
        <v>269.31145578726938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3.9047619047619047</v>
      </c>
      <c r="AI15" s="13">
        <f>IF('Données projet'!$A$62&gt;35,AI14+AH15-AQ14,IF(A15&lt;'Données projet'!$A$62,$AF$205^A15,IF(A15='Données projet'!$A$62,'Données projet'!$B$62,AI14+AH15-AQ14)))</f>
        <v>46.857142857142854</v>
      </c>
      <c r="AJ15" s="13">
        <f>AI15*VLOOKUP('Données projet'!$B$10,Paramètres!$A$1:$I$89,3,0)*VLOOKUP('Données projet'!$B$10,Paramètres!$A$1:$I$89,5,0)</f>
        <v>47.513142857142853</v>
      </c>
      <c r="AK15" s="13">
        <f t="shared" si="35"/>
        <v>13.969623519180656</v>
      </c>
      <c r="AL15" s="20">
        <f t="shared" si="4"/>
        <v>107.08248477209679</v>
      </c>
      <c r="AM15" s="59">
        <f t="shared" si="5"/>
        <v>378.41581810543011</v>
      </c>
      <c r="AN15" s="59">
        <f ca="1">AVERAGE(OFFSET($AM$3,0,0,'Données projet'!$E$10+1,1))-AVERAGE(OFFSET($H$3,0,0,'Données projet'!$E$10+1,1))</f>
        <v>367.69572408910977</v>
      </c>
      <c r="AO15" s="59">
        <f t="shared" si="36"/>
        <v>298.21938512262744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3.8809523809523809</v>
      </c>
      <c r="BD15" s="12">
        <f>IF('Données projet'!$A$88&gt;35,BD14+BC15-BL14,IF(A15&lt;'Données projet'!$A$88,$BA$205^A15,IF(A15='Données projet'!$A$88,'Données projet'!$B$88,BD14+BC15-BL14)))</f>
        <v>46.571428571428562</v>
      </c>
      <c r="BE15" s="13">
        <f>BD15*VLOOKUP('Données projet'!$B$11,Paramètres!$A$1:$I$89,3,0)*VLOOKUP('Données projet'!$B$11,Paramètres!$A$1:$I$89,5,0)</f>
        <v>45.043885714285707</v>
      </c>
      <c r="BF15" s="13">
        <f t="shared" si="37"/>
        <v>13.32615008203347</v>
      </c>
      <c r="BG15" s="20">
        <f t="shared" si="7"/>
        <v>101.66114567858922</v>
      </c>
      <c r="BH15" s="59">
        <f t="shared" si="8"/>
        <v>372.99447901192252</v>
      </c>
      <c r="BI15" s="59">
        <f ca="1">AVERAGE(OFFSET($BH$3,0,0,'Données projet'!$E$11+1,1))-AVERAGE(OFFSET($H$3,0,0,'Données projet'!$E$11+1,1))</f>
        <v>351.44031543819546</v>
      </c>
      <c r="BJ15" s="59">
        <f t="shared" si="38"/>
        <v>284.9494816485356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3.8809523809523809</v>
      </c>
      <c r="BY15" s="12">
        <f>IF('Données projet'!$A$114&gt;35,BY14+BX15-CG14,IF(A15&lt;'Données projet'!$A$114,$BV$205^A15,IF(A15='Données projet'!$A$114,'Données projet'!$B$114,BY14+BX15-CG14)))</f>
        <v>46.571428571428562</v>
      </c>
      <c r="BZ15" s="13">
        <f>BY15*VLOOKUP('Données projet'!$B$12,Paramètres!$A$1:$I$89,3,0)*VLOOKUP('Données projet'!$B$12,Paramètres!$A$1:$I$89,5,0)</f>
        <v>44.31737142857142</v>
      </c>
      <c r="CA15" s="13">
        <f t="shared" si="39"/>
        <v>13.136051591364955</v>
      </c>
      <c r="CB15" s="20">
        <f t="shared" si="10"/>
        <v>100.06471175972251</v>
      </c>
      <c r="CC15" s="59">
        <f t="shared" si="11"/>
        <v>371.39804509305583</v>
      </c>
      <c r="CD15" s="59">
        <f ca="1">AVERAGE(OFFSET($CC$3,0,0,'Données projet'!$E$12+1,1))-AVERAGE(OFFSET($H$3,0,0,'Données projet'!$E$12+1,1))</f>
        <v>346.37621722711009</v>
      </c>
      <c r="CE15" s="59">
        <f t="shared" si="40"/>
        <v>281.04213352617563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3.8809523809523809</v>
      </c>
      <c r="CT15" s="12">
        <f>IF('Données projet'!$A$140&gt;35,CT14+CS15-DB14,IF(A15&lt;'Données projet'!$A$140,$CQ$205^A15,IF(A15='Données projet'!$A$140,'Données projet'!$B$140,CT14+CS15-DB14)))</f>
        <v>46.571428571428562</v>
      </c>
      <c r="CU15" s="17">
        <f>CT15*VLOOKUP('Données projet'!$B$13,Paramètres!$A$1:$I$89,3,0)*VLOOKUP('Données projet'!$B$13,Paramètres!$A$1:$I$89,5,0)</f>
        <v>50.1294857142857</v>
      </c>
      <c r="CV15" s="13">
        <f t="shared" si="41"/>
        <v>14.647194878516082</v>
      </c>
      <c r="CW15" s="20">
        <f t="shared" si="13"/>
        <v>112.81938536579644</v>
      </c>
      <c r="CX15" s="59">
        <f t="shared" si="14"/>
        <v>384.15271869912976</v>
      </c>
      <c r="CY15" s="59">
        <f ca="1">AVERAGE(OFFSET($CX$3,0,0,'Données projet'!$E$13+1,1))-AVERAGE(OFFSET($H$3,0,0,'Données projet'!$E$13+1,1))</f>
        <v>386.84212232126703</v>
      </c>
      <c r="CZ15" s="59">
        <f t="shared" si="42"/>
        <v>312.26317251925781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3.8809523809523809</v>
      </c>
      <c r="N16" s="13">
        <f>IF('Données projet'!$A$36&gt;35,N15+M16-V15,IF(A16&lt;'Données projet'!$A$36,$K$205^A16,IF(A16='Données projet'!$A$36,'Données projet'!$B$36,N15+M16-V15)))</f>
        <v>50.452380952380942</v>
      </c>
      <c r="O16" s="13">
        <f>N16*VLOOKUP('Données projet'!$B$9,Paramètres!$A$1:$I$89,3,0)*VLOOKUP('Données projet'!$B$9,Paramètres!$A$1:$I$89,5,0)</f>
        <v>45.649314285714276</v>
      </c>
      <c r="P16" s="13">
        <f t="shared" si="33"/>
        <v>13.484292835817531</v>
      </c>
      <c r="Q16" s="20">
        <f t="shared" si="2"/>
        <v>102.99103240333456</v>
      </c>
      <c r="R16" s="59">
        <f t="shared" si="0"/>
        <v>375.54658795889009</v>
      </c>
      <c r="S16" s="59">
        <f ca="1">AVERAGE(OFFSET($R$3,0,0,'Données projet'!$E$9+1,1))-AVERAGE(OFFSET($H$3,0,0,'Données projet'!$E$9+1,1))</f>
        <v>331.17319992770996</v>
      </c>
      <c r="T16" s="59">
        <f t="shared" si="34"/>
        <v>269.31145578726938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3.9047619047619047</v>
      </c>
      <c r="AI16" s="13">
        <f>IF('Données projet'!$A$62&gt;35,AI15+AH16-AQ15,IF(A16&lt;'Données projet'!$A$62,$AF$205^A16,IF(A16='Données projet'!$A$62,'Données projet'!$B$62,AI15+AH16-AQ15)))</f>
        <v>50.761904761904759</v>
      </c>
      <c r="AJ16" s="13">
        <f>AI16*VLOOKUP('Données projet'!$B$10,Paramètres!$A$1:$I$89,3,0)*VLOOKUP('Données projet'!$B$10,Paramètres!$A$1:$I$89,5,0)</f>
        <v>51.472571428571428</v>
      </c>
      <c r="AK16" s="13">
        <f t="shared" si="35"/>
        <v>14.993412832808666</v>
      </c>
      <c r="AL16" s="20">
        <f t="shared" si="4"/>
        <v>115.76158925523701</v>
      </c>
      <c r="AM16" s="59">
        <f t="shared" si="5"/>
        <v>388.31714481079257</v>
      </c>
      <c r="AN16" s="59">
        <f ca="1">AVERAGE(OFFSET($AM$3,0,0,'Données projet'!$E$10+1,1))-AVERAGE(OFFSET($H$3,0,0,'Données projet'!$E$10+1,1))</f>
        <v>367.69572408910977</v>
      </c>
      <c r="AO16" s="59">
        <f t="shared" si="36"/>
        <v>298.21938512262744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3.8809523809523809</v>
      </c>
      <c r="BD16" s="12">
        <f>IF('Données projet'!$A$88&gt;35,BD15+BC16-BL15,IF(A16&lt;'Données projet'!$A$88,$BA$205^A16,IF(A16='Données projet'!$A$88,'Données projet'!$B$88,BD15+BC16-BL15)))</f>
        <v>50.452380952380942</v>
      </c>
      <c r="BE16" s="13">
        <f>BD16*VLOOKUP('Données projet'!$B$11,Paramètres!$A$1:$I$89,3,0)*VLOOKUP('Données projet'!$B$11,Paramètres!$A$1:$I$89,5,0)</f>
        <v>48.797542857142844</v>
      </c>
      <c r="BF16" s="13">
        <f t="shared" si="37"/>
        <v>14.302781272348403</v>
      </c>
      <c r="BG16" s="20">
        <f t="shared" si="7"/>
        <v>109.89973119219725</v>
      </c>
      <c r="BH16" s="59">
        <f t="shared" si="8"/>
        <v>382.45528674775278</v>
      </c>
      <c r="BI16" s="59">
        <f ca="1">AVERAGE(OFFSET($BH$3,0,0,'Données projet'!$E$11+1,1))-AVERAGE(OFFSET($H$3,0,0,'Données projet'!$E$11+1,1))</f>
        <v>351.44031543819546</v>
      </c>
      <c r="BJ16" s="59">
        <f t="shared" si="38"/>
        <v>284.9494816485356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3.8809523809523809</v>
      </c>
      <c r="BY16" s="12">
        <f>IF('Données projet'!$A$114&gt;35,BY15+BX16-CG15,IF(A16&lt;'Données projet'!$A$114,$BV$205^A16,IF(A16='Données projet'!$A$114,'Données projet'!$B$114,BY15+BX16-CG15)))</f>
        <v>50.452380952380942</v>
      </c>
      <c r="BZ16" s="13">
        <f>BY16*VLOOKUP('Données projet'!$B$12,Paramètres!$A$1:$I$89,3,0)*VLOOKUP('Données projet'!$B$12,Paramètres!$A$1:$I$89,5,0)</f>
        <v>48.010485714285707</v>
      </c>
      <c r="CA16" s="13">
        <f t="shared" si="39"/>
        <v>14.098751067413149</v>
      </c>
      <c r="CB16" s="20">
        <f t="shared" si="10"/>
        <v>108.17358739479216</v>
      </c>
      <c r="CC16" s="59">
        <f t="shared" si="11"/>
        <v>380.72914295034769</v>
      </c>
      <c r="CD16" s="59">
        <f ca="1">AVERAGE(OFFSET($CC$3,0,0,'Données projet'!$E$12+1,1))-AVERAGE(OFFSET($H$3,0,0,'Données projet'!$E$12+1,1))</f>
        <v>346.37621722711009</v>
      </c>
      <c r="CE16" s="59">
        <f t="shared" si="40"/>
        <v>281.04213352617563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3.8809523809523809</v>
      </c>
      <c r="CT16" s="12">
        <f>IF('Données projet'!$A$140&gt;35,CT15+CS16-DB15,IF(A16&lt;'Données projet'!$A$140,$CQ$205^A16,IF(A16='Données projet'!$A$140,'Données projet'!$B$140,CT15+CS16-DB15)))</f>
        <v>50.452380952380942</v>
      </c>
      <c r="CU16" s="17">
        <f>CT16*VLOOKUP('Données projet'!$B$13,Paramètres!$A$1:$I$89,3,0)*VLOOKUP('Données projet'!$B$13,Paramètres!$A$1:$I$89,5,0)</f>
        <v>54.306942857142843</v>
      </c>
      <c r="CV16" s="13">
        <f t="shared" si="41"/>
        <v>15.720641243814493</v>
      </c>
      <c r="CW16" s="20">
        <f t="shared" si="13"/>
        <v>121.96470897583403</v>
      </c>
      <c r="CX16" s="59">
        <f t="shared" si="14"/>
        <v>394.52026453138956</v>
      </c>
      <c r="CY16" s="59">
        <f ca="1">AVERAGE(OFFSET($CX$3,0,0,'Données projet'!$E$13+1,1))-AVERAGE(OFFSET($H$3,0,0,'Données projet'!$E$13+1,1))</f>
        <v>386.84212232126703</v>
      </c>
      <c r="CZ16" s="59">
        <f t="shared" si="42"/>
        <v>312.26317251925781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3.8809523809523809</v>
      </c>
      <c r="N17" s="13">
        <f>IF('Données projet'!$A$36&gt;35,N16+M17-V16,IF(A17&lt;'Données projet'!$A$36,$K$205^A17,IF(A17='Données projet'!$A$36,'Données projet'!$B$36,N16+M17-V16)))</f>
        <v>54.333333333333321</v>
      </c>
      <c r="O17" s="13">
        <f>N17*VLOOKUP('Données projet'!$B$9,Paramètres!$A$1:$I$89,3,0)*VLOOKUP('Données projet'!$B$9,Paramètres!$A$1:$I$89,5,0)</f>
        <v>49.160799999999988</v>
      </c>
      <c r="P17" s="13">
        <f t="shared" si="33"/>
        <v>14.396819564506494</v>
      </c>
      <c r="Q17" s="20">
        <f t="shared" si="2"/>
        <v>110.69618740818213</v>
      </c>
      <c r="R17" s="59">
        <f t="shared" si="0"/>
        <v>384.47396518595991</v>
      </c>
      <c r="S17" s="59">
        <f ca="1">AVERAGE(OFFSET($R$3,0,0,'Données projet'!$E$9+1,1))-AVERAGE(OFFSET($H$3,0,0,'Données projet'!$E$9+1,1))</f>
        <v>331.17319992770996</v>
      </c>
      <c r="T17" s="59">
        <f t="shared" si="34"/>
        <v>269.31145578726938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3.9047619047619047</v>
      </c>
      <c r="AI17" s="13">
        <f>IF('Données projet'!$A$62&gt;35,AI16+AH17-AQ16,IF(A17&lt;'Données projet'!$A$62,$AF$205^A17,IF(A17='Données projet'!$A$62,'Données projet'!$B$62,AI16+AH17-AQ16)))</f>
        <v>54.666666666666664</v>
      </c>
      <c r="AJ17" s="13">
        <f>AI17*VLOOKUP('Données projet'!$B$10,Paramètres!$A$1:$I$89,3,0)*VLOOKUP('Données projet'!$B$10,Paramètres!$A$1:$I$89,5,0)</f>
        <v>55.432000000000002</v>
      </c>
      <c r="AK17" s="13">
        <f t="shared" si="35"/>
        <v>16.008066706822994</v>
      </c>
      <c r="AL17" s="20">
        <f t="shared" si="4"/>
        <v>124.4247828477167</v>
      </c>
      <c r="AM17" s="59">
        <f t="shared" si="5"/>
        <v>398.20256062549447</v>
      </c>
      <c r="AN17" s="59">
        <f ca="1">AVERAGE(OFFSET($AM$3,0,0,'Données projet'!$E$10+1,1))-AVERAGE(OFFSET($H$3,0,0,'Données projet'!$E$10+1,1))</f>
        <v>367.69572408910977</v>
      </c>
      <c r="AO17" s="59">
        <f t="shared" si="36"/>
        <v>298.21938512262744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3.8809523809523809</v>
      </c>
      <c r="BD17" s="12">
        <f>IF('Données projet'!$A$88&gt;35,BD16+BC17-BL16,IF(A17&lt;'Données projet'!$A$88,$BA$205^A17,IF(A17='Données projet'!$A$88,'Données projet'!$B$88,BD16+BC17-BL16)))</f>
        <v>54.333333333333321</v>
      </c>
      <c r="BE17" s="13">
        <f>BD17*VLOOKUP('Données projet'!$B$11,Paramètres!$A$1:$I$89,3,0)*VLOOKUP('Données projet'!$B$11,Paramètres!$A$1:$I$89,5,0)</f>
        <v>52.551199999999994</v>
      </c>
      <c r="BF17" s="13">
        <f t="shared" si="37"/>
        <v>15.270697822702566</v>
      </c>
      <c r="BG17" s="20">
        <f t="shared" si="7"/>
        <v>118.12313870787364</v>
      </c>
      <c r="BH17" s="59">
        <f t="shared" si="8"/>
        <v>391.90091648565141</v>
      </c>
      <c r="BI17" s="59">
        <f ca="1">AVERAGE(OFFSET($BH$3,0,0,'Données projet'!$E$11+1,1))-AVERAGE(OFFSET($H$3,0,0,'Données projet'!$E$11+1,1))</f>
        <v>351.44031543819546</v>
      </c>
      <c r="BJ17" s="59">
        <f t="shared" si="38"/>
        <v>284.9494816485356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3.8809523809523809</v>
      </c>
      <c r="BY17" s="12">
        <f>IF('Données projet'!$A$114&gt;35,BY16+BX17-CG16,IF(A17&lt;'Données projet'!$A$114,$BV$205^A17,IF(A17='Données projet'!$A$114,'Données projet'!$B$114,BY16+BX17-CG16)))</f>
        <v>54.333333333333321</v>
      </c>
      <c r="BZ17" s="13">
        <f>BY17*VLOOKUP('Données projet'!$B$12,Paramètres!$A$1:$I$89,3,0)*VLOOKUP('Données projet'!$B$12,Paramètres!$A$1:$I$89,5,0)</f>
        <v>51.703599999999987</v>
      </c>
      <c r="CA17" s="13">
        <f t="shared" si="39"/>
        <v>15.052860218467227</v>
      </c>
      <c r="CB17" s="20">
        <f t="shared" si="10"/>
        <v>116.26750154716372</v>
      </c>
      <c r="CC17" s="59">
        <f t="shared" si="11"/>
        <v>390.04527932494148</v>
      </c>
      <c r="CD17" s="59">
        <f ca="1">AVERAGE(OFFSET($CC$3,0,0,'Données projet'!$E$12+1,1))-AVERAGE(OFFSET($H$3,0,0,'Données projet'!$E$12+1,1))</f>
        <v>346.37621722711009</v>
      </c>
      <c r="CE17" s="59">
        <f t="shared" si="40"/>
        <v>281.04213352617563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3.8809523809523809</v>
      </c>
      <c r="CT17" s="12">
        <f>IF('Données projet'!$A$140&gt;35,CT16+CS17-DB16,IF(A17&lt;'Données projet'!$A$140,$CQ$205^A17,IF(A17='Données projet'!$A$140,'Données projet'!$B$140,CT16+CS17-DB16)))</f>
        <v>54.333333333333321</v>
      </c>
      <c r="CU17" s="17">
        <f>CT17*VLOOKUP('Données projet'!$B$13,Paramètres!$A$1:$I$89,3,0)*VLOOKUP('Données projet'!$B$13,Paramètres!$A$1:$I$89,5,0)</f>
        <v>58.48439999999998</v>
      </c>
      <c r="CV17" s="13">
        <f t="shared" si="41"/>
        <v>16.784509071499585</v>
      </c>
      <c r="CW17" s="20">
        <f t="shared" si="13"/>
        <v>131.09334996619506</v>
      </c>
      <c r="CX17" s="59">
        <f t="shared" si="14"/>
        <v>404.87112774397281</v>
      </c>
      <c r="CY17" s="59">
        <f ca="1">AVERAGE(OFFSET($CX$3,0,0,'Données projet'!$E$13+1,1))-AVERAGE(OFFSET($H$3,0,0,'Données projet'!$E$13+1,1))</f>
        <v>386.84212232126703</v>
      </c>
      <c r="CZ17" s="59">
        <f t="shared" si="42"/>
        <v>312.26317251925781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3.8809523809523809</v>
      </c>
      <c r="N18" s="13">
        <f>IF('Données projet'!$A$36&gt;35,N17+M18-V17,IF(A18&lt;'Données projet'!$A$36,$K$205^A18,IF(A18='Données projet'!$A$36,'Données projet'!$B$36,N17+M18-V17)))</f>
        <v>58.214285714285701</v>
      </c>
      <c r="O18" s="13">
        <f>N18*VLOOKUP('Données projet'!$B$9,Paramètres!$A$1:$I$89,3,0)*VLOOKUP('Données projet'!$B$9,Paramètres!$A$1:$I$89,5,0)</f>
        <v>52.672285714285699</v>
      </c>
      <c r="P18" s="13">
        <f t="shared" si="33"/>
        <v>15.301783953325888</v>
      </c>
      <c r="Q18" s="20">
        <f t="shared" si="2"/>
        <v>118.38817133775683</v>
      </c>
      <c r="R18" s="59">
        <f t="shared" si="0"/>
        <v>393.38817133775683</v>
      </c>
      <c r="S18" s="59">
        <f ca="1">AVERAGE(OFFSET($R$3,0,0,'Données projet'!$E$9+1,1))-AVERAGE(OFFSET($H$3,0,0,'Données projet'!$E$9+1,1))</f>
        <v>331.17319992770996</v>
      </c>
      <c r="T18" s="59">
        <f t="shared" si="34"/>
        <v>269.31145578726938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3.9047619047619047</v>
      </c>
      <c r="AI18" s="13">
        <f>IF('Données projet'!$A$62&gt;35,AI17+AH18-AQ17,IF(A18&lt;'Données projet'!$A$62,$AF$205^A18,IF(A18='Données projet'!$A$62,'Données projet'!$B$62,AI17+AH18-AQ17)))</f>
        <v>58.571428571428569</v>
      </c>
      <c r="AJ18" s="13">
        <f>AI18*VLOOKUP('Données projet'!$B$10,Paramètres!$A$1:$I$89,3,0)*VLOOKUP('Données projet'!$B$10,Paramètres!$A$1:$I$89,5,0)</f>
        <v>59.39142857142857</v>
      </c>
      <c r="AK18" s="13">
        <f t="shared" si="35"/>
        <v>17.014311887476328</v>
      </c>
      <c r="AL18" s="20">
        <f t="shared" si="4"/>
        <v>133.07333129925937</v>
      </c>
      <c r="AM18" s="59">
        <f t="shared" si="5"/>
        <v>408.07333129925939</v>
      </c>
      <c r="AN18" s="59">
        <f ca="1">AVERAGE(OFFSET($AM$3,0,0,'Données projet'!$E$10+1,1))-AVERAGE(OFFSET($H$3,0,0,'Données projet'!$E$10+1,1))</f>
        <v>367.69572408910977</v>
      </c>
      <c r="AO18" s="59">
        <f t="shared" si="36"/>
        <v>298.21938512262744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3.8809523809523809</v>
      </c>
      <c r="BD18" s="12">
        <f>IF('Données projet'!$A$88&gt;35,BD17+BC18-BL17,IF(A18&lt;'Données projet'!$A$88,$BA$205^A18,IF(A18='Données projet'!$A$88,'Données projet'!$B$88,BD17+BC18-BL17)))</f>
        <v>58.214285714285701</v>
      </c>
      <c r="BE18" s="13">
        <f>BD18*VLOOKUP('Données projet'!$B$11,Paramètres!$A$1:$I$89,3,0)*VLOOKUP('Données projet'!$B$11,Paramètres!$A$1:$I$89,5,0)</f>
        <v>56.304857142857131</v>
      </c>
      <c r="BF18" s="13">
        <f t="shared" si="37"/>
        <v>16.230593003721424</v>
      </c>
      <c r="BG18" s="20">
        <f t="shared" si="7"/>
        <v>126.33257567195763</v>
      </c>
      <c r="BH18" s="59">
        <f t="shared" si="8"/>
        <v>401.33257567195761</v>
      </c>
      <c r="BI18" s="59">
        <f ca="1">AVERAGE(OFFSET($BH$3,0,0,'Données projet'!$E$11+1,1))-AVERAGE(OFFSET($H$3,0,0,'Données projet'!$E$11+1,1))</f>
        <v>351.44031543819546</v>
      </c>
      <c r="BJ18" s="59">
        <f t="shared" si="38"/>
        <v>284.9494816485356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3.8809523809523809</v>
      </c>
      <c r="BY18" s="12">
        <f>IF('Données projet'!$A$114&gt;35,BY17+BX18-CG17,IF(A18&lt;'Données projet'!$A$114,$BV$205^A18,IF(A18='Données projet'!$A$114,'Données projet'!$B$114,BY17+BX18-CG17)))</f>
        <v>58.214285714285701</v>
      </c>
      <c r="BZ18" s="13">
        <f>BY18*VLOOKUP('Données projet'!$B$12,Paramètres!$A$1:$I$89,3,0)*VLOOKUP('Données projet'!$B$12,Paramètres!$A$1:$I$89,5,0)</f>
        <v>55.396714285714275</v>
      </c>
      <c r="CA18" s="13">
        <f t="shared" si="39"/>
        <v>15.999062425597273</v>
      </c>
      <c r="CB18" s="20">
        <f t="shared" si="10"/>
        <v>124.34764443886763</v>
      </c>
      <c r="CC18" s="59">
        <f t="shared" si="11"/>
        <v>399.34764443886763</v>
      </c>
      <c r="CD18" s="59">
        <f ca="1">AVERAGE(OFFSET($CC$3,0,0,'Données projet'!$E$12+1,1))-AVERAGE(OFFSET($H$3,0,0,'Données projet'!$E$12+1,1))</f>
        <v>346.37621722711009</v>
      </c>
      <c r="CE18" s="59">
        <f t="shared" si="40"/>
        <v>281.04213352617563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3.8809523809523809</v>
      </c>
      <c r="CT18" s="12">
        <f>IF('Données projet'!$A$140&gt;35,CT17+CS18-DB17,IF(A18&lt;'Données projet'!$A$140,$CQ$205^A18,IF(A18='Données projet'!$A$140,'Données projet'!$B$140,CT17+CS18-DB17)))</f>
        <v>58.214285714285701</v>
      </c>
      <c r="CU18" s="17">
        <f>CT18*VLOOKUP('Données projet'!$B$13,Paramètres!$A$1:$I$89,3,0)*VLOOKUP('Données projet'!$B$13,Paramètres!$A$1:$I$89,5,0)</f>
        <v>62.661857142857123</v>
      </c>
      <c r="CV18" s="13">
        <f t="shared" si="41"/>
        <v>17.839560357338485</v>
      </c>
      <c r="CW18" s="20">
        <f t="shared" si="13"/>
        <v>140.20663547950733</v>
      </c>
      <c r="CX18" s="59">
        <f t="shared" si="14"/>
        <v>415.20663547950733</v>
      </c>
      <c r="CY18" s="59">
        <f ca="1">AVERAGE(OFFSET($CX$3,0,0,'Données projet'!$E$13+1,1))-AVERAGE(OFFSET($H$3,0,0,'Données projet'!$E$13+1,1))</f>
        <v>386.84212232126703</v>
      </c>
      <c r="CZ18" s="59">
        <f t="shared" si="42"/>
        <v>312.26317251925781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3.8809523809523809</v>
      </c>
      <c r="N19" s="13">
        <f>IF('Données projet'!$A$36&gt;35,N18+M19-V18,IF(A19&lt;'Données projet'!$A$36,$K$205^A19,IF(A19='Données projet'!$A$36,'Données projet'!$B$36,N18+M19-V18)))</f>
        <v>62.095238095238081</v>
      </c>
      <c r="O19" s="13">
        <f>N19*VLOOKUP('Données projet'!$B$9,Paramètres!$A$1:$I$89,3,0)*VLOOKUP('Données projet'!$B$9,Paramètres!$A$1:$I$89,5,0)</f>
        <v>56.183771428571411</v>
      </c>
      <c r="P19" s="13">
        <f t="shared" si="33"/>
        <v>16.199747523294874</v>
      </c>
      <c r="Q19" s="20">
        <f t="shared" si="2"/>
        <v>126.06796217450044</v>
      </c>
      <c r="R19" s="59">
        <f t="shared" si="0"/>
        <v>402.29018439672268</v>
      </c>
      <c r="S19" s="59">
        <f ca="1">AVERAGE(OFFSET($R$3,0,0,'Données projet'!$E$9+1,1))-AVERAGE(OFFSET($H$3,0,0,'Données projet'!$E$9+1,1))</f>
        <v>331.17319992770996</v>
      </c>
      <c r="T19" s="59">
        <f t="shared" si="34"/>
        <v>269.31145578726938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3.9047619047619047</v>
      </c>
      <c r="AI19" s="13">
        <f>IF('Données projet'!$A$62&gt;35,AI18+AH19-AQ18,IF(A19&lt;'Données projet'!$A$62,$AF$205^A19,IF(A19='Données projet'!$A$62,'Données projet'!$B$62,AI18+AH19-AQ18)))</f>
        <v>62.476190476190474</v>
      </c>
      <c r="AJ19" s="13">
        <f>AI19*VLOOKUP('Données projet'!$B$10,Paramètres!$A$1:$I$89,3,0)*VLOOKUP('Données projet'!$B$10,Paramètres!$A$1:$I$89,5,0)</f>
        <v>63.350857142857144</v>
      </c>
      <c r="AK19" s="13">
        <f t="shared" si="35"/>
        <v>18.012772739468897</v>
      </c>
      <c r="AL19" s="20">
        <f t="shared" si="4"/>
        <v>141.70832204505118</v>
      </c>
      <c r="AM19" s="59">
        <f t="shared" si="5"/>
        <v>417.93054426727338</v>
      </c>
      <c r="AN19" s="59">
        <f ca="1">AVERAGE(OFFSET($AM$3,0,0,'Données projet'!$E$10+1,1))-AVERAGE(OFFSET($H$3,0,0,'Données projet'!$E$10+1,1))</f>
        <v>367.69572408910977</v>
      </c>
      <c r="AO19" s="59">
        <f t="shared" si="36"/>
        <v>298.21938512262744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3.8809523809523809</v>
      </c>
      <c r="BD19" s="12">
        <f>IF('Données projet'!$A$88&gt;35,BD18+BC19-BL18,IF(A19&lt;'Données projet'!$A$88,$BA$205^A19,IF(A19='Données projet'!$A$88,'Données projet'!$B$88,BD18+BC19-BL18)))</f>
        <v>62.095238095238081</v>
      </c>
      <c r="BE19" s="13">
        <f>BD19*VLOOKUP('Données projet'!$B$11,Paramètres!$A$1:$I$89,3,0)*VLOOKUP('Données projet'!$B$11,Paramètres!$A$1:$I$89,5,0)</f>
        <v>60.058514285714274</v>
      </c>
      <c r="BF19" s="13">
        <f t="shared" si="37"/>
        <v>17.183062420411069</v>
      </c>
      <c r="BG19" s="20">
        <f t="shared" si="7"/>
        <v>134.52907942983498</v>
      </c>
      <c r="BH19" s="59">
        <f t="shared" si="8"/>
        <v>410.75130165205724</v>
      </c>
      <c r="BI19" s="59">
        <f ca="1">AVERAGE(OFFSET($BH$3,0,0,'Données projet'!$E$11+1,1))-AVERAGE(OFFSET($H$3,0,0,'Données projet'!$E$11+1,1))</f>
        <v>351.44031543819546</v>
      </c>
      <c r="BJ19" s="59">
        <f t="shared" si="38"/>
        <v>284.9494816485356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3.8809523809523809</v>
      </c>
      <c r="BY19" s="12">
        <f>IF('Données projet'!$A$114&gt;35,BY18+BX19-CG18,IF(A19&lt;'Données projet'!$A$114,$BV$205^A19,IF(A19='Données projet'!$A$114,'Données projet'!$B$114,BY18+BX19-CG18)))</f>
        <v>62.095238095238081</v>
      </c>
      <c r="BZ19" s="13">
        <f>BY19*VLOOKUP('Données projet'!$B$12,Paramètres!$A$1:$I$89,3,0)*VLOOKUP('Données projet'!$B$12,Paramètres!$A$1:$I$89,5,0)</f>
        <v>59.089828571428555</v>
      </c>
      <c r="CA19" s="13">
        <f t="shared" si="39"/>
        <v>16.937944797461068</v>
      </c>
      <c r="CB19" s="20">
        <f t="shared" si="10"/>
        <v>132.41503861748274</v>
      </c>
      <c r="CC19" s="59">
        <f t="shared" si="11"/>
        <v>408.63726083970494</v>
      </c>
      <c r="CD19" s="59">
        <f ca="1">AVERAGE(OFFSET($CC$3,0,0,'Données projet'!$E$12+1,1))-AVERAGE(OFFSET($H$3,0,0,'Données projet'!$E$12+1,1))</f>
        <v>346.37621722711009</v>
      </c>
      <c r="CE19" s="59">
        <f t="shared" si="40"/>
        <v>281.04213352617563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3.8809523809523809</v>
      </c>
      <c r="CT19" s="12">
        <f>IF('Données projet'!$A$140&gt;35,CT18+CS19-DB18,IF(A19&lt;'Données projet'!$A$140,$CQ$205^A19,IF(A19='Données projet'!$A$140,'Données projet'!$B$140,CT18+CS19-DB18)))</f>
        <v>62.095238095238081</v>
      </c>
      <c r="CU19" s="17">
        <f>CT19*VLOOKUP('Données projet'!$B$13,Paramètres!$A$1:$I$89,3,0)*VLOOKUP('Données projet'!$B$13,Paramètres!$A$1:$I$89,5,0)</f>
        <v>66.839314285714266</v>
      </c>
      <c r="CV19" s="13">
        <f t="shared" si="41"/>
        <v>18.886449749713606</v>
      </c>
      <c r="CW19" s="20">
        <f t="shared" si="13"/>
        <v>149.30570569503686</v>
      </c>
      <c r="CX19" s="59">
        <f t="shared" si="14"/>
        <v>425.52792791725909</v>
      </c>
      <c r="CY19" s="59">
        <f ca="1">AVERAGE(OFFSET($CX$3,0,0,'Données projet'!$E$13+1,1))-AVERAGE(OFFSET($H$3,0,0,'Données projet'!$E$13+1,1))</f>
        <v>386.84212232126703</v>
      </c>
      <c r="CZ19" s="59">
        <f t="shared" si="42"/>
        <v>312.26317251925781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3.8809523809523809</v>
      </c>
      <c r="N20" s="13">
        <f>IF('Données projet'!$A$36&gt;35,N19+M20-V19,IF(A20&lt;'Données projet'!$A$36,$K$205^A20,IF(A20='Données projet'!$A$36,'Données projet'!$B$36,N19+M20-V19)))</f>
        <v>65.976190476190467</v>
      </c>
      <c r="O20" s="13">
        <f>N20*VLOOKUP('Données projet'!$B$9,Paramètres!$A$1:$I$89,3,0)*VLOOKUP('Données projet'!$B$9,Paramètres!$A$1:$I$89,5,0)</f>
        <v>59.69525714285713</v>
      </c>
      <c r="P20" s="13">
        <f t="shared" si="33"/>
        <v>17.091197638146397</v>
      </c>
      <c r="Q20" s="20">
        <f t="shared" si="2"/>
        <v>133.73640874358114</v>
      </c>
      <c r="R20" s="59">
        <f t="shared" si="0"/>
        <v>411.18085318802559</v>
      </c>
      <c r="S20" s="59">
        <f ca="1">AVERAGE(OFFSET($R$3,0,0,'Données projet'!$E$9+1,1))-AVERAGE(OFFSET($H$3,0,0,'Données projet'!$E$9+1,1))</f>
        <v>331.17319992770996</v>
      </c>
      <c r="T20" s="59">
        <f t="shared" si="34"/>
        <v>269.31145578726938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3.9047619047619047</v>
      </c>
      <c r="AI20" s="13">
        <f>IF('Données projet'!$A$62&gt;35,AI19+AH20-AQ19,IF(A20&lt;'Données projet'!$A$62,$AF$205^A20,IF(A20='Données projet'!$A$62,'Données projet'!$B$62,AI19+AH20-AQ19)))</f>
        <v>66.38095238095238</v>
      </c>
      <c r="AJ20" s="13">
        <f>AI20*VLOOKUP('Données projet'!$B$10,Paramètres!$A$1:$I$89,3,0)*VLOOKUP('Données projet'!$B$10,Paramètres!$A$1:$I$89,5,0)</f>
        <v>67.310285714285712</v>
      </c>
      <c r="AK20" s="13">
        <f t="shared" si="35"/>
        <v>19.003991170762571</v>
      </c>
      <c r="AL20" s="20">
        <f t="shared" si="4"/>
        <v>150.33069890812575</v>
      </c>
      <c r="AM20" s="59">
        <f t="shared" si="5"/>
        <v>427.77514335257024</v>
      </c>
      <c r="AN20" s="59">
        <f ca="1">AVERAGE(OFFSET($AM$3,0,0,'Données projet'!$E$10+1,1))-AVERAGE(OFFSET($H$3,0,0,'Données projet'!$E$10+1,1))</f>
        <v>367.69572408910977</v>
      </c>
      <c r="AO20" s="59">
        <f t="shared" si="36"/>
        <v>298.21938512262744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3.8809523809523809</v>
      </c>
      <c r="BD20" s="12">
        <f>IF('Données projet'!$A$88&gt;35,BD19+BC20-BL19,IF(A20&lt;'Données projet'!$A$88,$BA$205^A20,IF(A20='Données projet'!$A$88,'Données projet'!$B$88,BD19+BC20-BL19)))</f>
        <v>65.976190476190467</v>
      </c>
      <c r="BE20" s="13">
        <f>BD20*VLOOKUP('Données projet'!$B$11,Paramètres!$A$1:$I$89,3,0)*VLOOKUP('Données projet'!$B$11,Paramètres!$A$1:$I$89,5,0)</f>
        <v>63.812171428571425</v>
      </c>
      <c r="BF20" s="13">
        <f t="shared" si="37"/>
        <v>18.1286230191889</v>
      </c>
      <c r="BG20" s="20">
        <f t="shared" si="7"/>
        <v>142.71355032984923</v>
      </c>
      <c r="BH20" s="59">
        <f t="shared" si="8"/>
        <v>420.15799477429368</v>
      </c>
      <c r="BI20" s="59">
        <f ca="1">AVERAGE(OFFSET($BH$3,0,0,'Données projet'!$E$11+1,1))-AVERAGE(OFFSET($H$3,0,0,'Données projet'!$E$11+1,1))</f>
        <v>351.44031543819546</v>
      </c>
      <c r="BJ20" s="59">
        <f t="shared" si="38"/>
        <v>284.9494816485356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3.8809523809523809</v>
      </c>
      <c r="BY20" s="12">
        <f>IF('Données projet'!$A$114&gt;35,BY19+BX20-CG19,IF(A20&lt;'Données projet'!$A$114,$BV$205^A20,IF(A20='Données projet'!$A$114,'Données projet'!$B$114,BY19+BX20-CG19)))</f>
        <v>65.976190476190467</v>
      </c>
      <c r="BZ20" s="13">
        <f>BY20*VLOOKUP('Données projet'!$B$12,Paramètres!$A$1:$I$89,3,0)*VLOOKUP('Données projet'!$B$12,Paramètres!$A$1:$I$89,5,0)</f>
        <v>62.782942857142849</v>
      </c>
      <c r="CA20" s="13">
        <f t="shared" si="39"/>
        <v>17.870016906198128</v>
      </c>
      <c r="CB20" s="20">
        <f t="shared" si="10"/>
        <v>140.47057158781885</v>
      </c>
      <c r="CC20" s="59">
        <f t="shared" si="11"/>
        <v>417.91501603226334</v>
      </c>
      <c r="CD20" s="59">
        <f ca="1">AVERAGE(OFFSET($CC$3,0,0,'Données projet'!$E$12+1,1))-AVERAGE(OFFSET($H$3,0,0,'Données projet'!$E$12+1,1))</f>
        <v>346.37621722711009</v>
      </c>
      <c r="CE20" s="59">
        <f t="shared" si="40"/>
        <v>281.04213352617563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3.8809523809523809</v>
      </c>
      <c r="CT20" s="12">
        <f>IF('Données projet'!$A$140&gt;35,CT19+CS20-DB19,IF(A20&lt;'Données projet'!$A$140,$CQ$205^A20,IF(A20='Données projet'!$A$140,'Données projet'!$B$140,CT19+CS20-DB19)))</f>
        <v>65.976190476190467</v>
      </c>
      <c r="CU20" s="17">
        <f>CT20*VLOOKUP('Données projet'!$B$13,Paramètres!$A$1:$I$89,3,0)*VLOOKUP('Données projet'!$B$13,Paramètres!$A$1:$I$89,5,0)</f>
        <v>71.016771428571417</v>
      </c>
      <c r="CV20" s="13">
        <f t="shared" si="41"/>
        <v>19.925745440853838</v>
      </c>
      <c r="CW20" s="20">
        <f t="shared" si="13"/>
        <v>158.39155021424895</v>
      </c>
      <c r="CX20" s="59">
        <f t="shared" si="14"/>
        <v>435.83599465869338</v>
      </c>
      <c r="CY20" s="59">
        <f ca="1">AVERAGE(OFFSET($CX$3,0,0,'Données projet'!$E$13+1,1))-AVERAGE(OFFSET($H$3,0,0,'Données projet'!$E$13+1,1))</f>
        <v>386.84212232126703</v>
      </c>
      <c r="CZ20" s="59">
        <f t="shared" si="42"/>
        <v>312.26317251925781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3.8809523809523809</v>
      </c>
      <c r="N21" s="13">
        <f>IF('Données projet'!$A$36&gt;35,N20+M21-V20,IF(A21&lt;'Données projet'!$A$36,$K$205^A21,IF(A21='Données projet'!$A$36,'Données projet'!$B$36,N20+M21-V20)))</f>
        <v>69.857142857142847</v>
      </c>
      <c r="O21" s="13">
        <f>N21*VLOOKUP('Données projet'!$B$9,Paramètres!$A$1:$I$89,3,0)*VLOOKUP('Données projet'!$B$9,Paramètres!$A$1:$I$89,5,0)</f>
        <v>63.206742857142849</v>
      </c>
      <c r="P21" s="13">
        <f t="shared" si="33"/>
        <v>17.976561085699853</v>
      </c>
      <c r="Q21" s="20">
        <f t="shared" si="2"/>
        <v>141.3942543671177</v>
      </c>
      <c r="R21" s="59">
        <f t="shared" si="0"/>
        <v>420.06092103378438</v>
      </c>
      <c r="S21" s="59">
        <f ca="1">AVERAGE(OFFSET($R$3,0,0,'Données projet'!$E$9+1,1))-AVERAGE(OFFSET($H$3,0,0,'Données projet'!$E$9+1,1))</f>
        <v>331.17319992770996</v>
      </c>
      <c r="T21" s="59">
        <f t="shared" si="34"/>
        <v>269.31145578726938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3.9047619047619047</v>
      </c>
      <c r="AI21" s="13">
        <f>IF('Données projet'!$A$62&gt;35,AI20+AH21-AQ20,IF(A21&lt;'Données projet'!$A$62,$AF$205^A21,IF(A21='Données projet'!$A$62,'Données projet'!$B$62,AI20+AH21-AQ20)))</f>
        <v>70.285714285714278</v>
      </c>
      <c r="AJ21" s="13">
        <f>AI21*VLOOKUP('Données projet'!$B$10,Paramètres!$A$1:$I$89,3,0)*VLOOKUP('Données projet'!$B$10,Paramètres!$A$1:$I$89,5,0)</f>
        <v>71.269714285714286</v>
      </c>
      <c r="AK21" s="13">
        <f t="shared" si="35"/>
        <v>19.988441733938345</v>
      </c>
      <c r="AL21" s="20">
        <f t="shared" si="4"/>
        <v>158.94128840089499</v>
      </c>
      <c r="AM21" s="59">
        <f t="shared" si="5"/>
        <v>437.60795506756165</v>
      </c>
      <c r="AN21" s="59">
        <f ca="1">AVERAGE(OFFSET($AM$3,0,0,'Données projet'!$E$10+1,1))-AVERAGE(OFFSET($H$3,0,0,'Données projet'!$E$10+1,1))</f>
        <v>367.69572408910977</v>
      </c>
      <c r="AO21" s="59">
        <f t="shared" si="36"/>
        <v>298.21938512262744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3.8809523809523809</v>
      </c>
      <c r="BD21" s="12">
        <f>IF('Données projet'!$A$88&gt;35,BD20+BC21-BL20,IF(A21&lt;'Données projet'!$A$88,$BA$205^A21,IF(A21='Données projet'!$A$88,'Données projet'!$B$88,BD20+BC21-BL20)))</f>
        <v>69.857142857142847</v>
      </c>
      <c r="BE21" s="13">
        <f>BD21*VLOOKUP('Données projet'!$B$11,Paramètres!$A$1:$I$89,3,0)*VLOOKUP('Données projet'!$B$11,Paramètres!$A$1:$I$89,5,0)</f>
        <v>67.565828571428568</v>
      </c>
      <c r="BF21" s="13">
        <f t="shared" si="37"/>
        <v>19.067727493637349</v>
      </c>
      <c r="BG21" s="20">
        <f t="shared" si="7"/>
        <v>150.88677681332314</v>
      </c>
      <c r="BH21" s="59">
        <f t="shared" si="8"/>
        <v>429.55344347998982</v>
      </c>
      <c r="BI21" s="59">
        <f ca="1">AVERAGE(OFFSET($BH$3,0,0,'Données projet'!$E$11+1,1))-AVERAGE(OFFSET($H$3,0,0,'Données projet'!$E$11+1,1))</f>
        <v>351.44031543819546</v>
      </c>
      <c r="BJ21" s="59">
        <f t="shared" si="38"/>
        <v>284.9494816485356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3.8809523809523809</v>
      </c>
      <c r="BY21" s="12">
        <f>IF('Données projet'!$A$114&gt;35,BY20+BX21-CG20,IF(A21&lt;'Données projet'!$A$114,$BV$205^A21,IF(A21='Données projet'!$A$114,'Données projet'!$B$114,BY20+BX21-CG20)))</f>
        <v>69.857142857142847</v>
      </c>
      <c r="BZ21" s="13">
        <f>BY21*VLOOKUP('Données projet'!$B$12,Paramètres!$A$1:$I$89,3,0)*VLOOKUP('Données projet'!$B$12,Paramètres!$A$1:$I$89,5,0)</f>
        <v>66.476057142857144</v>
      </c>
      <c r="CA21" s="13">
        <f t="shared" si="39"/>
        <v>18.795724987684331</v>
      </c>
      <c r="CB21" s="20">
        <f t="shared" si="10"/>
        <v>148.51502054402641</v>
      </c>
      <c r="CC21" s="59">
        <f t="shared" si="11"/>
        <v>427.1816872106931</v>
      </c>
      <c r="CD21" s="59">
        <f ca="1">AVERAGE(OFFSET($CC$3,0,0,'Données projet'!$E$12+1,1))-AVERAGE(OFFSET($H$3,0,0,'Données projet'!$E$12+1,1))</f>
        <v>346.37621722711009</v>
      </c>
      <c r="CE21" s="59">
        <f t="shared" si="40"/>
        <v>281.04213352617563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3.8809523809523809</v>
      </c>
      <c r="CT21" s="12">
        <f>IF('Données projet'!$A$140&gt;35,CT20+CS21-DB20,IF(A21&lt;'Données projet'!$A$140,$CQ$205^A21,IF(A21='Données projet'!$A$140,'Données projet'!$B$140,CT20+CS21-DB20)))</f>
        <v>69.857142857142847</v>
      </c>
      <c r="CU21" s="17">
        <f>CT21*VLOOKUP('Données projet'!$B$13,Paramètres!$A$1:$I$89,3,0)*VLOOKUP('Données projet'!$B$13,Paramètres!$A$1:$I$89,5,0)</f>
        <v>75.194228571428553</v>
      </c>
      <c r="CV21" s="13">
        <f t="shared" si="41"/>
        <v>20.957945000656011</v>
      </c>
      <c r="CW21" s="20">
        <f t="shared" si="13"/>
        <v>167.46503563804725</v>
      </c>
      <c r="CX21" s="59">
        <f t="shared" si="14"/>
        <v>446.13170230471394</v>
      </c>
      <c r="CY21" s="59">
        <f ca="1">AVERAGE(OFFSET($CX$3,0,0,'Données projet'!$E$13+1,1))-AVERAGE(OFFSET($H$3,0,0,'Données projet'!$E$13+1,1))</f>
        <v>386.84212232126703</v>
      </c>
      <c r="CZ21" s="59">
        <f t="shared" si="42"/>
        <v>312.26317251925781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3.8809523809523809</v>
      </c>
      <c r="N22" s="13">
        <f>IF('Données projet'!$A$36&gt;35,N21+M22-V21,IF(A22&lt;'Données projet'!$A$36,$K$205^A22,IF(A22='Données projet'!$A$36,'Données projet'!$B$36,N21+M22-V21)))</f>
        <v>73.738095238095227</v>
      </c>
      <c r="O22" s="13">
        <f>N22*VLOOKUP('Données projet'!$B$9,Paramètres!$A$1:$I$89,3,0)*VLOOKUP('Données projet'!$B$9,Paramètres!$A$1:$I$89,5,0)</f>
        <v>66.718228571428554</v>
      </c>
      <c r="P22" s="13">
        <f t="shared" si="33"/>
        <v>18.856214554625076</v>
      </c>
      <c r="Q22" s="20">
        <f t="shared" si="2"/>
        <v>149.04215511121006</v>
      </c>
      <c r="R22" s="59">
        <f t="shared" si="0"/>
        <v>428.93104400009895</v>
      </c>
      <c r="S22" s="59">
        <f ca="1">AVERAGE(OFFSET($R$3,0,0,'Données projet'!$E$9+1,1))-AVERAGE(OFFSET($H$3,0,0,'Données projet'!$E$9+1,1))</f>
        <v>331.17319992770996</v>
      </c>
      <c r="T22" s="59">
        <f t="shared" si="34"/>
        <v>269.31145578726938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3.9047619047619047</v>
      </c>
      <c r="AI22" s="13">
        <f>IF('Données projet'!$A$62&gt;35,AI21+AH22-AQ21,IF(A22&lt;'Données projet'!$A$62,$AF$205^A22,IF(A22='Données projet'!$A$62,'Données projet'!$B$62,AI21+AH22-AQ21)))</f>
        <v>74.190476190476176</v>
      </c>
      <c r="AJ22" s="13">
        <f>AI22*VLOOKUP('Données projet'!$B$10,Paramètres!$A$1:$I$89,3,0)*VLOOKUP('Données projet'!$B$10,Paramètres!$A$1:$I$89,5,0)</f>
        <v>75.229142857142847</v>
      </c>
      <c r="AK22" s="13">
        <f t="shared" si="35"/>
        <v>20.966543275487115</v>
      </c>
      <c r="AL22" s="20">
        <f t="shared" si="4"/>
        <v>167.54082001433051</v>
      </c>
      <c r="AM22" s="59">
        <f t="shared" si="5"/>
        <v>447.42970890321936</v>
      </c>
      <c r="AN22" s="59">
        <f ca="1">AVERAGE(OFFSET($AM$3,0,0,'Données projet'!$E$10+1,1))-AVERAGE(OFFSET($H$3,0,0,'Données projet'!$E$10+1,1))</f>
        <v>367.69572408910977</v>
      </c>
      <c r="AO22" s="59">
        <f t="shared" si="36"/>
        <v>298.21938512262744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3.8809523809523809</v>
      </c>
      <c r="BD22" s="12">
        <f>IF('Données projet'!$A$88&gt;35,BD21+BC22-BL21,IF(A22&lt;'Données projet'!$A$88,$BA$205^A22,IF(A22='Données projet'!$A$88,'Données projet'!$B$88,BD21+BC22-BL21)))</f>
        <v>73.738095238095227</v>
      </c>
      <c r="BE22" s="13">
        <f>BD22*VLOOKUP('Données projet'!$B$11,Paramètres!$A$1:$I$89,3,0)*VLOOKUP('Données projet'!$B$11,Paramètres!$A$1:$I$89,5,0)</f>
        <v>71.319485714285705</v>
      </c>
      <c r="BF22" s="13">
        <f t="shared" si="37"/>
        <v>20.000775397201135</v>
      </c>
      <c r="BG22" s="20">
        <f t="shared" si="7"/>
        <v>159.04945476917291</v>
      </c>
      <c r="BH22" s="59">
        <f t="shared" si="8"/>
        <v>438.93834365806174</v>
      </c>
      <c r="BI22" s="59">
        <f ca="1">AVERAGE(OFFSET($BH$3,0,0,'Données projet'!$E$11+1,1))-AVERAGE(OFFSET($H$3,0,0,'Données projet'!$E$11+1,1))</f>
        <v>351.44031543819546</v>
      </c>
      <c r="BJ22" s="59">
        <f t="shared" si="38"/>
        <v>284.9494816485356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3.8809523809523809</v>
      </c>
      <c r="BY22" s="12">
        <f>IF('Données projet'!$A$114&gt;35,BY21+BX22-CG21,IF(A22&lt;'Données projet'!$A$114,$BV$205^A22,IF(A22='Données projet'!$A$114,'Données projet'!$B$114,BY21+BX22-CG21)))</f>
        <v>73.738095238095227</v>
      </c>
      <c r="BZ22" s="13">
        <f>BY22*VLOOKUP('Données projet'!$B$12,Paramètres!$A$1:$I$89,3,0)*VLOOKUP('Données projet'!$B$12,Paramètres!$A$1:$I$89,5,0)</f>
        <v>70.169171428571417</v>
      </c>
      <c r="CA22" s="13">
        <f t="shared" si="39"/>
        <v>19.715462895705748</v>
      </c>
      <c r="CB22" s="20">
        <f t="shared" si="10"/>
        <v>156.54907144811605</v>
      </c>
      <c r="CC22" s="59">
        <f t="shared" si="11"/>
        <v>436.43796033700494</v>
      </c>
      <c r="CD22" s="59">
        <f ca="1">AVERAGE(OFFSET($CC$3,0,0,'Données projet'!$E$12+1,1))-AVERAGE(OFFSET($H$3,0,0,'Données projet'!$E$12+1,1))</f>
        <v>346.37621722711009</v>
      </c>
      <c r="CE22" s="59">
        <f t="shared" si="40"/>
        <v>281.04213352617563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3.8809523809523809</v>
      </c>
      <c r="CT22" s="12">
        <f>IF('Données projet'!$A$140&gt;35,CT21+CS22-DB21,IF(A22&lt;'Données projet'!$A$140,$CQ$205^A22,IF(A22='Données projet'!$A$140,'Données projet'!$B$140,CT21+CS22-DB21)))</f>
        <v>73.738095238095227</v>
      </c>
      <c r="CU22" s="17">
        <f>CT22*VLOOKUP('Données projet'!$B$13,Paramètres!$A$1:$I$89,3,0)*VLOOKUP('Données projet'!$B$13,Paramètres!$A$1:$I$89,5,0)</f>
        <v>79.37168571428569</v>
      </c>
      <c r="CV22" s="13">
        <f t="shared" si="41"/>
        <v>21.983487591003641</v>
      </c>
      <c r="CW22" s="20">
        <f t="shared" si="13"/>
        <v>176.52692684004555</v>
      </c>
      <c r="CX22" s="59">
        <f t="shared" si="14"/>
        <v>456.41581572893438</v>
      </c>
      <c r="CY22" s="59">
        <f ca="1">AVERAGE(OFFSET($CX$3,0,0,'Données projet'!$E$13+1,1))-AVERAGE(OFFSET($H$3,0,0,'Données projet'!$E$13+1,1))</f>
        <v>386.84212232126703</v>
      </c>
      <c r="CZ22" s="59">
        <f t="shared" si="42"/>
        <v>312.26317251925781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3.8809523809523809</v>
      </c>
      <c r="N23" s="13">
        <f>IF('Données projet'!$A$36&gt;35,N22+M23-V22,IF(A23&lt;'Données projet'!$A$36,$K$205^A23,IF(A23='Données projet'!$A$36,'Données projet'!$B$36,N22+M23-V22)))</f>
        <v>77.619047619047606</v>
      </c>
      <c r="O23" s="13">
        <f>N23*VLOOKUP('Données projet'!$B$9,Paramètres!$A$1:$I$89,3,0)*VLOOKUP('Données projet'!$B$9,Paramètres!$A$1:$I$89,5,0)</f>
        <v>70.22971428571428</v>
      </c>
      <c r="P23" s="13">
        <f t="shared" si="33"/>
        <v>19.730492842650161</v>
      </c>
      <c r="Q23" s="20">
        <f t="shared" si="2"/>
        <v>156.68069408190141</v>
      </c>
      <c r="R23" s="59">
        <f t="shared" si="0"/>
        <v>437.79180519301258</v>
      </c>
      <c r="S23" s="59">
        <f ca="1">AVERAGE(OFFSET($R$3,0,0,'Données projet'!$E$9+1,1))-AVERAGE(OFFSET($H$3,0,0,'Données projet'!$E$9+1,1))</f>
        <v>331.17319992770996</v>
      </c>
      <c r="T23" s="59">
        <f t="shared" si="34"/>
        <v>269.31145578726938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3.9047619047619047</v>
      </c>
      <c r="AI23" s="13">
        <f>IF('Données projet'!$A$62&gt;35,AI22+AH23-AQ22,IF(A23&lt;'Données projet'!$A$62,$AF$205^A23,IF(A23='Données projet'!$A$62,'Données projet'!$B$62,AI22+AH23-AQ22)))</f>
        <v>78.095238095238074</v>
      </c>
      <c r="AJ23" s="13">
        <f>AI23*VLOOKUP('Données projet'!$B$10,Paramètres!$A$1:$I$89,3,0)*VLOOKUP('Données projet'!$B$10,Paramètres!$A$1:$I$89,5,0)</f>
        <v>79.188571428571422</v>
      </c>
      <c r="AK23" s="13">
        <f t="shared" si="35"/>
        <v>21.938668062654465</v>
      </c>
      <c r="AL23" s="20">
        <f t="shared" si="4"/>
        <v>176.12994211388505</v>
      </c>
      <c r="AM23" s="59">
        <f t="shared" si="5"/>
        <v>457.24105322499622</v>
      </c>
      <c r="AN23" s="59">
        <f ca="1">AVERAGE(OFFSET($AM$3,0,0,'Données projet'!$E$10+1,1))-AVERAGE(OFFSET($H$3,0,0,'Données projet'!$E$10+1,1))</f>
        <v>367.69572408910977</v>
      </c>
      <c r="AO23" s="59">
        <f t="shared" si="36"/>
        <v>298.21938512262744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3.8809523809523809</v>
      </c>
      <c r="BD23" s="12">
        <f>IF('Données projet'!$A$88&gt;35,BD22+BC23-BL22,IF(A23&lt;'Données projet'!$A$88,$BA$205^A23,IF(A23='Données projet'!$A$88,'Données projet'!$B$88,BD22+BC23-BL22)))</f>
        <v>77.619047619047606</v>
      </c>
      <c r="BE23" s="13">
        <f>BD23*VLOOKUP('Données projet'!$B$11,Paramètres!$A$1:$I$89,3,0)*VLOOKUP('Données projet'!$B$11,Paramètres!$A$1:$I$89,5,0)</f>
        <v>75.073142857142841</v>
      </c>
      <c r="BF23" s="13">
        <f t="shared" si="37"/>
        <v>20.928121849628436</v>
      </c>
      <c r="BG23" s="20">
        <f t="shared" si="7"/>
        <v>167.20220269762663</v>
      </c>
      <c r="BH23" s="59">
        <f t="shared" si="8"/>
        <v>448.3133138087378</v>
      </c>
      <c r="BI23" s="59">
        <f ca="1">AVERAGE(OFFSET($BH$3,0,0,'Données projet'!$E$11+1,1))-AVERAGE(OFFSET($H$3,0,0,'Données projet'!$E$11+1,1))</f>
        <v>351.44031543819546</v>
      </c>
      <c r="BJ23" s="59">
        <f t="shared" si="38"/>
        <v>284.9494816485356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3.8809523809523809</v>
      </c>
      <c r="BY23" s="12">
        <f>IF('Données projet'!$A$114&gt;35,BY22+BX23-CG22,IF(A23&lt;'Données projet'!$A$114,$BV$205^A23,IF(A23='Données projet'!$A$114,'Données projet'!$B$114,BY22+BX23-CG22)))</f>
        <v>77.619047619047606</v>
      </c>
      <c r="BZ23" s="13">
        <f>BY23*VLOOKUP('Données projet'!$B$12,Paramètres!$A$1:$I$89,3,0)*VLOOKUP('Données projet'!$B$12,Paramètres!$A$1:$I$89,5,0)</f>
        <v>73.862285714285704</v>
      </c>
      <c r="CA23" s="13">
        <f t="shared" si="39"/>
        <v>20.629580684201756</v>
      </c>
      <c r="CB23" s="20">
        <f t="shared" si="10"/>
        <v>164.57333397736565</v>
      </c>
      <c r="CC23" s="59">
        <f t="shared" si="11"/>
        <v>445.68444508847676</v>
      </c>
      <c r="CD23" s="59">
        <f ca="1">AVERAGE(OFFSET($CC$3,0,0,'Données projet'!$E$12+1,1))-AVERAGE(OFFSET($H$3,0,0,'Données projet'!$E$12+1,1))</f>
        <v>346.37621722711009</v>
      </c>
      <c r="CE23" s="59">
        <f t="shared" si="40"/>
        <v>281.04213352617563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3.8809523809523809</v>
      </c>
      <c r="CT23" s="12">
        <f>IF('Données projet'!$A$140&gt;35,CT22+CS23-DB22,IF(A23&lt;'Données projet'!$A$140,$CQ$205^A23,IF(A23='Données projet'!$A$140,'Données projet'!$B$140,CT22+CS23-DB22)))</f>
        <v>77.619047619047606</v>
      </c>
      <c r="CU23" s="17">
        <f>CT23*VLOOKUP('Données projet'!$B$13,Paramètres!$A$1:$I$89,3,0)*VLOOKUP('Données projet'!$B$13,Paramètres!$A$1:$I$89,5,0)</f>
        <v>83.54914285714284</v>
      </c>
      <c r="CV23" s="13">
        <f t="shared" si="41"/>
        <v>23.002763535292761</v>
      </c>
      <c r="CW23" s="20">
        <f t="shared" si="13"/>
        <v>185.57790363349201</v>
      </c>
      <c r="CX23" s="59">
        <f t="shared" si="14"/>
        <v>466.68901474460313</v>
      </c>
      <c r="CY23" s="59">
        <f ca="1">AVERAGE(OFFSET($CX$3,0,0,'Données projet'!$E$13+1,1))-AVERAGE(OFFSET($H$3,0,0,'Données projet'!$E$13+1,1))</f>
        <v>386.84212232126703</v>
      </c>
      <c r="CZ23" s="59">
        <f t="shared" si="42"/>
        <v>312.26317251925781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3.8809523809523809</v>
      </c>
      <c r="N24" s="13">
        <f>IF('Données projet'!$A$36&gt;35,N23+M24-V23,IF(A24&lt;'Données projet'!$A$36,$K$205^A24,IF(A24='Données projet'!$A$36,'Données projet'!$B$36,N23+M24-V23)))</f>
        <v>81.499999999999986</v>
      </c>
      <c r="O24" s="13">
        <f>N24*VLOOKUP('Données projet'!$B$9,Paramètres!$A$1:$I$89,3,0)*VLOOKUP('Données projet'!$B$9,Paramètres!$A$1:$I$89,5,0)</f>
        <v>73.741199999999992</v>
      </c>
      <c r="P24" s="13">
        <f t="shared" si="33"/>
        <v>20.599695376474962</v>
      </c>
      <c r="Q24" s="20">
        <f t="shared" si="2"/>
        <v>164.31039278069386</v>
      </c>
      <c r="R24" s="59">
        <f t="shared" si="0"/>
        <v>446.64372611402717</v>
      </c>
      <c r="S24" s="59">
        <f ca="1">AVERAGE(OFFSET($R$3,0,0,'Données projet'!$E$9+1,1))-AVERAGE(OFFSET($H$3,0,0,'Données projet'!$E$9+1,1))</f>
        <v>331.17319992770996</v>
      </c>
      <c r="T24" s="59">
        <f t="shared" si="34"/>
        <v>269.31145578726938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3.9047619047619047</v>
      </c>
      <c r="AI24" s="13">
        <f>IF('Données projet'!$A$62&gt;35,AI23+AH24-AQ23,IF(A24&lt;'Données projet'!$A$62,$AF$205^A24,IF(A24='Données projet'!$A$62,'Données projet'!$B$62,AI23+AH24-AQ23)))</f>
        <v>81.999999999999972</v>
      </c>
      <c r="AJ24" s="13">
        <f>AI24*VLOOKUP('Données projet'!$B$10,Paramètres!$A$1:$I$89,3,0)*VLOOKUP('Données projet'!$B$10,Paramètres!$A$1:$I$89,5,0)</f>
        <v>83.147999999999982</v>
      </c>
      <c r="AK24" s="13">
        <f t="shared" si="35"/>
        <v>22.905149033042591</v>
      </c>
      <c r="AL24" s="20">
        <f t="shared" si="4"/>
        <v>184.70923456588244</v>
      </c>
      <c r="AM24" s="59">
        <f t="shared" si="5"/>
        <v>467.04256789921578</v>
      </c>
      <c r="AN24" s="59">
        <f ca="1">AVERAGE(OFFSET($AM$3,0,0,'Données projet'!$E$10+1,1))-AVERAGE(OFFSET($H$3,0,0,'Données projet'!$E$10+1,1))</f>
        <v>367.69572408910977</v>
      </c>
      <c r="AO24" s="59">
        <f t="shared" si="36"/>
        <v>298.21938512262744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3.8809523809523809</v>
      </c>
      <c r="BD24" s="12">
        <f>IF('Données projet'!$A$88&gt;35,BD23+BC24-BL23,IF(A24&lt;'Données projet'!$A$88,$BA$205^A24,IF(A24='Données projet'!$A$88,'Données projet'!$B$88,BD23+BC24-BL23)))</f>
        <v>81.499999999999986</v>
      </c>
      <c r="BE24" s="13">
        <f>BD24*VLOOKUP('Données projet'!$B$11,Paramètres!$A$1:$I$89,3,0)*VLOOKUP('Données projet'!$B$11,Paramètres!$A$1:$I$89,5,0)</f>
        <v>78.826799999999992</v>
      </c>
      <c r="BF24" s="13">
        <f t="shared" si="37"/>
        <v>21.85008445263901</v>
      </c>
      <c r="BG24" s="20">
        <f t="shared" si="7"/>
        <v>175.34557375501291</v>
      </c>
      <c r="BH24" s="59">
        <f t="shared" si="8"/>
        <v>457.67890708834625</v>
      </c>
      <c r="BI24" s="59">
        <f ca="1">AVERAGE(OFFSET($BH$3,0,0,'Données projet'!$E$11+1,1))-AVERAGE(OFFSET($H$3,0,0,'Données projet'!$E$11+1,1))</f>
        <v>351.44031543819546</v>
      </c>
      <c r="BJ24" s="59">
        <f t="shared" si="38"/>
        <v>284.9494816485356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3.8809523809523809</v>
      </c>
      <c r="BY24" s="12">
        <f>IF('Données projet'!$A$114&gt;35,BY23+BX24-CG23,IF(A24&lt;'Données projet'!$A$114,$BV$205^A24,IF(A24='Données projet'!$A$114,'Données projet'!$B$114,BY23+BX24-CG23)))</f>
        <v>81.499999999999986</v>
      </c>
      <c r="BZ24" s="13">
        <f>BY24*VLOOKUP('Données projet'!$B$12,Paramètres!$A$1:$I$89,3,0)*VLOOKUP('Données projet'!$B$12,Paramètres!$A$1:$I$89,5,0)</f>
        <v>77.555399999999992</v>
      </c>
      <c r="CA24" s="13">
        <f t="shared" si="39"/>
        <v>21.538391424280707</v>
      </c>
      <c r="CB24" s="20">
        <f t="shared" si="10"/>
        <v>172.58835339728887</v>
      </c>
      <c r="CC24" s="59">
        <f t="shared" si="11"/>
        <v>454.92168673062218</v>
      </c>
      <c r="CD24" s="59">
        <f ca="1">AVERAGE(OFFSET($CC$3,0,0,'Données projet'!$E$12+1,1))-AVERAGE(OFFSET($H$3,0,0,'Données projet'!$E$12+1,1))</f>
        <v>346.37621722711009</v>
      </c>
      <c r="CE24" s="59">
        <f t="shared" si="40"/>
        <v>281.04213352617563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3.8809523809523809</v>
      </c>
      <c r="CT24" s="12">
        <f>IF('Données projet'!$A$140&gt;35,CT23+CS24-DB23,IF(A24&lt;'Données projet'!$A$140,$CQ$205^A24,IF(A24='Données projet'!$A$140,'Données projet'!$B$140,CT23+CS24-DB23)))</f>
        <v>81.499999999999986</v>
      </c>
      <c r="CU24" s="17">
        <f>CT24*VLOOKUP('Données projet'!$B$13,Paramètres!$A$1:$I$89,3,0)*VLOOKUP('Données projet'!$B$13,Paramètres!$A$1:$I$89,5,0)</f>
        <v>87.726599999999976</v>
      </c>
      <c r="CV24" s="13">
        <f t="shared" si="41"/>
        <v>24.016121919662609</v>
      </c>
      <c r="CW24" s="20">
        <f t="shared" si="13"/>
        <v>194.61857401007899</v>
      </c>
      <c r="CX24" s="59">
        <f t="shared" si="14"/>
        <v>476.9519073434123</v>
      </c>
      <c r="CY24" s="59">
        <f ca="1">AVERAGE(OFFSET($CX$3,0,0,'Données projet'!$E$13+1,1))-AVERAGE(OFFSET($H$3,0,0,'Données projet'!$E$13+1,1))</f>
        <v>386.84212232126703</v>
      </c>
      <c r="CZ24" s="59">
        <f t="shared" si="42"/>
        <v>312.26317251925781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3.8809523809523809</v>
      </c>
      <c r="N25" s="13">
        <f>IF('Données projet'!$A$36&gt;35,N24+M25-V24,IF(A25&lt;'Données projet'!$A$36,$K$205^A25,IF(A25='Données projet'!$A$36,'Données projet'!$B$36,N24+M25-V24)))</f>
        <v>85.380952380952365</v>
      </c>
      <c r="O25" s="13">
        <f>N25*VLOOKUP('Données projet'!$B$9,Paramètres!$A$1:$I$89,3,0)*VLOOKUP('Données projet'!$B$9,Paramètres!$A$1:$I$89,5,0)</f>
        <v>77.25268571428569</v>
      </c>
      <c r="P25" s="13">
        <f t="shared" si="33"/>
        <v>21.464091454609335</v>
      </c>
      <c r="Q25" s="20">
        <f t="shared" si="2"/>
        <v>171.93172023582551</v>
      </c>
      <c r="R25" s="59">
        <f t="shared" si="0"/>
        <v>455.48727579138108</v>
      </c>
      <c r="S25" s="59">
        <f ca="1">AVERAGE(OFFSET($R$3,0,0,'Données projet'!$E$9+1,1))-AVERAGE(OFFSET($H$3,0,0,'Données projet'!$E$9+1,1))</f>
        <v>331.17319992770996</v>
      </c>
      <c r="T25" s="59">
        <f t="shared" si="34"/>
        <v>269.31145578726938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3.9047619047619047</v>
      </c>
      <c r="AI25" s="13">
        <f>IF('Données projet'!$A$62&gt;35,AI24+AH25-AQ24,IF(A25&lt;'Données projet'!$A$62,$AF$205^A25,IF(A25='Données projet'!$A$62,'Données projet'!$B$62,AI24+AH25-AQ24)))</f>
        <v>85.90476190476187</v>
      </c>
      <c r="AJ25" s="13">
        <f>AI25*VLOOKUP('Données projet'!$B$10,Paramètres!$A$1:$I$89,3,0)*VLOOKUP('Données projet'!$B$10,Paramètres!$A$1:$I$89,5,0)</f>
        <v>87.107428571428542</v>
      </c>
      <c r="AK25" s="13">
        <f t="shared" si="35"/>
        <v>23.866285624210636</v>
      </c>
      <c r="AL25" s="20">
        <f t="shared" si="4"/>
        <v>193.27921889073821</v>
      </c>
      <c r="AM25" s="59">
        <f t="shared" si="5"/>
        <v>476.83477444629375</v>
      </c>
      <c r="AN25" s="59">
        <f ca="1">AVERAGE(OFFSET($AM$3,0,0,'Données projet'!$E$10+1,1))-AVERAGE(OFFSET($H$3,0,0,'Données projet'!$E$10+1,1))</f>
        <v>367.69572408910977</v>
      </c>
      <c r="AO25" s="59">
        <f t="shared" si="36"/>
        <v>298.21938512262744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3.8809523809523809</v>
      </c>
      <c r="BD25" s="12">
        <f>IF('Données projet'!$A$88&gt;35,BD24+BC25-BL24,IF(A25&lt;'Données projet'!$A$88,$BA$205^A25,IF(A25='Données projet'!$A$88,'Données projet'!$B$88,BD24+BC25-BL24)))</f>
        <v>85.380952380952365</v>
      </c>
      <c r="BE25" s="13">
        <f>BD25*VLOOKUP('Données projet'!$B$11,Paramètres!$A$1:$I$89,3,0)*VLOOKUP('Données projet'!$B$11,Paramètres!$A$1:$I$89,5,0)</f>
        <v>82.580457142857128</v>
      </c>
      <c r="BF25" s="13">
        <f t="shared" si="37"/>
        <v>22.766948850999739</v>
      </c>
      <c r="BG25" s="20">
        <f t="shared" si="7"/>
        <v>183.48006543930072</v>
      </c>
      <c r="BH25" s="59">
        <f t="shared" si="8"/>
        <v>467.03562099485623</v>
      </c>
      <c r="BI25" s="59">
        <f ca="1">AVERAGE(OFFSET($BH$3,0,0,'Données projet'!$E$11+1,1))-AVERAGE(OFFSET($H$3,0,0,'Données projet'!$E$11+1,1))</f>
        <v>351.44031543819546</v>
      </c>
      <c r="BJ25" s="59">
        <f t="shared" si="38"/>
        <v>284.9494816485356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3.8809523809523809</v>
      </c>
      <c r="BY25" s="12">
        <f>IF('Données projet'!$A$114&gt;35,BY24+BX25-CG24,IF(A25&lt;'Données projet'!$A$114,$BV$205^A25,IF(A25='Données projet'!$A$114,'Données projet'!$B$114,BY24+BX25-CG24)))</f>
        <v>85.380952380952365</v>
      </c>
      <c r="BZ25" s="13">
        <f>BY25*VLOOKUP('Données projet'!$B$12,Paramètres!$A$1:$I$89,3,0)*VLOOKUP('Données projet'!$B$12,Paramètres!$A$1:$I$89,5,0)</f>
        <v>81.248514285714279</v>
      </c>
      <c r="CA25" s="13">
        <f t="shared" si="39"/>
        <v>22.442176685966317</v>
      </c>
      <c r="CB25" s="20">
        <f t="shared" si="10"/>
        <v>180.59462010901038</v>
      </c>
      <c r="CC25" s="59">
        <f t="shared" si="11"/>
        <v>464.15017566456595</v>
      </c>
      <c r="CD25" s="59">
        <f ca="1">AVERAGE(OFFSET($CC$3,0,0,'Données projet'!$E$12+1,1))-AVERAGE(OFFSET($H$3,0,0,'Données projet'!$E$12+1,1))</f>
        <v>346.37621722711009</v>
      </c>
      <c r="CE25" s="59">
        <f t="shared" si="40"/>
        <v>281.04213352617563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3.8809523809523809</v>
      </c>
      <c r="CT25" s="12">
        <f>IF('Données projet'!$A$140&gt;35,CT24+CS25-DB24,IF(A25&lt;'Données projet'!$A$140,$CQ$205^A25,IF(A25='Données projet'!$A$140,'Données projet'!$B$140,CT24+CS25-DB24)))</f>
        <v>85.380952380952365</v>
      </c>
      <c r="CU25" s="17">
        <f>CT25*VLOOKUP('Données projet'!$B$13,Paramètres!$A$1:$I$89,3,0)*VLOOKUP('Données projet'!$B$13,Paramètres!$A$1:$I$89,5,0)</f>
        <v>91.904057142857127</v>
      </c>
      <c r="CV25" s="13">
        <f t="shared" si="41"/>
        <v>25.023876705350421</v>
      </c>
      <c r="CW25" s="20">
        <f t="shared" si="13"/>
        <v>203.64948478562815</v>
      </c>
      <c r="CX25" s="59">
        <f t="shared" si="14"/>
        <v>487.20504034118369</v>
      </c>
      <c r="CY25" s="59">
        <f ca="1">AVERAGE(OFFSET($CX$3,0,0,'Données projet'!$E$13+1,1))-AVERAGE(OFFSET($H$3,0,0,'Données projet'!$E$13+1,1))</f>
        <v>386.84212232126703</v>
      </c>
      <c r="CZ25" s="59">
        <f t="shared" si="42"/>
        <v>312.26317251925781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3.8809523809523809</v>
      </c>
      <c r="N26" s="13">
        <f>IF('Données projet'!$A$36&gt;35,N25+M26-V25,IF(A26&lt;'Données projet'!$A$36,$K$205^A26,IF(A26='Données projet'!$A$36,'Données projet'!$B$36,N25+M26-V25)))</f>
        <v>89.261904761904745</v>
      </c>
      <c r="O26" s="13">
        <f>N26*VLOOKUP('Données projet'!$B$9,Paramètres!$A$1:$I$89,3,0)*VLOOKUP('Données projet'!$B$9,Paramètres!$A$1:$I$89,5,0)</f>
        <v>80.764171428571416</v>
      </c>
      <c r="P26" s="13">
        <f t="shared" si="33"/>
        <v>22.323924510022188</v>
      </c>
      <c r="Q26" s="20">
        <f t="shared" si="2"/>
        <v>179.54510042638387</v>
      </c>
      <c r="R26" s="59">
        <f t="shared" si="0"/>
        <v>464.32287820416161</v>
      </c>
      <c r="S26" s="59">
        <f ca="1">AVERAGE(OFFSET($R$3,0,0,'Données projet'!$E$9+1,1))-AVERAGE(OFFSET($H$3,0,0,'Données projet'!$E$9+1,1))</f>
        <v>331.17319992770996</v>
      </c>
      <c r="T26" s="59">
        <f t="shared" si="34"/>
        <v>269.31145578726938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3.9047619047619047</v>
      </c>
      <c r="AI26" s="13">
        <f>IF('Données projet'!$A$62&gt;35,AI25+AH26-AQ25,IF(A26&lt;'Données projet'!$A$62,$AF$205^A26,IF(A26='Données projet'!$A$62,'Données projet'!$B$62,AI25+AH26-AQ25)))</f>
        <v>89.809523809523768</v>
      </c>
      <c r="AJ26" s="13">
        <f>AI26*VLOOKUP('Données projet'!$B$10,Paramètres!$A$1:$I$89,3,0)*VLOOKUP('Données projet'!$B$10,Paramètres!$A$1:$I$89,5,0)</f>
        <v>91.066857142857103</v>
      </c>
      <c r="AK26" s="13">
        <f t="shared" si="35"/>
        <v>24.822348513386125</v>
      </c>
      <c r="AL26" s="20">
        <f t="shared" si="4"/>
        <v>201.84036651795694</v>
      </c>
      <c r="AM26" s="59">
        <f t="shared" si="5"/>
        <v>486.61814429573474</v>
      </c>
      <c r="AN26" s="59">
        <f ca="1">AVERAGE(OFFSET($AM$3,0,0,'Données projet'!$E$10+1,1))-AVERAGE(OFFSET($H$3,0,0,'Données projet'!$E$10+1,1))</f>
        <v>367.69572408910977</v>
      </c>
      <c r="AO26" s="59">
        <f t="shared" si="36"/>
        <v>298.21938512262744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3.8809523809523809</v>
      </c>
      <c r="BD26" s="12">
        <f>IF('Données projet'!$A$88&gt;35,BD25+BC26-BL25,IF(A26&lt;'Données projet'!$A$88,$BA$205^A26,IF(A26='Données projet'!$A$88,'Données projet'!$B$88,BD25+BC26-BL25)))</f>
        <v>89.261904761904745</v>
      </c>
      <c r="BE26" s="13">
        <f>BD26*VLOOKUP('Données projet'!$B$11,Paramètres!$A$1:$I$89,3,0)*VLOOKUP('Données projet'!$B$11,Paramètres!$A$1:$I$89,5,0)</f>
        <v>86.334114285714278</v>
      </c>
      <c r="BF26" s="13">
        <f t="shared" si="37"/>
        <v>23.678973253913806</v>
      </c>
      <c r="BG26" s="20">
        <f t="shared" si="7"/>
        <v>191.60612746485222</v>
      </c>
      <c r="BH26" s="59">
        <f t="shared" si="8"/>
        <v>476.38390524263002</v>
      </c>
      <c r="BI26" s="59">
        <f ca="1">AVERAGE(OFFSET($BH$3,0,0,'Données projet'!$E$11+1,1))-AVERAGE(OFFSET($H$3,0,0,'Données projet'!$E$11+1,1))</f>
        <v>351.44031543819546</v>
      </c>
      <c r="BJ26" s="59">
        <f t="shared" si="38"/>
        <v>284.9494816485356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3.8809523809523809</v>
      </c>
      <c r="BY26" s="12">
        <f>IF('Données projet'!$A$114&gt;35,BY25+BX26-CG25,IF(A26&lt;'Données projet'!$A$114,$BV$205^A26,IF(A26='Données projet'!$A$114,'Données projet'!$B$114,BY25+BX26-CG25)))</f>
        <v>89.261904761904745</v>
      </c>
      <c r="BZ26" s="13">
        <f>BY26*VLOOKUP('Données projet'!$B$12,Paramètres!$A$1:$I$89,3,0)*VLOOKUP('Données projet'!$B$12,Paramètres!$A$1:$I$89,5,0)</f>
        <v>84.941628571428552</v>
      </c>
      <c r="CA26" s="13">
        <f t="shared" si="39"/>
        <v>23.341190995088887</v>
      </c>
      <c r="CB26" s="20">
        <f t="shared" si="10"/>
        <v>188.59257741168457</v>
      </c>
      <c r="CC26" s="59">
        <f t="shared" si="11"/>
        <v>473.37035518946232</v>
      </c>
      <c r="CD26" s="59">
        <f ca="1">AVERAGE(OFFSET($CC$3,0,0,'Données projet'!$E$12+1,1))-AVERAGE(OFFSET($H$3,0,0,'Données projet'!$E$12+1,1))</f>
        <v>346.37621722711009</v>
      </c>
      <c r="CE26" s="59">
        <f t="shared" si="40"/>
        <v>281.04213352617563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3.8809523809523809</v>
      </c>
      <c r="CT26" s="12">
        <f>IF('Données projet'!$A$140&gt;35,CT25+CS26-DB25,IF(A26&lt;'Données projet'!$A$140,$CQ$205^A26,IF(A26='Données projet'!$A$140,'Données projet'!$B$140,CT25+CS26-DB25)))</f>
        <v>89.261904761904745</v>
      </c>
      <c r="CU26" s="17">
        <f>CT26*VLOOKUP('Données projet'!$B$13,Paramètres!$A$1:$I$89,3,0)*VLOOKUP('Données projet'!$B$13,Paramètres!$A$1:$I$89,5,0)</f>
        <v>96.081514285714263</v>
      </c>
      <c r="CV26" s="13">
        <f t="shared" si="41"/>
        <v>26.026311698293725</v>
      </c>
      <c r="CW26" s="20">
        <f t="shared" si="13"/>
        <v>212.67113025548056</v>
      </c>
      <c r="CX26" s="59">
        <f t="shared" si="14"/>
        <v>497.44890803325836</v>
      </c>
      <c r="CY26" s="59">
        <f ca="1">AVERAGE(OFFSET($CX$3,0,0,'Données projet'!$E$13+1,1))-AVERAGE(OFFSET($H$3,0,0,'Données projet'!$E$13+1,1))</f>
        <v>386.84212232126703</v>
      </c>
      <c r="CZ26" s="59">
        <f t="shared" si="42"/>
        <v>312.26317251925781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3.8809523809523809</v>
      </c>
      <c r="N27" s="13">
        <f>IF('Données projet'!$A$36&gt;35,N26+M27-V26,IF(A27&lt;'Données projet'!$A$36,$K$205^A27,IF(A27='Données projet'!$A$36,'Données projet'!$B$36,N26+M27-V26)))</f>
        <v>93.142857142857125</v>
      </c>
      <c r="O27" s="13">
        <f>N27*VLOOKUP('Données projet'!$B$9,Paramètres!$A$1:$I$89,3,0)*VLOOKUP('Données projet'!$B$9,Paramètres!$A$1:$I$89,5,0)</f>
        <v>84.275657142857128</v>
      </c>
      <c r="P27" s="13">
        <f t="shared" si="33"/>
        <v>23.179415610542069</v>
      </c>
      <c r="Q27" s="20">
        <f t="shared" si="2"/>
        <v>187.15091837883691</v>
      </c>
      <c r="R27" s="59">
        <f t="shared" si="0"/>
        <v>473.15091837883688</v>
      </c>
      <c r="S27" s="59">
        <f ca="1">AVERAGE(OFFSET($R$3,0,0,'Données projet'!$E$9+1,1))-AVERAGE(OFFSET($H$3,0,0,'Données projet'!$E$9+1,1))</f>
        <v>331.17319992770996</v>
      </c>
      <c r="T27" s="59">
        <f t="shared" si="34"/>
        <v>269.31145578726938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3.9047619047619047</v>
      </c>
      <c r="AI27" s="13">
        <f>IF('Données projet'!$A$62&gt;35,AI26+AH27-AQ26,IF(A27&lt;'Données projet'!$A$62,$AF$205^A27,IF(A27='Données projet'!$A$62,'Données projet'!$B$62,AI26+AH27-AQ26)))</f>
        <v>93.714285714285666</v>
      </c>
      <c r="AJ27" s="13">
        <f>AI27*VLOOKUP('Données projet'!$B$10,Paramètres!$A$1:$I$89,3,0)*VLOOKUP('Données projet'!$B$10,Paramètres!$A$1:$I$89,5,0)</f>
        <v>95.026285714285663</v>
      </c>
      <c r="AK27" s="13">
        <f t="shared" si="35"/>
        <v>25.773583509619471</v>
      </c>
      <c r="AL27" s="20">
        <f t="shared" si="4"/>
        <v>210.3931055649681</v>
      </c>
      <c r="AM27" s="59">
        <f t="shared" si="5"/>
        <v>496.3931055649681</v>
      </c>
      <c r="AN27" s="59">
        <f ca="1">AVERAGE(OFFSET($AM$3,0,0,'Données projet'!$E$10+1,1))-AVERAGE(OFFSET($H$3,0,0,'Données projet'!$E$10+1,1))</f>
        <v>367.69572408910977</v>
      </c>
      <c r="AO27" s="59">
        <f t="shared" si="36"/>
        <v>298.21938512262744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3.8809523809523809</v>
      </c>
      <c r="BD27" s="12">
        <f>IF('Données projet'!$A$88&gt;35,BD26+BC27-BL26,IF(A27&lt;'Données projet'!$A$88,$BA$205^A27,IF(A27='Données projet'!$A$88,'Données projet'!$B$88,BD26+BC27-BL26)))</f>
        <v>93.142857142857125</v>
      </c>
      <c r="BE27" s="13">
        <f>BD27*VLOOKUP('Données projet'!$B$11,Paramètres!$A$1:$I$89,3,0)*VLOOKUP('Données projet'!$B$11,Paramètres!$A$1:$I$89,5,0)</f>
        <v>90.087771428571415</v>
      </c>
      <c r="BF27" s="13">
        <f t="shared" si="37"/>
        <v>24.586392147893555</v>
      </c>
      <c r="BG27" s="20">
        <f t="shared" si="7"/>
        <v>199.72416822900982</v>
      </c>
      <c r="BH27" s="59">
        <f t="shared" si="8"/>
        <v>485.72416822900982</v>
      </c>
      <c r="BI27" s="59">
        <f ca="1">AVERAGE(OFFSET($BH$3,0,0,'Données projet'!$E$11+1,1))-AVERAGE(OFFSET($H$3,0,0,'Données projet'!$E$11+1,1))</f>
        <v>351.44031543819546</v>
      </c>
      <c r="BJ27" s="59">
        <f t="shared" si="38"/>
        <v>284.9494816485356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3.8809523809523809</v>
      </c>
      <c r="BY27" s="12">
        <f>IF('Données projet'!$A$114&gt;35,BY26+BX27-CG26,IF(A27&lt;'Données projet'!$A$114,$BV$205^A27,IF(A27='Données projet'!$A$114,'Données projet'!$B$114,BY26+BX27-CG26)))</f>
        <v>93.142857142857125</v>
      </c>
      <c r="BZ27" s="13">
        <f>BY27*VLOOKUP('Données projet'!$B$12,Paramètres!$A$1:$I$89,3,0)*VLOOKUP('Données projet'!$B$12,Paramètres!$A$1:$I$89,5,0)</f>
        <v>88.63474285714284</v>
      </c>
      <c r="CA27" s="13">
        <f t="shared" si="39"/>
        <v>24.235665493193778</v>
      </c>
      <c r="CB27" s="20">
        <f t="shared" si="10"/>
        <v>196.58262787683626</v>
      </c>
      <c r="CC27" s="59">
        <f t="shared" si="11"/>
        <v>482.58262787683623</v>
      </c>
      <c r="CD27" s="59">
        <f ca="1">AVERAGE(OFFSET($CC$3,0,0,'Données projet'!$E$12+1,1))-AVERAGE(OFFSET($H$3,0,0,'Données projet'!$E$12+1,1))</f>
        <v>346.37621722711009</v>
      </c>
      <c r="CE27" s="59">
        <f t="shared" si="40"/>
        <v>281.04213352617563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3.8809523809523809</v>
      </c>
      <c r="CT27" s="12">
        <f>IF('Données projet'!$A$140&gt;35,CT26+CS27-DB26,IF(A27&lt;'Données projet'!$A$140,$CQ$205^A27,IF(A27='Données projet'!$A$140,'Données projet'!$B$140,CT26+CS27-DB26)))</f>
        <v>93.142857142857125</v>
      </c>
      <c r="CU27" s="17">
        <f>CT27*VLOOKUP('Données projet'!$B$13,Paramètres!$A$1:$I$89,3,0)*VLOOKUP('Données projet'!$B$13,Paramètres!$A$1:$I$89,5,0)</f>
        <v>100.2589714285714</v>
      </c>
      <c r="CV27" s="13">
        <f t="shared" si="41"/>
        <v>27.023684630067017</v>
      </c>
      <c r="CW27" s="20">
        <f t="shared" si="13"/>
        <v>221.68395930212861</v>
      </c>
      <c r="CX27" s="59">
        <f t="shared" si="14"/>
        <v>507.68395930212864</v>
      </c>
      <c r="CY27" s="59">
        <f ca="1">AVERAGE(OFFSET($CX$3,0,0,'Données projet'!$E$13+1,1))-AVERAGE(OFFSET($H$3,0,0,'Données projet'!$E$13+1,1))</f>
        <v>386.84212232126703</v>
      </c>
      <c r="CZ27" s="59">
        <f t="shared" si="42"/>
        <v>312.26317251925781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3.8809523809523809</v>
      </c>
      <c r="N28" s="13">
        <f>IF('Données projet'!$A$36&gt;35,N27+M28-V27,IF(A28&lt;'Données projet'!$A$36,$K$205^A28,IF(A28='Données projet'!$A$36,'Données projet'!$B$36,N27+M28-V27)))</f>
        <v>97.023809523809504</v>
      </c>
      <c r="O28" s="13">
        <f>N28*VLOOKUP('Données projet'!$B$9,Paramètres!$A$1:$I$89,3,0)*VLOOKUP('Données projet'!$B$9,Paramètres!$A$1:$I$89,5,0)</f>
        <v>87.78714285714284</v>
      </c>
      <c r="P28" s="13">
        <f t="shared" si="33"/>
        <v>24.030766359418589</v>
      </c>
      <c r="Q28" s="20">
        <f t="shared" si="2"/>
        <v>194.7495252188445</v>
      </c>
      <c r="R28" s="59">
        <f t="shared" si="0"/>
        <v>481.97174744106673</v>
      </c>
      <c r="S28" s="59">
        <f ca="1">AVERAGE(OFFSET($R$3,0,0,'Données projet'!$E$9+1,1))-AVERAGE(OFFSET($H$3,0,0,'Données projet'!$E$9+1,1))</f>
        <v>331.17319992770996</v>
      </c>
      <c r="T28" s="59">
        <f t="shared" si="34"/>
        <v>269.31145578726938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3.9047619047619047</v>
      </c>
      <c r="AI28" s="13">
        <f>IF('Données projet'!$A$62&gt;35,AI27+AH28-AQ27,IF(A28&lt;'Données projet'!$A$62,$AF$205^A28,IF(A28='Données projet'!$A$62,'Données projet'!$B$62,AI27+AH28-AQ27)))</f>
        <v>97.619047619047564</v>
      </c>
      <c r="AJ28" s="13">
        <f>AI28*VLOOKUP('Données projet'!$B$10,Paramètres!$A$1:$I$89,3,0)*VLOOKUP('Données projet'!$B$10,Paramètres!$A$1:$I$89,5,0)</f>
        <v>98.985714285714238</v>
      </c>
      <c r="AK28" s="13">
        <f t="shared" si="35"/>
        <v>26.720214778967236</v>
      </c>
      <c r="AL28" s="20">
        <f t="shared" si="4"/>
        <v>218.9378264543202</v>
      </c>
      <c r="AM28" s="59">
        <f t="shared" si="5"/>
        <v>506.16004867654243</v>
      </c>
      <c r="AN28" s="59">
        <f ca="1">AVERAGE(OFFSET($AM$3,0,0,'Données projet'!$E$10+1,1))-AVERAGE(OFFSET($H$3,0,0,'Données projet'!$E$10+1,1))</f>
        <v>367.69572408910977</v>
      </c>
      <c r="AO28" s="59">
        <f t="shared" si="36"/>
        <v>298.21938512262744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3.8809523809523809</v>
      </c>
      <c r="BD28" s="12">
        <f>IF('Données projet'!$A$88&gt;35,BD27+BC28-BL27,IF(A28&lt;'Données projet'!$A$88,$BA$205^A28,IF(A28='Données projet'!$A$88,'Données projet'!$B$88,BD27+BC28-BL27)))</f>
        <v>97.023809523809504</v>
      </c>
      <c r="BE28" s="13">
        <f>BD28*VLOOKUP('Données projet'!$B$11,Paramètres!$A$1:$I$89,3,0)*VLOOKUP('Données projet'!$B$11,Paramètres!$A$1:$I$89,5,0)</f>
        <v>93.841428571428551</v>
      </c>
      <c r="BF28" s="13">
        <f t="shared" si="37"/>
        <v>25.489419373384141</v>
      </c>
      <c r="BG28" s="20">
        <f t="shared" si="7"/>
        <v>207.83456017054877</v>
      </c>
      <c r="BH28" s="59">
        <f t="shared" si="8"/>
        <v>495.05678239277097</v>
      </c>
      <c r="BI28" s="59">
        <f ca="1">AVERAGE(OFFSET($BH$3,0,0,'Données projet'!$E$11+1,1))-AVERAGE(OFFSET($H$3,0,0,'Données projet'!$E$11+1,1))</f>
        <v>351.44031543819546</v>
      </c>
      <c r="BJ28" s="59">
        <f t="shared" si="38"/>
        <v>284.9494816485356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3.8809523809523809</v>
      </c>
      <c r="BY28" s="12">
        <f>IF('Données projet'!$A$114&gt;35,BY27+BX28-CG27,IF(A28&lt;'Données projet'!$A$114,$BV$205^A28,IF(A28='Données projet'!$A$114,'Données projet'!$B$114,BY27+BX28-CG27)))</f>
        <v>97.023809523809504</v>
      </c>
      <c r="BZ28" s="13">
        <f>BY28*VLOOKUP('Données projet'!$B$12,Paramètres!$A$1:$I$89,3,0)*VLOOKUP('Données projet'!$B$12,Paramètres!$A$1:$I$89,5,0)</f>
        <v>92.327857142857127</v>
      </c>
      <c r="CA28" s="13">
        <f t="shared" si="39"/>
        <v>25.125810970276788</v>
      </c>
      <c r="CB28" s="20">
        <f t="shared" si="10"/>
        <v>204.56513863037489</v>
      </c>
      <c r="CC28" s="59">
        <f t="shared" si="11"/>
        <v>491.78736085259709</v>
      </c>
      <c r="CD28" s="59">
        <f ca="1">AVERAGE(OFFSET($CC$3,0,0,'Données projet'!$E$12+1,1))-AVERAGE(OFFSET($H$3,0,0,'Données projet'!$E$12+1,1))</f>
        <v>346.37621722711009</v>
      </c>
      <c r="CE28" s="59">
        <f t="shared" si="40"/>
        <v>281.04213352617563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3.8809523809523809</v>
      </c>
      <c r="CT28" s="12">
        <f>IF('Données projet'!$A$140&gt;35,CT27+CS28-DB27,IF(A28&lt;'Données projet'!$A$140,$CQ$205^A28,IF(A28='Données projet'!$A$140,'Données projet'!$B$140,CT27+CS28-DB27)))</f>
        <v>97.023809523809504</v>
      </c>
      <c r="CU28" s="17">
        <f>CT28*VLOOKUP('Données projet'!$B$13,Paramètres!$A$1:$I$89,3,0)*VLOOKUP('Données projet'!$B$13,Paramètres!$A$1:$I$89,5,0)</f>
        <v>104.43642857142855</v>
      </c>
      <c r="CV28" s="13">
        <f t="shared" si="41"/>
        <v>28.016230539496583</v>
      </c>
      <c r="CW28" s="20">
        <f t="shared" si="13"/>
        <v>230.68838128486126</v>
      </c>
      <c r="CX28" s="59">
        <f t="shared" si="14"/>
        <v>517.91060350708347</v>
      </c>
      <c r="CY28" s="59">
        <f ca="1">AVERAGE(OFFSET($CX$3,0,0,'Données projet'!$E$13+1,1))-AVERAGE(OFFSET($H$3,0,0,'Données projet'!$E$13+1,1))</f>
        <v>386.84212232126703</v>
      </c>
      <c r="CZ28" s="59">
        <f t="shared" si="42"/>
        <v>312.26317251925781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3.8809523809523809</v>
      </c>
      <c r="N29" s="13">
        <f>IF('Données projet'!$A$36&gt;35,N28+M29-V28,IF(A29&lt;'Données projet'!$A$36,$K$205^A29,IF(A29='Données projet'!$A$36,'Données projet'!$B$36,N28+M29-V28)))</f>
        <v>100.90476190476188</v>
      </c>
      <c r="O29" s="13">
        <f>N29*VLOOKUP('Données projet'!$B$9,Paramètres!$A$1:$I$89,3,0)*VLOOKUP('Données projet'!$B$9,Paramètres!$A$1:$I$89,5,0)</f>
        <v>91.298628571428551</v>
      </c>
      <c r="P29" s="13">
        <f t="shared" si="33"/>
        <v>24.878161318730424</v>
      </c>
      <c r="Q29" s="20">
        <f t="shared" si="2"/>
        <v>202.34124239202686</v>
      </c>
      <c r="R29" s="59">
        <f t="shared" si="0"/>
        <v>490.78568683647131</v>
      </c>
      <c r="S29" s="59">
        <f ca="1">AVERAGE(OFFSET($R$3,0,0,'Données projet'!$E$9+1,1))-AVERAGE(OFFSET($H$3,0,0,'Données projet'!$E$9+1,1))</f>
        <v>331.17319992770996</v>
      </c>
      <c r="T29" s="59">
        <f t="shared" si="34"/>
        <v>269.31145578726938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3.9047619047619047</v>
      </c>
      <c r="AI29" s="13">
        <f>IF('Données projet'!$A$62&gt;35,AI28+AH29-AQ28,IF(A29&lt;'Données projet'!$A$62,$AF$205^A29,IF(A29='Données projet'!$A$62,'Données projet'!$B$62,AI28+AH29-AQ28)))</f>
        <v>101.52380952380946</v>
      </c>
      <c r="AJ29" s="13">
        <f>AI29*VLOOKUP('Données projet'!$B$10,Paramètres!$A$1:$I$89,3,0)*VLOOKUP('Données projet'!$B$10,Paramètres!$A$1:$I$89,5,0)</f>
        <v>102.94514285714281</v>
      </c>
      <c r="AK29" s="13">
        <f t="shared" si="35"/>
        <v>27.662447539120183</v>
      </c>
      <c r="AL29" s="20">
        <f t="shared" si="4"/>
        <v>227.4748866068247</v>
      </c>
      <c r="AM29" s="59">
        <f t="shared" si="5"/>
        <v>515.91933105126918</v>
      </c>
      <c r="AN29" s="59">
        <f ca="1">AVERAGE(OFFSET($AM$3,0,0,'Données projet'!$E$10+1,1))-AVERAGE(OFFSET($H$3,0,0,'Données projet'!$E$10+1,1))</f>
        <v>367.69572408910977</v>
      </c>
      <c r="AO29" s="59">
        <f t="shared" si="36"/>
        <v>298.21938512262744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3.8809523809523809</v>
      </c>
      <c r="BD29" s="12">
        <f>IF('Données projet'!$A$88&gt;35,BD28+BC29-BL28,IF(A29&lt;'Données projet'!$A$88,$BA$205^A29,IF(A29='Données projet'!$A$88,'Données projet'!$B$88,BD28+BC29-BL28)))</f>
        <v>100.90476190476188</v>
      </c>
      <c r="BE29" s="13">
        <f>BD29*VLOOKUP('Données projet'!$B$11,Paramètres!$A$1:$I$89,3,0)*VLOOKUP('Données projet'!$B$11,Paramètres!$A$1:$I$89,5,0)</f>
        <v>97.595085714285688</v>
      </c>
      <c r="BF29" s="13">
        <f t="shared" si="37"/>
        <v>26.38825069527104</v>
      </c>
      <c r="BG29" s="20">
        <f t="shared" si="7"/>
        <v>215.93764424664462</v>
      </c>
      <c r="BH29" s="59">
        <f t="shared" si="8"/>
        <v>504.38208869108905</v>
      </c>
      <c r="BI29" s="59">
        <f ca="1">AVERAGE(OFFSET($BH$3,0,0,'Données projet'!$E$11+1,1))-AVERAGE(OFFSET($H$3,0,0,'Données projet'!$E$11+1,1))</f>
        <v>351.44031543819546</v>
      </c>
      <c r="BJ29" s="59">
        <f t="shared" si="38"/>
        <v>284.9494816485356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3.8809523809523809</v>
      </c>
      <c r="BY29" s="12">
        <f>IF('Données projet'!$A$114&gt;35,BY28+BX29-CG28,IF(A29&lt;'Données projet'!$A$114,$BV$205^A29,IF(A29='Données projet'!$A$114,'Données projet'!$B$114,BY28+BX29-CG28)))</f>
        <v>100.90476190476188</v>
      </c>
      <c r="BZ29" s="13">
        <f>BY29*VLOOKUP('Données projet'!$B$12,Paramètres!$A$1:$I$89,3,0)*VLOOKUP('Données projet'!$B$12,Paramètres!$A$1:$I$89,5,0)</f>
        <v>96.020971428571414</v>
      </c>
      <c r="CA29" s="13">
        <f t="shared" si="39"/>
        <v>26.011820398623183</v>
      </c>
      <c r="CB29" s="20">
        <f t="shared" si="10"/>
        <v>212.54044576569723</v>
      </c>
      <c r="CC29" s="59">
        <f t="shared" si="11"/>
        <v>500.98489021014166</v>
      </c>
      <c r="CD29" s="59">
        <f ca="1">AVERAGE(OFFSET($CC$3,0,0,'Données projet'!$E$12+1,1))-AVERAGE(OFFSET($H$3,0,0,'Données projet'!$E$12+1,1))</f>
        <v>346.37621722711009</v>
      </c>
      <c r="CE29" s="59">
        <f t="shared" si="40"/>
        <v>281.04213352617563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3.8809523809523809</v>
      </c>
      <c r="CT29" s="12">
        <f>IF('Données projet'!$A$140&gt;35,CT28+CS29-DB28,IF(A29&lt;'Données projet'!$A$140,$CQ$205^A29,IF(A29='Données projet'!$A$140,'Données projet'!$B$140,CT28+CS29-DB28)))</f>
        <v>100.90476190476188</v>
      </c>
      <c r="CU29" s="17">
        <f>CT29*VLOOKUP('Données projet'!$B$13,Paramètres!$A$1:$I$89,3,0)*VLOOKUP('Données projet'!$B$13,Paramètres!$A$1:$I$89,5,0)</f>
        <v>108.61388571428569</v>
      </c>
      <c r="CV29" s="13">
        <f t="shared" si="41"/>
        <v>29.004164597986641</v>
      </c>
      <c r="CW29" s="20">
        <f t="shared" si="13"/>
        <v>239.68477096054093</v>
      </c>
      <c r="CX29" s="59">
        <f t="shared" si="14"/>
        <v>528.12921540498542</v>
      </c>
      <c r="CY29" s="59">
        <f ca="1">AVERAGE(OFFSET($CX$3,0,0,'Données projet'!$E$13+1,1))-AVERAGE(OFFSET($H$3,0,0,'Données projet'!$E$13+1,1))</f>
        <v>386.84212232126703</v>
      </c>
      <c r="CZ29" s="59">
        <f t="shared" si="42"/>
        <v>312.26317251925781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3.8809523809523809</v>
      </c>
      <c r="N30" s="13">
        <f>IF('Données projet'!$A$36&gt;35,N29+M30-V29,IF(A30&lt;'Données projet'!$A$36,$K$205^A30,IF(A30='Données projet'!$A$36,'Données projet'!$B$36,N29+M30-V29)))</f>
        <v>104.78571428571426</v>
      </c>
      <c r="O30" s="13">
        <f>N30*VLOOKUP('Données projet'!$B$9,Paramètres!$A$1:$I$89,3,0)*VLOOKUP('Données projet'!$B$9,Paramètres!$A$1:$I$89,5,0)</f>
        <v>94.810114285714263</v>
      </c>
      <c r="P30" s="13">
        <f t="shared" si="33"/>
        <v>25.721770049474447</v>
      </c>
      <c r="Q30" s="20">
        <f t="shared" si="2"/>
        <v>209.92636521712032</v>
      </c>
      <c r="R30" s="59">
        <f t="shared" si="0"/>
        <v>499.59303188378703</v>
      </c>
      <c r="S30" s="59">
        <f ca="1">AVERAGE(OFFSET($R$3,0,0,'Données projet'!$E$9+1,1))-AVERAGE(OFFSET($H$3,0,0,'Données projet'!$E$9+1,1))</f>
        <v>331.17319992770996</v>
      </c>
      <c r="T30" s="59">
        <f t="shared" si="34"/>
        <v>269.31145578726938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3.9047619047619047</v>
      </c>
      <c r="AI30" s="13">
        <f>IF('Données projet'!$A$62&gt;35,AI29+AH30-AQ29,IF(A30&lt;'Données projet'!$A$62,$AF$205^A30,IF(A30='Données projet'!$A$62,'Données projet'!$B$62,AI29+AH30-AQ29)))</f>
        <v>105.42857142857136</v>
      </c>
      <c r="AJ30" s="13">
        <f>AI30*VLOOKUP('Données projet'!$B$10,Paramètres!$A$1:$I$89,3,0)*VLOOKUP('Données projet'!$B$10,Paramètres!$A$1:$I$89,5,0)</f>
        <v>106.90457142857136</v>
      </c>
      <c r="AK30" s="13">
        <f t="shared" si="35"/>
        <v>28.600470327813227</v>
      </c>
      <c r="AL30" s="20">
        <f t="shared" si="4"/>
        <v>236.00461439236975</v>
      </c>
      <c r="AM30" s="59">
        <f t="shared" si="5"/>
        <v>525.67128105903646</v>
      </c>
      <c r="AN30" s="59">
        <f ca="1">AVERAGE(OFFSET($AM$3,0,0,'Données projet'!$E$10+1,1))-AVERAGE(OFFSET($H$3,0,0,'Données projet'!$E$10+1,1))</f>
        <v>367.69572408910977</v>
      </c>
      <c r="AO30" s="59">
        <f t="shared" si="36"/>
        <v>298.21938512262744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3.8809523809523809</v>
      </c>
      <c r="BD30" s="12">
        <f>IF('Données projet'!$A$88&gt;35,BD29+BC30-BL29,IF(A30&lt;'Données projet'!$A$88,$BA$205^A30,IF(A30='Données projet'!$A$88,'Données projet'!$B$88,BD29+BC30-BL29)))</f>
        <v>104.78571428571426</v>
      </c>
      <c r="BE30" s="13">
        <f>BD30*VLOOKUP('Données projet'!$B$11,Paramètres!$A$1:$I$89,3,0)*VLOOKUP('Données projet'!$B$11,Paramètres!$A$1:$I$89,5,0)</f>
        <v>101.34874285714284</v>
      </c>
      <c r="BF30" s="13">
        <f t="shared" si="37"/>
        <v>27.283065966801249</v>
      </c>
      <c r="BG30" s="20">
        <f t="shared" si="7"/>
        <v>224.03373370170257</v>
      </c>
      <c r="BH30" s="59">
        <f t="shared" si="8"/>
        <v>513.70040036836929</v>
      </c>
      <c r="BI30" s="59">
        <f ca="1">AVERAGE(OFFSET($BH$3,0,0,'Données projet'!$E$11+1,1))-AVERAGE(OFFSET($H$3,0,0,'Données projet'!$E$11+1,1))</f>
        <v>351.44031543819546</v>
      </c>
      <c r="BJ30" s="59">
        <f t="shared" si="38"/>
        <v>284.9494816485356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3.8809523809523809</v>
      </c>
      <c r="BY30" s="12">
        <f>IF('Données projet'!$A$114&gt;35,BY29+BX30-CG29,IF(A30&lt;'Données projet'!$A$114,$BV$205^A30,IF(A30='Données projet'!$A$114,'Données projet'!$B$114,BY29+BX30-CG29)))</f>
        <v>104.78571428571426</v>
      </c>
      <c r="BZ30" s="13">
        <f>BY30*VLOOKUP('Données projet'!$B$12,Paramètres!$A$1:$I$89,3,0)*VLOOKUP('Données projet'!$B$12,Paramètres!$A$1:$I$89,5,0)</f>
        <v>99.714085714285687</v>
      </c>
      <c r="CA30" s="13">
        <f t="shared" si="39"/>
        <v>26.893871065860509</v>
      </c>
      <c r="CB30" s="20">
        <f t="shared" si="10"/>
        <v>220.50885805875461</v>
      </c>
      <c r="CC30" s="59">
        <f t="shared" si="11"/>
        <v>510.17552472542127</v>
      </c>
      <c r="CD30" s="59">
        <f ca="1">AVERAGE(OFFSET($CC$3,0,0,'Données projet'!$E$12+1,1))-AVERAGE(OFFSET($H$3,0,0,'Données projet'!$E$12+1,1))</f>
        <v>346.37621722711009</v>
      </c>
      <c r="CE30" s="59">
        <f t="shared" si="40"/>
        <v>281.04213352617563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3.8809523809523809</v>
      </c>
      <c r="CT30" s="12">
        <f>IF('Données projet'!$A$140&gt;35,CT29+CS30-DB29,IF(A30&lt;'Données projet'!$A$140,$CQ$205^A30,IF(A30='Données projet'!$A$140,'Données projet'!$B$140,CT29+CS30-DB29)))</f>
        <v>104.78571428571426</v>
      </c>
      <c r="CU30" s="17">
        <f>CT30*VLOOKUP('Données projet'!$B$13,Paramètres!$A$1:$I$89,3,0)*VLOOKUP('Données projet'!$B$13,Paramètres!$A$1:$I$89,5,0)</f>
        <v>112.79134285714284</v>
      </c>
      <c r="CV30" s="13">
        <f t="shared" si="41"/>
        <v>29.987684487954439</v>
      </c>
      <c r="CW30" s="20">
        <f t="shared" si="13"/>
        <v>248.67347262604446</v>
      </c>
      <c r="CX30" s="59">
        <f t="shared" si="14"/>
        <v>538.34013929271111</v>
      </c>
      <c r="CY30" s="59">
        <f ca="1">AVERAGE(OFFSET($CX$3,0,0,'Données projet'!$E$13+1,1))-AVERAGE(OFFSET($H$3,0,0,'Données projet'!$E$13+1,1))</f>
        <v>386.84212232126703</v>
      </c>
      <c r="CZ30" s="59">
        <f t="shared" si="42"/>
        <v>312.26317251925781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3.8809523809523809</v>
      </c>
      <c r="N31" s="13">
        <f>IF('Données projet'!$A$36&gt;35,N30+M31-V30,IF(A31&lt;'Données projet'!$A$36,$K$205^A31,IF(A31='Données projet'!$A$36,'Données projet'!$B$36,N30+M31-V30)))</f>
        <v>108.66666666666664</v>
      </c>
      <c r="O31" s="13">
        <f>N31*VLOOKUP('Données projet'!$B$9,Paramètres!$A$1:$I$89,3,0)*VLOOKUP('Données projet'!$B$9,Paramètres!$A$1:$I$89,5,0)</f>
        <v>98.321599999999975</v>
      </c>
      <c r="P31" s="13">
        <f t="shared" si="33"/>
        <v>26.561748840923315</v>
      </c>
      <c r="Q31" s="20">
        <f t="shared" si="2"/>
        <v>217.5051658979414</v>
      </c>
      <c r="R31" s="59">
        <f t="shared" si="0"/>
        <v>508.39405478683022</v>
      </c>
      <c r="S31" s="59">
        <f ca="1">AVERAGE(OFFSET($R$3,0,0,'Données projet'!$E$9+1,1))-AVERAGE(OFFSET($H$3,0,0,'Données projet'!$E$9+1,1))</f>
        <v>331.17319992770996</v>
      </c>
      <c r="T31" s="59">
        <f t="shared" si="34"/>
        <v>269.31145578726938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3.9047619047619047</v>
      </c>
      <c r="AI31" s="13">
        <f>IF('Données projet'!$A$62&gt;35,AI30+AH31-AQ30,IF(A31&lt;'Données projet'!$A$62,$AF$205^A31,IF(A31='Données projet'!$A$62,'Données projet'!$B$62,AI30+AH31-AQ30)))</f>
        <v>109.33333333333326</v>
      </c>
      <c r="AJ31" s="13">
        <f>AI31*VLOOKUP('Données projet'!$B$10,Paramètres!$A$1:$I$89,3,0)*VLOOKUP('Données projet'!$B$10,Paramètres!$A$1:$I$89,5,0)</f>
        <v>110.86399999999993</v>
      </c>
      <c r="AK31" s="13">
        <f t="shared" si="35"/>
        <v>29.534456925726847</v>
      </c>
      <c r="AL31" s="20">
        <f t="shared" si="4"/>
        <v>244.52731247897415</v>
      </c>
      <c r="AM31" s="59">
        <f t="shared" si="5"/>
        <v>535.41620136786298</v>
      </c>
      <c r="AN31" s="59">
        <f ca="1">AVERAGE(OFFSET($AM$3,0,0,'Données projet'!$E$10+1,1))-AVERAGE(OFFSET($H$3,0,0,'Données projet'!$E$10+1,1))</f>
        <v>367.69572408910977</v>
      </c>
      <c r="AO31" s="59">
        <f t="shared" si="36"/>
        <v>298.21938512262744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3.8809523809523809</v>
      </c>
      <c r="BD31" s="12">
        <f>IF('Données projet'!$A$88&gt;35,BD30+BC31-BL30,IF(A31&lt;'Données projet'!$A$88,$BA$205^A31,IF(A31='Données projet'!$A$88,'Données projet'!$B$88,BD30+BC31-BL30)))</f>
        <v>108.66666666666664</v>
      </c>
      <c r="BE31" s="13">
        <f>BD31*VLOOKUP('Données projet'!$B$11,Paramètres!$A$1:$I$89,3,0)*VLOOKUP('Données projet'!$B$11,Paramètres!$A$1:$I$89,5,0)</f>
        <v>105.10239999999999</v>
      </c>
      <c r="BF31" s="13">
        <f t="shared" si="37"/>
        <v>28.174030963912003</v>
      </c>
      <c r="BG31" s="20">
        <f t="shared" si="7"/>
        <v>232.12311726214671</v>
      </c>
      <c r="BH31" s="59">
        <f t="shared" si="8"/>
        <v>523.01200615103562</v>
      </c>
      <c r="BI31" s="59">
        <f ca="1">AVERAGE(OFFSET($BH$3,0,0,'Données projet'!$E$11+1,1))-AVERAGE(OFFSET($H$3,0,0,'Données projet'!$E$11+1,1))</f>
        <v>351.44031543819546</v>
      </c>
      <c r="BJ31" s="59">
        <f t="shared" si="38"/>
        <v>284.9494816485356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3.8809523809523809</v>
      </c>
      <c r="BY31" s="12">
        <f>IF('Données projet'!$A$114&gt;35,BY30+BX31-CG30,IF(A31&lt;'Données projet'!$A$114,$BV$205^A31,IF(A31='Données projet'!$A$114,'Données projet'!$B$114,BY30+BX31-CG30)))</f>
        <v>108.66666666666664</v>
      </c>
      <c r="BZ31" s="13">
        <f>BY31*VLOOKUP('Données projet'!$B$12,Paramètres!$A$1:$I$89,3,0)*VLOOKUP('Données projet'!$B$12,Paramètres!$A$1:$I$89,5,0)</f>
        <v>103.40719999999997</v>
      </c>
      <c r="CA31" s="13">
        <f t="shared" si="39"/>
        <v>27.772126383120245</v>
      </c>
      <c r="CB31" s="20">
        <f t="shared" si="10"/>
        <v>228.4706601172677</v>
      </c>
      <c r="CC31" s="59">
        <f t="shared" si="11"/>
        <v>519.35954900615661</v>
      </c>
      <c r="CD31" s="59">
        <f ca="1">AVERAGE(OFFSET($CC$3,0,0,'Données projet'!$E$12+1,1))-AVERAGE(OFFSET($H$3,0,0,'Données projet'!$E$12+1,1))</f>
        <v>346.37621722711009</v>
      </c>
      <c r="CE31" s="59">
        <f t="shared" si="40"/>
        <v>281.04213352617563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3.8809523809523809</v>
      </c>
      <c r="CT31" s="12">
        <f>IF('Données projet'!$A$140&gt;35,CT30+CS31-DB30,IF(A31&lt;'Données projet'!$A$140,$CQ$205^A31,IF(A31='Données projet'!$A$140,'Données projet'!$B$140,CT30+CS31-DB30)))</f>
        <v>108.66666666666664</v>
      </c>
      <c r="CU31" s="17">
        <f>CT31*VLOOKUP('Données projet'!$B$13,Paramètres!$A$1:$I$89,3,0)*VLOOKUP('Données projet'!$B$13,Paramètres!$A$1:$I$89,5,0)</f>
        <v>116.96879999999996</v>
      </c>
      <c r="CV31" s="13">
        <f t="shared" si="41"/>
        <v>30.966972418998509</v>
      </c>
      <c r="CW31" s="20">
        <f t="shared" si="13"/>
        <v>257.65480362975563</v>
      </c>
      <c r="CX31" s="59">
        <f t="shared" si="14"/>
        <v>548.54369251864455</v>
      </c>
      <c r="CY31" s="59">
        <f ca="1">AVERAGE(OFFSET($CX$3,0,0,'Données projet'!$E$13+1,1))-AVERAGE(OFFSET($H$3,0,0,'Données projet'!$E$13+1,1))</f>
        <v>386.84212232126703</v>
      </c>
      <c r="CZ31" s="59">
        <f t="shared" si="42"/>
        <v>312.26317251925781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3.8809523809523809</v>
      </c>
      <c r="N32" s="13">
        <f>IF('Données projet'!$A$36&gt;35,N31+M32-V31,IF(A32&lt;'Données projet'!$A$36,$K$205^A32,IF(A32='Données projet'!$A$36,'Données projet'!$B$36,N31+M32-V31)))</f>
        <v>112.54761904761902</v>
      </c>
      <c r="O32" s="13">
        <f>N32*VLOOKUP('Données projet'!$B$9,Paramètres!$A$1:$I$89,3,0)*VLOOKUP('Données projet'!$B$9,Paramètres!$A$1:$I$89,5,0)</f>
        <v>101.83308571428569</v>
      </c>
      <c r="P32" s="13">
        <f t="shared" si="33"/>
        <v>27.398242185989321</v>
      </c>
      <c r="Q32" s="20">
        <f t="shared" si="2"/>
        <v>225.07789609297893</v>
      </c>
      <c r="R32" s="59">
        <f t="shared" si="0"/>
        <v>517.1890072040901</v>
      </c>
      <c r="S32" s="59">
        <f ca="1">AVERAGE(OFFSET($R$3,0,0,'Données projet'!$E$9+1,1))-AVERAGE(OFFSET($H$3,0,0,'Données projet'!$E$9+1,1))</f>
        <v>331.17319992770996</v>
      </c>
      <c r="T32" s="59">
        <f t="shared" si="34"/>
        <v>269.31145578726938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3.9047619047619047</v>
      </c>
      <c r="AI32" s="13">
        <f>IF('Données projet'!$A$62&gt;35,AI31+AH32-AQ31,IF(A32&lt;'Données projet'!$A$62,$AF$205^A32,IF(A32='Données projet'!$A$62,'Données projet'!$B$62,AI31+AH32-AQ31)))</f>
        <v>113.23809523809516</v>
      </c>
      <c r="AJ32" s="13">
        <f>AI32*VLOOKUP('Données projet'!$B$10,Paramètres!$A$1:$I$89,3,0)*VLOOKUP('Données projet'!$B$10,Paramètres!$A$1:$I$89,5,0)</f>
        <v>114.82342857142851</v>
      </c>
      <c r="AK32" s="13">
        <f t="shared" si="35"/>
        <v>30.464567996969489</v>
      </c>
      <c r="AL32" s="20">
        <f t="shared" si="4"/>
        <v>253.04326068995985</v>
      </c>
      <c r="AM32" s="59">
        <f t="shared" si="5"/>
        <v>545.15437180107097</v>
      </c>
      <c r="AN32" s="59">
        <f ca="1">AVERAGE(OFFSET($AM$3,0,0,'Données projet'!$E$10+1,1))-AVERAGE(OFFSET($H$3,0,0,'Données projet'!$E$10+1,1))</f>
        <v>367.69572408910977</v>
      </c>
      <c r="AO32" s="59">
        <f t="shared" si="36"/>
        <v>298.21938512262744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3.8809523809523809</v>
      </c>
      <c r="BD32" s="12">
        <f>IF('Données projet'!$A$88&gt;35,BD31+BC32-BL31,IF(A32&lt;'Données projet'!$A$88,$BA$205^A32,IF(A32='Données projet'!$A$88,'Données projet'!$B$88,BD31+BC32-BL31)))</f>
        <v>112.54761904761902</v>
      </c>
      <c r="BE32" s="13">
        <f>BD32*VLOOKUP('Données projet'!$B$11,Paramètres!$A$1:$I$89,3,0)*VLOOKUP('Données projet'!$B$11,Paramètres!$A$1:$I$89,5,0)</f>
        <v>108.85605714285713</v>
      </c>
      <c r="BF32" s="13">
        <f t="shared" si="37"/>
        <v>29.061298950148139</v>
      </c>
      <c r="BG32" s="20">
        <f t="shared" si="7"/>
        <v>240.20606186198415</v>
      </c>
      <c r="BH32" s="59">
        <f t="shared" si="8"/>
        <v>532.31717297309524</v>
      </c>
      <c r="BI32" s="59">
        <f ca="1">AVERAGE(OFFSET($BH$3,0,0,'Données projet'!$E$11+1,1))-AVERAGE(OFFSET($H$3,0,0,'Données projet'!$E$11+1,1))</f>
        <v>351.44031543819546</v>
      </c>
      <c r="BJ32" s="59">
        <f t="shared" si="38"/>
        <v>284.9494816485356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3.8809523809523809</v>
      </c>
      <c r="BY32" s="12">
        <f>IF('Données projet'!$A$114&gt;35,BY31+BX32-CG31,IF(A32&lt;'Données projet'!$A$114,$BV$205^A32,IF(A32='Données projet'!$A$114,'Données projet'!$B$114,BY31+BX32-CG31)))</f>
        <v>112.54761904761902</v>
      </c>
      <c r="BZ32" s="13">
        <f>BY32*VLOOKUP('Données projet'!$B$12,Paramètres!$A$1:$I$89,3,0)*VLOOKUP('Données projet'!$B$12,Paramètres!$A$1:$I$89,5,0)</f>
        <v>107.10031428571426</v>
      </c>
      <c r="CA32" s="13">
        <f t="shared" si="39"/>
        <v>28.646737427631752</v>
      </c>
      <c r="CB32" s="20">
        <f t="shared" si="10"/>
        <v>236.42611506741096</v>
      </c>
      <c r="CC32" s="59">
        <f t="shared" si="11"/>
        <v>528.53722617852213</v>
      </c>
      <c r="CD32" s="59">
        <f ca="1">AVERAGE(OFFSET($CC$3,0,0,'Données projet'!$E$12+1,1))-AVERAGE(OFFSET($H$3,0,0,'Données projet'!$E$12+1,1))</f>
        <v>346.37621722711009</v>
      </c>
      <c r="CE32" s="59">
        <f t="shared" si="40"/>
        <v>281.04213352617563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3.8809523809523809</v>
      </c>
      <c r="CT32" s="12">
        <f>IF('Données projet'!$A$140&gt;35,CT31+CS32-DB31,IF(A32&lt;'Données projet'!$A$140,$CQ$205^A32,IF(A32='Données projet'!$A$140,'Données projet'!$B$140,CT31+CS32-DB31)))</f>
        <v>112.54761904761902</v>
      </c>
      <c r="CU32" s="17">
        <f>CT32*VLOOKUP('Données projet'!$B$13,Paramètres!$A$1:$I$89,3,0)*VLOOKUP('Données projet'!$B$13,Paramètres!$A$1:$I$89,5,0)</f>
        <v>121.14625714285712</v>
      </c>
      <c r="CV32" s="13">
        <f t="shared" si="41"/>
        <v>31.94219684794972</v>
      </c>
      <c r="CW32" s="20">
        <f t="shared" si="13"/>
        <v>266.62905736732188</v>
      </c>
      <c r="CX32" s="59">
        <f t="shared" si="14"/>
        <v>558.74016847843302</v>
      </c>
      <c r="CY32" s="59">
        <f ca="1">AVERAGE(OFFSET($CX$3,0,0,'Données projet'!$E$13+1,1))-AVERAGE(OFFSET($H$3,0,0,'Données projet'!$E$13+1,1))</f>
        <v>386.84212232126703</v>
      </c>
      <c r="CZ32" s="59">
        <f t="shared" si="42"/>
        <v>312.26317251925781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3.8809523809523809</v>
      </c>
      <c r="N33" s="13">
        <f>IF('Données projet'!$A$36&gt;35,N32+M33-V32,IF(A33&lt;'Données projet'!$A$36,$K$205^A33,IF(A33='Données projet'!$A$36,'Données projet'!$B$36,N32+M33-V32)))</f>
        <v>116.4285714285714</v>
      </c>
      <c r="O33" s="13">
        <f>N33*VLOOKUP('Données projet'!$B$9,Paramètres!$A$1:$I$89,3,0)*VLOOKUP('Données projet'!$B$9,Paramètres!$A$1:$I$89,5,0)</f>
        <v>105.3445714285714</v>
      </c>
      <c r="P33" s="13">
        <f t="shared" si="33"/>
        <v>28.231384047372785</v>
      </c>
      <c r="Q33" s="20">
        <f t="shared" si="2"/>
        <v>232.64478912060272</v>
      </c>
      <c r="R33" s="59">
        <f t="shared" si="0"/>
        <v>525.97812245393607</v>
      </c>
      <c r="S33" s="59">
        <f ca="1">AVERAGE(OFFSET($R$3,0,0,'Données projet'!$E$9+1,1))-AVERAGE(OFFSET($H$3,0,0,'Données projet'!$E$9+1,1))</f>
        <v>331.17319992770996</v>
      </c>
      <c r="T33" s="59">
        <f t="shared" si="34"/>
        <v>269.31145578726938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3.9047619047619047</v>
      </c>
      <c r="AI33" s="13">
        <f>IF('Données projet'!$A$62&gt;35,AI32+AH33-AQ32,IF(A33&lt;'Données projet'!$A$62,$AF$205^A33,IF(A33='Données projet'!$A$62,'Données projet'!$B$62,AI32+AH33-AQ32)))</f>
        <v>117.14285714285705</v>
      </c>
      <c r="AJ33" s="13">
        <f>AI33*VLOOKUP('Données projet'!$B$10,Paramètres!$A$1:$I$89,3,0)*VLOOKUP('Données projet'!$B$10,Paramètres!$A$1:$I$89,5,0)</f>
        <v>118.78285714285705</v>
      </c>
      <c r="AK33" s="13">
        <f t="shared" si="35"/>
        <v>31.390952496929035</v>
      </c>
      <c r="AL33" s="20">
        <f t="shared" si="4"/>
        <v>261.55271845596081</v>
      </c>
      <c r="AM33" s="59">
        <f t="shared" si="5"/>
        <v>554.88605178929413</v>
      </c>
      <c r="AN33" s="59">
        <f ca="1">AVERAGE(OFFSET($AM$3,0,0,'Données projet'!$E$10+1,1))-AVERAGE(OFFSET($H$3,0,0,'Données projet'!$E$10+1,1))</f>
        <v>367.69572408910977</v>
      </c>
      <c r="AO33" s="59">
        <f t="shared" si="36"/>
        <v>298.21938512262744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3.8809523809523809</v>
      </c>
      <c r="BD33" s="12">
        <f>IF('Données projet'!$A$88&gt;35,BD32+BC33-BL32,IF(A33&lt;'Données projet'!$A$88,$BA$205^A33,IF(A33='Données projet'!$A$88,'Données projet'!$B$88,BD32+BC33-BL32)))</f>
        <v>116.4285714285714</v>
      </c>
      <c r="BE33" s="13">
        <f>BD33*VLOOKUP('Données projet'!$B$11,Paramètres!$A$1:$I$89,3,0)*VLOOKUP('Données projet'!$B$11,Paramètres!$A$1:$I$89,5,0)</f>
        <v>112.60971428571426</v>
      </c>
      <c r="BF33" s="13">
        <f t="shared" si="37"/>
        <v>29.945012019665025</v>
      </c>
      <c r="BG33" s="20">
        <f t="shared" si="7"/>
        <v>248.28281498186891</v>
      </c>
      <c r="BH33" s="59">
        <f t="shared" si="8"/>
        <v>541.61614831520228</v>
      </c>
      <c r="BI33" s="59">
        <f ca="1">AVERAGE(OFFSET($BH$3,0,0,'Données projet'!$E$11+1,1))-AVERAGE(OFFSET($H$3,0,0,'Données projet'!$E$11+1,1))</f>
        <v>351.44031543819546</v>
      </c>
      <c r="BJ33" s="59">
        <f t="shared" si="38"/>
        <v>284.9494816485356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3.8809523809523809</v>
      </c>
      <c r="BY33" s="12">
        <f>IF('Données projet'!$A$114&gt;35,BY32+BX33-CG32,IF(A33&lt;'Données projet'!$A$114,$BV$205^A33,IF(A33='Données projet'!$A$114,'Données projet'!$B$114,BY32+BX33-CG32)))</f>
        <v>116.4285714285714</v>
      </c>
      <c r="BZ33" s="13">
        <f>BY33*VLOOKUP('Données projet'!$B$12,Paramètres!$A$1:$I$89,3,0)*VLOOKUP('Données projet'!$B$12,Paramètres!$A$1:$I$89,5,0)</f>
        <v>110.79342857142855</v>
      </c>
      <c r="CA33" s="13">
        <f t="shared" si="39"/>
        <v>29.517844266567035</v>
      </c>
      <c r="CB33" s="20">
        <f t="shared" si="10"/>
        <v>244.37546685950898</v>
      </c>
      <c r="CC33" s="59">
        <f t="shared" si="11"/>
        <v>537.70880019284232</v>
      </c>
      <c r="CD33" s="59">
        <f ca="1">AVERAGE(OFFSET($CC$3,0,0,'Données projet'!$E$12+1,1))-AVERAGE(OFFSET($H$3,0,0,'Données projet'!$E$12+1,1))</f>
        <v>346.37621722711009</v>
      </c>
      <c r="CE33" s="59">
        <f t="shared" si="40"/>
        <v>281.04213352617563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3.8809523809523809</v>
      </c>
      <c r="CT33" s="12">
        <f>IF('Données projet'!$A$140&gt;35,CT32+CS33-DB32,IF(A33&lt;'Données projet'!$A$140,$CQ$205^A33,IF(A33='Données projet'!$A$140,'Données projet'!$B$140,CT32+CS33-DB32)))</f>
        <v>116.4285714285714</v>
      </c>
      <c r="CU33" s="17">
        <f>CT33*VLOOKUP('Données projet'!$B$13,Paramètres!$A$1:$I$89,3,0)*VLOOKUP('Données projet'!$B$13,Paramètres!$A$1:$I$89,5,0)</f>
        <v>125.32371428571425</v>
      </c>
      <c r="CV33" s="13">
        <f t="shared" si="41"/>
        <v>32.913513955008021</v>
      </c>
      <c r="CW33" s="20">
        <f t="shared" si="13"/>
        <v>275.59650585259124</v>
      </c>
      <c r="CX33" s="59">
        <f t="shared" si="14"/>
        <v>568.92983918592449</v>
      </c>
      <c r="CY33" s="59">
        <f ca="1">AVERAGE(OFFSET($CX$3,0,0,'Données projet'!$E$13+1,1))-AVERAGE(OFFSET($H$3,0,0,'Données projet'!$E$13+1,1))</f>
        <v>386.84212232126703</v>
      </c>
      <c r="CZ33" s="59">
        <f t="shared" si="42"/>
        <v>312.26317251925781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3.8809523809523809</v>
      </c>
      <c r="N34" s="13">
        <f>IF('Données projet'!$A$36&gt;35,N33+M34-V33,IF(A34&lt;'Données projet'!$A$36,$K$205^A34,IF(A34='Données projet'!$A$36,'Données projet'!$B$36,N33+M34-V33)))</f>
        <v>120.30952380952378</v>
      </c>
      <c r="O34" s="13">
        <f>N34*VLOOKUP('Données projet'!$B$9,Paramètres!$A$1:$I$89,3,0)*VLOOKUP('Données projet'!$B$9,Paramètres!$A$1:$I$89,5,0)</f>
        <v>108.85605714285713</v>
      </c>
      <c r="P34" s="13">
        <f t="shared" si="33"/>
        <v>29.061298950148139</v>
      </c>
      <c r="Q34" s="20">
        <f t="shared" si="2"/>
        <v>240.20606186198415</v>
      </c>
      <c r="R34" s="59">
        <f t="shared" si="0"/>
        <v>533.53939519531741</v>
      </c>
      <c r="S34" s="59">
        <f ca="1">AVERAGE(OFFSET($R$3,0,0,'Données projet'!$E$9+1,1))-AVERAGE(OFFSET($H$3,0,0,'Données projet'!$E$9+1,1))</f>
        <v>331.17319992770996</v>
      </c>
      <c r="T34" s="59">
        <f t="shared" si="34"/>
        <v>269.31145578726938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3.9047619047619047</v>
      </c>
      <c r="AI34" s="13">
        <f>IF('Données projet'!$A$62&gt;35,AI33+AH34-AQ33,IF(A34&lt;'Données projet'!$A$62,$AF$205^A34,IF(A34='Données projet'!$A$62,'Données projet'!$B$62,AI33+AH34-AQ33)))</f>
        <v>121.04761904761895</v>
      </c>
      <c r="AJ34" s="13">
        <f>AI34*VLOOKUP('Données projet'!$B$10,Paramètres!$A$1:$I$89,3,0)*VLOOKUP('Données projet'!$B$10,Paramètres!$A$1:$I$89,5,0)</f>
        <v>122.74228571428563</v>
      </c>
      <c r="AK34" s="13">
        <f t="shared" si="35"/>
        <v>32.313748887137855</v>
      </c>
      <c r="AL34" s="20">
        <f t="shared" si="4"/>
        <v>270.05592693081252</v>
      </c>
      <c r="AM34" s="59">
        <f t="shared" si="5"/>
        <v>563.38926026414583</v>
      </c>
      <c r="AN34" s="59">
        <f ca="1">AVERAGE(OFFSET($AM$3,0,0,'Données projet'!$E$10+1,1))-AVERAGE(OFFSET($H$3,0,0,'Données projet'!$E$10+1,1))</f>
        <v>367.69572408910977</v>
      </c>
      <c r="AO34" s="59">
        <f t="shared" si="36"/>
        <v>298.21938512262744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3.8809523809523809</v>
      </c>
      <c r="BD34" s="12">
        <f>IF('Données projet'!$A$88&gt;35,BD33+BC34-BL33,IF(A34&lt;'Données projet'!$A$88,$BA$205^A34,IF(A34='Données projet'!$A$88,'Données projet'!$B$88,BD33+BC34-BL33)))</f>
        <v>120.30952380952378</v>
      </c>
      <c r="BE34" s="13">
        <f>BD34*VLOOKUP('Données projet'!$B$11,Paramètres!$A$1:$I$89,3,0)*VLOOKUP('Données projet'!$B$11,Paramètres!$A$1:$I$89,5,0)</f>
        <v>116.3633714285714</v>
      </c>
      <c r="BF34" s="13">
        <f t="shared" si="37"/>
        <v>30.825302256133959</v>
      </c>
      <c r="BG34" s="20">
        <f t="shared" si="7"/>
        <v>256.35360666752848</v>
      </c>
      <c r="BH34" s="59">
        <f t="shared" si="8"/>
        <v>549.6869400008618</v>
      </c>
      <c r="BI34" s="59">
        <f ca="1">AVERAGE(OFFSET($BH$3,0,0,'Données projet'!$E$11+1,1))-AVERAGE(OFFSET($H$3,0,0,'Données projet'!$E$11+1,1))</f>
        <v>351.44031543819546</v>
      </c>
      <c r="BJ34" s="59">
        <f t="shared" si="38"/>
        <v>284.9494816485356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3.8809523809523809</v>
      </c>
      <c r="BY34" s="12">
        <f>IF('Données projet'!$A$114&gt;35,BY33+BX34-CG33,IF(A34&lt;'Données projet'!$A$114,$BV$205^A34,IF(A34='Données projet'!$A$114,'Données projet'!$B$114,BY33+BX34-CG33)))</f>
        <v>120.30952380952378</v>
      </c>
      <c r="BZ34" s="13">
        <f>BY34*VLOOKUP('Données projet'!$B$12,Paramètres!$A$1:$I$89,3,0)*VLOOKUP('Données projet'!$B$12,Paramètres!$A$1:$I$89,5,0)</f>
        <v>114.48654285714282</v>
      </c>
      <c r="CA34" s="13">
        <f t="shared" si="39"/>
        <v>30.385577099414302</v>
      </c>
      <c r="CB34" s="20">
        <f t="shared" si="10"/>
        <v>252.3189422576703</v>
      </c>
      <c r="CC34" s="59">
        <f t="shared" si="11"/>
        <v>545.65227559100367</v>
      </c>
      <c r="CD34" s="59">
        <f ca="1">AVERAGE(OFFSET($CC$3,0,0,'Données projet'!$E$12+1,1))-AVERAGE(OFFSET($H$3,0,0,'Données projet'!$E$12+1,1))</f>
        <v>346.37621722711009</v>
      </c>
      <c r="CE34" s="59">
        <f t="shared" si="40"/>
        <v>281.04213352617563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3.8809523809523809</v>
      </c>
      <c r="CT34" s="12">
        <f>IF('Données projet'!$A$140&gt;35,CT33+CS34-DB33,IF(A34&lt;'Données projet'!$A$140,$CQ$205^A34,IF(A34='Données projet'!$A$140,'Données projet'!$B$140,CT33+CS34-DB33)))</f>
        <v>120.30952380952378</v>
      </c>
      <c r="CU34" s="17">
        <f>CT34*VLOOKUP('Données projet'!$B$13,Paramètres!$A$1:$I$89,3,0)*VLOOKUP('Données projet'!$B$13,Paramètres!$A$1:$I$89,5,0)</f>
        <v>129.50117142857138</v>
      </c>
      <c r="CV34" s="13">
        <f t="shared" si="41"/>
        <v>33.881068917532346</v>
      </c>
      <c r="CW34" s="20">
        <f t="shared" si="13"/>
        <v>284.5574019361307</v>
      </c>
      <c r="CX34" s="59">
        <f t="shared" si="14"/>
        <v>577.89073526946402</v>
      </c>
      <c r="CY34" s="59">
        <f ca="1">AVERAGE(OFFSET($CX$3,0,0,'Données projet'!$E$13+1,1))-AVERAGE(OFFSET($H$3,0,0,'Données projet'!$E$13+1,1))</f>
        <v>386.84212232126703</v>
      </c>
      <c r="CZ34" s="59">
        <f t="shared" si="42"/>
        <v>312.26317251925781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3.8809523809523809</v>
      </c>
      <c r="N35" s="13">
        <f>IF('Données projet'!$A$36&gt;35,N34+M35-V34,IF(A35&lt;'Données projet'!$A$36,$K$205^A35,IF(A35='Données projet'!$A$36,'Données projet'!$B$36,N34+M35-V34)))</f>
        <v>124.19047619047616</v>
      </c>
      <c r="O35" s="13">
        <f>N35*VLOOKUP('Données projet'!$B$9,Paramètres!$A$1:$I$89,3,0)*VLOOKUP('Données projet'!$B$9,Paramètres!$A$1:$I$89,5,0)</f>
        <v>112.36754285714282</v>
      </c>
      <c r="P35" s="13">
        <f t="shared" si="33"/>
        <v>29.888102929410984</v>
      </c>
      <c r="Q35" s="20">
        <f t="shared" ref="Q35:Q66" si="53">(O35+P35)*0.475*44/12</f>
        <v>247.76191641158118</v>
      </c>
      <c r="R35" s="59">
        <f t="shared" si="0"/>
        <v>541.09524974491455</v>
      </c>
      <c r="S35" s="59">
        <f ca="1">AVERAGE(OFFSET($R$3,0,0,'Données projet'!$E$9+1,1))-AVERAGE(OFFSET($H$3,0,0,'Données projet'!$E$9+1,1))</f>
        <v>331.17319992770996</v>
      </c>
      <c r="T35" s="59">
        <f t="shared" si="34"/>
        <v>269.31145578726938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3.9047619047619047</v>
      </c>
      <c r="AI35" s="13">
        <f>IF('Données projet'!$A$62&gt;35,AI34+AH35-AQ34,IF(A35&lt;'Données projet'!$A$62,$AF$205^A35,IF(A35='Données projet'!$A$62,'Données projet'!$B$62,AI34+AH35-AQ34)))</f>
        <v>124.95238095238085</v>
      </c>
      <c r="AJ35" s="13">
        <f>AI35*VLOOKUP('Données projet'!$B$10,Paramètres!$A$1:$I$89,3,0)*VLOOKUP('Données projet'!$B$10,Paramètres!$A$1:$I$89,5,0)</f>
        <v>126.70171428571419</v>
      </c>
      <c r="AK35" s="13">
        <f t="shared" si="35"/>
        <v>33.233086188977552</v>
      </c>
      <c r="AL35" s="20">
        <f t="shared" si="4"/>
        <v>278.55311082675479</v>
      </c>
      <c r="AM35" s="59">
        <f t="shared" si="5"/>
        <v>571.8864441600881</v>
      </c>
      <c r="AN35" s="59">
        <f ca="1">AVERAGE(OFFSET($AM$3,0,0,'Données projet'!$E$10+1,1))-AVERAGE(OFFSET($H$3,0,0,'Données projet'!$E$10+1,1))</f>
        <v>367.69572408910977</v>
      </c>
      <c r="AO35" s="59">
        <f t="shared" si="36"/>
        <v>298.21938512262744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3.8809523809523809</v>
      </c>
      <c r="BD35" s="12">
        <f>IF('Données projet'!$A$88&gt;35,BD34+BC35-BL34,IF(A35&lt;'Données projet'!$A$88,$BA$205^A35,IF(A35='Données projet'!$A$88,'Données projet'!$B$88,BD34+BC35-BL34)))</f>
        <v>124.19047619047616</v>
      </c>
      <c r="BE35" s="13">
        <f>BD35*VLOOKUP('Données projet'!$B$11,Paramètres!$A$1:$I$89,3,0)*VLOOKUP('Données projet'!$B$11,Paramètres!$A$1:$I$89,5,0)</f>
        <v>120.11702857142855</v>
      </c>
      <c r="BF35" s="13">
        <f t="shared" si="37"/>
        <v>31.702292737910838</v>
      </c>
      <c r="BG35" s="20">
        <f t="shared" si="7"/>
        <v>264.41865128043275</v>
      </c>
      <c r="BH35" s="59">
        <f t="shared" si="8"/>
        <v>557.75198461376613</v>
      </c>
      <c r="BI35" s="59">
        <f ca="1">AVERAGE(OFFSET($BH$3,0,0,'Données projet'!$E$11+1,1))-AVERAGE(OFFSET($H$3,0,0,'Données projet'!$E$11+1,1))</f>
        <v>351.44031543819546</v>
      </c>
      <c r="BJ35" s="59">
        <f t="shared" si="38"/>
        <v>284.9494816485356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3.8809523809523809</v>
      </c>
      <c r="BY35" s="12">
        <f>IF('Données projet'!$A$114&gt;35,BY34+BX35-CG34,IF(A35&lt;'Données projet'!$A$114,$BV$205^A35,IF(A35='Données projet'!$A$114,'Données projet'!$B$114,BY34+BX35-CG34)))</f>
        <v>124.19047619047616</v>
      </c>
      <c r="BZ35" s="13">
        <f>BY35*VLOOKUP('Données projet'!$B$12,Paramètres!$A$1:$I$89,3,0)*VLOOKUP('Données projet'!$B$12,Paramètres!$A$1:$I$89,5,0)</f>
        <v>118.17965714285711</v>
      </c>
      <c r="CA35" s="13">
        <f t="shared" si="39"/>
        <v>31.250057248807821</v>
      </c>
      <c r="CB35" s="20">
        <f t="shared" si="10"/>
        <v>260.25675256548305</v>
      </c>
      <c r="CC35" s="59">
        <f t="shared" si="11"/>
        <v>553.59008589881637</v>
      </c>
      <c r="CD35" s="59">
        <f ca="1">AVERAGE(OFFSET($CC$3,0,0,'Données projet'!$E$12+1,1))-AVERAGE(OFFSET($H$3,0,0,'Données projet'!$E$12+1,1))</f>
        <v>346.37621722711009</v>
      </c>
      <c r="CE35" s="59">
        <f t="shared" si="40"/>
        <v>281.04213352617563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3.8809523809523809</v>
      </c>
      <c r="CT35" s="12">
        <f>IF('Données projet'!$A$140&gt;35,CT34+CS35-DB34,IF(A35&lt;'Données projet'!$A$140,$CQ$205^A35,IF(A35='Données projet'!$A$140,'Données projet'!$B$140,CT34+CS35-DB34)))</f>
        <v>124.19047619047616</v>
      </c>
      <c r="CU35" s="17">
        <f>CT35*VLOOKUP('Données projet'!$B$13,Paramètres!$A$1:$I$89,3,0)*VLOOKUP('Données projet'!$B$13,Paramètres!$A$1:$I$89,5,0)</f>
        <v>133.67862857142853</v>
      </c>
      <c r="CV35" s="13">
        <f t="shared" si="41"/>
        <v>34.844997014853398</v>
      </c>
      <c r="CW35" s="20">
        <f t="shared" si="13"/>
        <v>293.51198122944101</v>
      </c>
      <c r="CX35" s="59">
        <f t="shared" si="14"/>
        <v>586.84531456277432</v>
      </c>
      <c r="CY35" s="59">
        <f ca="1">AVERAGE(OFFSET($CX$3,0,0,'Données projet'!$E$13+1,1))-AVERAGE(OFFSET($H$3,0,0,'Données projet'!$E$13+1,1))</f>
        <v>386.84212232126703</v>
      </c>
      <c r="CZ35" s="59">
        <f t="shared" si="42"/>
        <v>312.26317251925781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3.8809523809523809</v>
      </c>
      <c r="N36" s="13">
        <f>IF('Données projet'!$A$36&gt;35,N35+M36-V35,IF(A36&lt;'Données projet'!$A$36,$K$205^A36,IF(A36='Données projet'!$A$36,'Données projet'!$B$36,N35+M36-V35)))</f>
        <v>128.07142857142856</v>
      </c>
      <c r="O36" s="13">
        <f>N36*VLOOKUP('Données projet'!$B$9,Paramètres!$A$1:$I$89,3,0)*VLOOKUP('Données projet'!$B$9,Paramètres!$A$1:$I$89,5,0)</f>
        <v>115.87902857142856</v>
      </c>
      <c r="P36" s="13">
        <f t="shared" si="33"/>
        <v>30.71190435614162</v>
      </c>
      <c r="Q36" s="20">
        <f t="shared" si="53"/>
        <v>255.31254151551806</v>
      </c>
      <c r="R36" s="59">
        <f t="shared" si="0"/>
        <v>548.64587484885135</v>
      </c>
      <c r="S36" s="59">
        <f ca="1">AVERAGE(OFFSET($R$3,0,0,'Données projet'!$E$9+1,1))-AVERAGE(OFFSET($H$3,0,0,'Données projet'!$E$9+1,1))</f>
        <v>331.17319992770996</v>
      </c>
      <c r="T36" s="59">
        <f t="shared" si="34"/>
        <v>269.31145578726938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3.9047619047619047</v>
      </c>
      <c r="AI36" s="13">
        <f>IF('Données projet'!$A$62&gt;35,AI35+AH36-AQ35,IF(A36&lt;'Données projet'!$A$62,$AF$205^A36,IF(A36='Données projet'!$A$62,'Données projet'!$B$62,AI35+AH36-AQ35)))</f>
        <v>128.85714285714275</v>
      </c>
      <c r="AJ36" s="13">
        <f>AI36*VLOOKUP('Données projet'!$B$10,Paramètres!$A$1:$I$89,3,0)*VLOOKUP('Données projet'!$B$10,Paramètres!$A$1:$I$89,5,0)</f>
        <v>130.66114285714278</v>
      </c>
      <c r="AK36" s="13">
        <f t="shared" si="35"/>
        <v>34.149084901970525</v>
      </c>
      <c r="AL36" s="20">
        <f t="shared" si="4"/>
        <v>287.04448001378898</v>
      </c>
      <c r="AM36" s="59">
        <f t="shared" si="5"/>
        <v>580.37781334712236</v>
      </c>
      <c r="AN36" s="59">
        <f ca="1">AVERAGE(OFFSET($AM$3,0,0,'Données projet'!$E$10+1,1))-AVERAGE(OFFSET($H$3,0,0,'Données projet'!$E$10+1,1))</f>
        <v>367.69572408910977</v>
      </c>
      <c r="AO36" s="59">
        <f t="shared" si="36"/>
        <v>298.21938512262744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3.8809523809523809</v>
      </c>
      <c r="BD36" s="12">
        <f>IF('Données projet'!$A$88&gt;35,BD35+BC36-BL35,IF(A36&lt;'Données projet'!$A$88,$BA$205^A36,IF(A36='Données projet'!$A$88,'Données projet'!$B$88,BD35+BC36-BL35)))</f>
        <v>128.07142857142856</v>
      </c>
      <c r="BE36" s="13">
        <f>BD36*VLOOKUP('Données projet'!$B$11,Paramètres!$A$1:$I$89,3,0)*VLOOKUP('Données projet'!$B$11,Paramètres!$A$1:$I$89,5,0)</f>
        <v>123.8706857142857</v>
      </c>
      <c r="BF36" s="13">
        <f t="shared" si="37"/>
        <v>32.576098414028976</v>
      </c>
      <c r="BG36" s="20">
        <f t="shared" si="7"/>
        <v>272.47814902348142</v>
      </c>
      <c r="BH36" s="59">
        <f t="shared" si="8"/>
        <v>565.81148235681474</v>
      </c>
      <c r="BI36" s="59">
        <f ca="1">AVERAGE(OFFSET($BH$3,0,0,'Données projet'!$E$11+1,1))-AVERAGE(OFFSET($H$3,0,0,'Données projet'!$E$11+1,1))</f>
        <v>351.44031543819546</v>
      </c>
      <c r="BJ36" s="59">
        <f t="shared" si="38"/>
        <v>284.9494816485356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3.8809523809523809</v>
      </c>
      <c r="BY36" s="12">
        <f>IF('Données projet'!$A$114&gt;35,BY35+BX36-CG35,IF(A36&lt;'Données projet'!$A$114,$BV$205^A36,IF(A36='Données projet'!$A$114,'Données projet'!$B$114,BY35+BX36-CG35)))</f>
        <v>128.07142857142856</v>
      </c>
      <c r="BZ36" s="13">
        <f>BY36*VLOOKUP('Données projet'!$B$12,Paramètres!$A$1:$I$89,3,0)*VLOOKUP('Données projet'!$B$12,Paramètres!$A$1:$I$89,5,0)</f>
        <v>121.87277142857143</v>
      </c>
      <c r="CA36" s="13">
        <f t="shared" si="39"/>
        <v>32.111398024024737</v>
      </c>
      <c r="CB36" s="20">
        <f t="shared" si="10"/>
        <v>268.18909512993838</v>
      </c>
      <c r="CC36" s="59">
        <f t="shared" si="11"/>
        <v>561.52242846327169</v>
      </c>
      <c r="CD36" s="59">
        <f ca="1">AVERAGE(OFFSET($CC$3,0,0,'Données projet'!$E$12+1,1))-AVERAGE(OFFSET($H$3,0,0,'Données projet'!$E$12+1,1))</f>
        <v>346.37621722711009</v>
      </c>
      <c r="CE36" s="59">
        <f t="shared" si="40"/>
        <v>281.04213352617563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3.8809523809523809</v>
      </c>
      <c r="CT36" s="12">
        <f>IF('Données projet'!$A$140&gt;35,CT35+CS36-DB35,IF(A36&lt;'Données projet'!$A$140,$CQ$205^A36,IF(A36='Données projet'!$A$140,'Données projet'!$B$140,CT35+CS36-DB35)))</f>
        <v>128.07142857142856</v>
      </c>
      <c r="CU36" s="17">
        <f>CT36*VLOOKUP('Données projet'!$B$13,Paramètres!$A$1:$I$89,3,0)*VLOOKUP('Données projet'!$B$13,Paramètres!$A$1:$I$89,5,0)</f>
        <v>137.85608571428568</v>
      </c>
      <c r="CV36" s="13">
        <f t="shared" si="41"/>
        <v>35.805424591105279</v>
      </c>
      <c r="CW36" s="20">
        <f t="shared" si="13"/>
        <v>302.46046378188919</v>
      </c>
      <c r="CX36" s="59">
        <f t="shared" si="14"/>
        <v>595.79379711522256</v>
      </c>
      <c r="CY36" s="59">
        <f ca="1">AVERAGE(OFFSET($CX$3,0,0,'Données projet'!$E$13+1,1))-AVERAGE(OFFSET($H$3,0,0,'Données projet'!$E$13+1,1))</f>
        <v>386.84212232126703</v>
      </c>
      <c r="CZ36" s="59">
        <f t="shared" si="42"/>
        <v>312.26317251925781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3.8809523809523809</v>
      </c>
      <c r="N37" s="13">
        <f>IF('Données projet'!$A$36&gt;35,N36+M37-V36,IF(A37&lt;'Données projet'!$A$36,$K$205^A37,IF(A37='Données projet'!$A$36,'Données projet'!$B$36,N36+M37-V36)))</f>
        <v>131.95238095238093</v>
      </c>
      <c r="O37" s="13">
        <f>N37*VLOOKUP('Données projet'!$B$9,Paramètres!$A$1:$I$89,3,0)*VLOOKUP('Données projet'!$B$9,Paramètres!$A$1:$I$89,5,0)</f>
        <v>119.39051428571426</v>
      </c>
      <c r="P37" s="13">
        <f t="shared" si="33"/>
        <v>31.532804660151211</v>
      </c>
      <c r="Q37" s="20">
        <f t="shared" si="53"/>
        <v>262.85811383071569</v>
      </c>
      <c r="R37" s="59">
        <f t="shared" si="0"/>
        <v>556.19144716404901</v>
      </c>
      <c r="S37" s="59">
        <f ca="1">AVERAGE(OFFSET($R$3,0,0,'Données projet'!$E$9+1,1))-AVERAGE(OFFSET($H$3,0,0,'Données projet'!$E$9+1,1))</f>
        <v>331.17319992770996</v>
      </c>
      <c r="T37" s="59">
        <f t="shared" si="34"/>
        <v>269.31145578726938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3.9047619047619047</v>
      </c>
      <c r="AI37" s="13">
        <f>IF('Données projet'!$A$62&gt;35,AI36+AH37-AQ36,IF(A37&lt;'Données projet'!$A$62,$AF$205^A37,IF(A37='Données projet'!$A$62,'Données projet'!$B$62,AI36+AH37-AQ36)))</f>
        <v>132.76190476190465</v>
      </c>
      <c r="AJ37" s="13">
        <f>AI37*VLOOKUP('Données projet'!$B$10,Paramètres!$A$1:$I$89,3,0)*VLOOKUP('Données projet'!$B$10,Paramètres!$A$1:$I$89,5,0)</f>
        <v>134.62057142857131</v>
      </c>
      <c r="AK37" s="13">
        <f t="shared" si="35"/>
        <v>35.061857807636045</v>
      </c>
      <c r="AL37" s="20">
        <f t="shared" si="4"/>
        <v>295.53023091972779</v>
      </c>
      <c r="AM37" s="59">
        <f t="shared" si="5"/>
        <v>588.8635642530611</v>
      </c>
      <c r="AN37" s="59">
        <f ca="1">AVERAGE(OFFSET($AM$3,0,0,'Données projet'!$E$10+1,1))-AVERAGE(OFFSET($H$3,0,0,'Données projet'!$E$10+1,1))</f>
        <v>367.69572408910977</v>
      </c>
      <c r="AO37" s="59">
        <f t="shared" si="36"/>
        <v>298.21938512262744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3.8809523809523809</v>
      </c>
      <c r="BD37" s="12">
        <f>IF('Données projet'!$A$88&gt;35,BD36+BC37-BL36,IF(A37&lt;'Données projet'!$A$88,$BA$205^A37,IF(A37='Données projet'!$A$88,'Données projet'!$B$88,BD36+BC37-BL36)))</f>
        <v>131.95238095238093</v>
      </c>
      <c r="BE37" s="13">
        <f>BD37*VLOOKUP('Données projet'!$B$11,Paramètres!$A$1:$I$89,3,0)*VLOOKUP('Données projet'!$B$11,Paramètres!$A$1:$I$89,5,0)</f>
        <v>127.62434285714285</v>
      </c>
      <c r="BF37" s="13">
        <f t="shared" si="37"/>
        <v>33.44682687102793</v>
      </c>
      <c r="BG37" s="20">
        <f t="shared" si="7"/>
        <v>280.53228727656409</v>
      </c>
      <c r="BH37" s="59">
        <f t="shared" si="8"/>
        <v>573.86562060989741</v>
      </c>
      <c r="BI37" s="59">
        <f ca="1">AVERAGE(OFFSET($BH$3,0,0,'Données projet'!$E$11+1,1))-AVERAGE(OFFSET($H$3,0,0,'Données projet'!$E$11+1,1))</f>
        <v>351.44031543819546</v>
      </c>
      <c r="BJ37" s="59">
        <f t="shared" si="38"/>
        <v>284.9494816485356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3.8809523809523809</v>
      </c>
      <c r="BY37" s="12">
        <f>IF('Données projet'!$A$114&gt;35,BY36+BX37-CG36,IF(A37&lt;'Données projet'!$A$114,$BV$205^A37,IF(A37='Données projet'!$A$114,'Données projet'!$B$114,BY36+BX37-CG36)))</f>
        <v>131.95238095238093</v>
      </c>
      <c r="BZ37" s="13">
        <f>BY37*VLOOKUP('Données projet'!$B$12,Paramètres!$A$1:$I$89,3,0)*VLOOKUP('Données projet'!$B$12,Paramètres!$A$1:$I$89,5,0)</f>
        <v>125.5658857142857</v>
      </c>
      <c r="CA37" s="13">
        <f t="shared" si="39"/>
        <v>32.969705476874807</v>
      </c>
      <c r="CB37" s="20">
        <f t="shared" si="10"/>
        <v>276.11615465793784</v>
      </c>
      <c r="CC37" s="59">
        <f t="shared" si="11"/>
        <v>569.4494879912711</v>
      </c>
      <c r="CD37" s="59">
        <f ca="1">AVERAGE(OFFSET($CC$3,0,0,'Données projet'!$E$12+1,1))-AVERAGE(OFFSET($H$3,0,0,'Données projet'!$E$12+1,1))</f>
        <v>346.37621722711009</v>
      </c>
      <c r="CE37" s="59">
        <f t="shared" si="40"/>
        <v>281.04213352617563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3.8809523809523809</v>
      </c>
      <c r="CT37" s="12">
        <f>IF('Données projet'!$A$140&gt;35,CT36+CS37-DB36,IF(A37&lt;'Données projet'!$A$140,$CQ$205^A37,IF(A37='Données projet'!$A$140,'Données projet'!$B$140,CT36+CS37-DB36)))</f>
        <v>131.95238095238093</v>
      </c>
      <c r="CU37" s="17">
        <f>CT37*VLOOKUP('Données projet'!$B$13,Paramètres!$A$1:$I$89,3,0)*VLOOKUP('Données projet'!$B$13,Paramètres!$A$1:$I$89,5,0)</f>
        <v>142.03354285714283</v>
      </c>
      <c r="CV37" s="13">
        <f t="shared" si="41"/>
        <v>36.76246989807121</v>
      </c>
      <c r="CW37" s="20">
        <f t="shared" si="13"/>
        <v>311.40305554866444</v>
      </c>
      <c r="CX37" s="59">
        <f t="shared" si="14"/>
        <v>604.73638888199775</v>
      </c>
      <c r="CY37" s="59">
        <f ca="1">AVERAGE(OFFSET($CX$3,0,0,'Données projet'!$E$13+1,1))-AVERAGE(OFFSET($H$3,0,0,'Données projet'!$E$13+1,1))</f>
        <v>386.84212232126703</v>
      </c>
      <c r="CZ37" s="59">
        <f t="shared" si="42"/>
        <v>312.26317251925781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3.8809523809523809</v>
      </c>
      <c r="N38" s="13">
        <f>IF('Données projet'!$A$36&gt;35,N37+M38-V37,IF(A38&lt;'Données projet'!$A$36,$K$205^A38,IF(A38='Données projet'!$A$36,'Données projet'!$B$36,N37+M38-V37)))</f>
        <v>135.83333333333331</v>
      </c>
      <c r="O38" s="13">
        <f>N38*VLOOKUP('Données projet'!$B$9,Paramètres!$A$1:$I$89,3,0)*VLOOKUP('Données projet'!$B$9,Paramètres!$A$1:$I$89,5,0)</f>
        <v>122.90199999999997</v>
      </c>
      <c r="P38" s="13">
        <f t="shared" si="33"/>
        <v>32.350898965585607</v>
      </c>
      <c r="Q38" s="20">
        <f t="shared" si="53"/>
        <v>270.39879903172823</v>
      </c>
      <c r="R38" s="59">
        <f t="shared" si="0"/>
        <v>563.73213236506149</v>
      </c>
      <c r="S38" s="59">
        <f ca="1">AVERAGE(OFFSET($R$3,0,0,'Données projet'!$E$9+1,1))-AVERAGE(OFFSET($H$3,0,0,'Données projet'!$E$9+1,1))</f>
        <v>331.17319992770996</v>
      </c>
      <c r="T38" s="59">
        <f t="shared" si="34"/>
        <v>269.31145578726938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3.9047619047619047</v>
      </c>
      <c r="AI38" s="13">
        <f>IF('Données projet'!$A$62&gt;35,AI37+AH38-AQ37,IF(A38&lt;'Données projet'!$A$62,$AF$205^A38,IF(A38='Données projet'!$A$62,'Données projet'!$B$62,AI37+AH38-AQ37)))</f>
        <v>136.66666666666654</v>
      </c>
      <c r="AJ38" s="13">
        <f>AI38*VLOOKUP('Données projet'!$B$10,Paramètres!$A$1:$I$89,3,0)*VLOOKUP('Données projet'!$B$10,Paramètres!$A$1:$I$89,5,0)</f>
        <v>138.5799999999999</v>
      </c>
      <c r="AK38" s="13">
        <f t="shared" si="35"/>
        <v>35.971510676117681</v>
      </c>
      <c r="AL38" s="20">
        <f t="shared" si="4"/>
        <v>304.01054776090479</v>
      </c>
      <c r="AM38" s="59">
        <f t="shared" si="5"/>
        <v>597.3438810942381</v>
      </c>
      <c r="AN38" s="59">
        <f ca="1">AVERAGE(OFFSET($AM$3,0,0,'Données projet'!$E$10+1,1))-AVERAGE(OFFSET($H$3,0,0,'Données projet'!$E$10+1,1))</f>
        <v>367.69572408910977</v>
      </c>
      <c r="AO38" s="59">
        <f t="shared" si="36"/>
        <v>298.21938512262744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3.8809523809523809</v>
      </c>
      <c r="BD38" s="12">
        <f>IF('Données projet'!$A$88&gt;35,BD37+BC38-BL37,IF(A38&lt;'Données projet'!$A$88,$BA$205^A38,IF(A38='Données projet'!$A$88,'Données projet'!$B$88,BD37+BC38-BL37)))</f>
        <v>135.83333333333331</v>
      </c>
      <c r="BE38" s="13">
        <f>BD38*VLOOKUP('Données projet'!$B$11,Paramètres!$A$1:$I$89,3,0)*VLOOKUP('Données projet'!$B$11,Paramètres!$A$1:$I$89,5,0)</f>
        <v>131.37799999999999</v>
      </c>
      <c r="BF38" s="13">
        <f t="shared" si="37"/>
        <v>34.314579007031803</v>
      </c>
      <c r="BG38" s="20">
        <f t="shared" si="7"/>
        <v>288.58124177058033</v>
      </c>
      <c r="BH38" s="59">
        <f t="shared" si="8"/>
        <v>581.91457510391365</v>
      </c>
      <c r="BI38" s="59">
        <f ca="1">AVERAGE(OFFSET($BH$3,0,0,'Données projet'!$E$11+1,1))-AVERAGE(OFFSET($H$3,0,0,'Données projet'!$E$11+1,1))</f>
        <v>351.44031543819546</v>
      </c>
      <c r="BJ38" s="59">
        <f t="shared" si="38"/>
        <v>284.9494816485356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3.8809523809523809</v>
      </c>
      <c r="BY38" s="12">
        <f>IF('Données projet'!$A$114&gt;35,BY37+BX38-CG37,IF(A38&lt;'Données projet'!$A$114,$BV$205^A38,IF(A38='Données projet'!$A$114,'Données projet'!$B$114,BY37+BX38-CG37)))</f>
        <v>135.83333333333331</v>
      </c>
      <c r="BZ38" s="13">
        <f>BY38*VLOOKUP('Données projet'!$B$12,Paramètres!$A$1:$I$89,3,0)*VLOOKUP('Données projet'!$B$12,Paramètres!$A$1:$I$89,5,0)</f>
        <v>129.25899999999999</v>
      </c>
      <c r="CA38" s="13">
        <f t="shared" si="39"/>
        <v>33.825079066163148</v>
      </c>
      <c r="CB38" s="20">
        <f t="shared" si="10"/>
        <v>284.03810437356748</v>
      </c>
      <c r="CC38" s="59">
        <f t="shared" si="11"/>
        <v>577.37143770690079</v>
      </c>
      <c r="CD38" s="59">
        <f ca="1">AVERAGE(OFFSET($CC$3,0,0,'Données projet'!$E$12+1,1))-AVERAGE(OFFSET($H$3,0,0,'Données projet'!$E$12+1,1))</f>
        <v>346.37621722711009</v>
      </c>
      <c r="CE38" s="59">
        <f t="shared" si="40"/>
        <v>281.04213352617563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3.8809523809523809</v>
      </c>
      <c r="CT38" s="12">
        <f>IF('Données projet'!$A$140&gt;35,CT37+CS38-DB37,IF(A38&lt;'Données projet'!$A$140,$CQ$205^A38,IF(A38='Données projet'!$A$140,'Données projet'!$B$140,CT37+CS38-DB37)))</f>
        <v>135.83333333333331</v>
      </c>
      <c r="CU38" s="17">
        <f>CT38*VLOOKUP('Données projet'!$B$13,Paramètres!$A$1:$I$89,3,0)*VLOOKUP('Données projet'!$B$13,Paramètres!$A$1:$I$89,5,0)</f>
        <v>146.21099999999998</v>
      </c>
      <c r="CV38" s="13">
        <f t="shared" si="41"/>
        <v>37.71624383608448</v>
      </c>
      <c r="CW38" s="20">
        <f t="shared" si="13"/>
        <v>320.33994968118043</v>
      </c>
      <c r="CX38" s="59">
        <f t="shared" si="14"/>
        <v>613.6732830145138</v>
      </c>
      <c r="CY38" s="59">
        <f ca="1">AVERAGE(OFFSET($CX$3,0,0,'Données projet'!$E$13+1,1))-AVERAGE(OFFSET($H$3,0,0,'Données projet'!$E$13+1,1))</f>
        <v>386.84212232126703</v>
      </c>
      <c r="CZ38" s="59">
        <f t="shared" si="42"/>
        <v>312.26317251925781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3.8809523809523809</v>
      </c>
      <c r="N39" s="13">
        <f>IF('Données projet'!$A$36&gt;35,N38+M39-V38,IF(A39&lt;'Données projet'!$A$36,$K$205^A39,IF(A39='Données projet'!$A$36,'Données projet'!$B$36,N38+M39-V38)))</f>
        <v>139.71428571428569</v>
      </c>
      <c r="O39" s="13">
        <f>N39*VLOOKUP('Données projet'!$B$9,Paramètres!$A$1:$I$89,3,0)*VLOOKUP('Données projet'!$B$9,Paramètres!$A$1:$I$89,5,0)</f>
        <v>126.4134857142857</v>
      </c>
      <c r="P39" s="13">
        <f t="shared" si="33"/>
        <v>33.16627665175875</v>
      </c>
      <c r="Q39" s="20">
        <f t="shared" si="53"/>
        <v>277.93475278752743</v>
      </c>
      <c r="R39" s="59">
        <f t="shared" si="0"/>
        <v>571.26808612086074</v>
      </c>
      <c r="S39" s="59">
        <f ca="1">AVERAGE(OFFSET($R$3,0,0,'Données projet'!$E$9+1,1))-AVERAGE(OFFSET($H$3,0,0,'Données projet'!$E$9+1,1))</f>
        <v>331.17319992770996</v>
      </c>
      <c r="T39" s="59">
        <f t="shared" si="34"/>
        <v>269.31145578726938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3.9047619047619047</v>
      </c>
      <c r="AI39" s="13">
        <f>IF('Données projet'!$A$62&gt;35,AI38+AH39-AQ38,IF(A39&lt;'Données projet'!$A$62,$AF$205^A39,IF(A39='Données projet'!$A$62,'Données projet'!$B$62,AI38+AH39-AQ38)))</f>
        <v>140.57142857142844</v>
      </c>
      <c r="AJ39" s="13">
        <f>AI39*VLOOKUP('Données projet'!$B$10,Paramètres!$A$1:$I$89,3,0)*VLOOKUP('Données projet'!$B$10,Paramètres!$A$1:$I$89,5,0)</f>
        <v>142.53942857142846</v>
      </c>
      <c r="AK39" s="13">
        <f t="shared" si="35"/>
        <v>36.878142889783405</v>
      </c>
      <c r="AL39" s="20">
        <f t="shared" si="4"/>
        <v>312.48560362827737</v>
      </c>
      <c r="AM39" s="59">
        <f t="shared" si="5"/>
        <v>605.81893696161069</v>
      </c>
      <c r="AN39" s="59">
        <f ca="1">AVERAGE(OFFSET($AM$3,0,0,'Données projet'!$E$10+1,1))-AVERAGE(OFFSET($H$3,0,0,'Données projet'!$E$10+1,1))</f>
        <v>367.69572408910977</v>
      </c>
      <c r="AO39" s="59">
        <f t="shared" si="36"/>
        <v>298.21938512262744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3.8809523809523809</v>
      </c>
      <c r="BD39" s="12">
        <f>IF('Données projet'!$A$88&gt;35,BD38+BC39-BL38,IF(A39&lt;'Données projet'!$A$88,$BA$205^A39,IF(A39='Données projet'!$A$88,'Données projet'!$B$88,BD38+BC39-BL38)))</f>
        <v>139.71428571428569</v>
      </c>
      <c r="BE39" s="13">
        <f>BD39*VLOOKUP('Données projet'!$B$11,Paramètres!$A$1:$I$89,3,0)*VLOOKUP('Données projet'!$B$11,Paramètres!$A$1:$I$89,5,0)</f>
        <v>135.13165714285714</v>
      </c>
      <c r="BF39" s="13">
        <f t="shared" si="37"/>
        <v>35.179449626624816</v>
      </c>
      <c r="BG39" s="20">
        <f t="shared" si="7"/>
        <v>296.62517762351439</v>
      </c>
      <c r="BH39" s="59">
        <f t="shared" si="8"/>
        <v>589.9585109568477</v>
      </c>
      <c r="BI39" s="59">
        <f ca="1">AVERAGE(OFFSET($BH$3,0,0,'Données projet'!$E$11+1,1))-AVERAGE(OFFSET($H$3,0,0,'Données projet'!$E$11+1,1))</f>
        <v>351.44031543819546</v>
      </c>
      <c r="BJ39" s="59">
        <f t="shared" si="38"/>
        <v>284.9494816485356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3.8809523809523809</v>
      </c>
      <c r="BY39" s="12">
        <f>IF('Données projet'!$A$114&gt;35,BY38+BX39-CG38,IF(A39&lt;'Données projet'!$A$114,$BV$205^A39,IF(A39='Données projet'!$A$114,'Données projet'!$B$114,BY38+BX39-CG38)))</f>
        <v>139.71428571428569</v>
      </c>
      <c r="BZ39" s="13">
        <f>BY39*VLOOKUP('Données projet'!$B$12,Paramètres!$A$1:$I$89,3,0)*VLOOKUP('Données projet'!$B$12,Paramètres!$A$1:$I$89,5,0)</f>
        <v>132.95211428571429</v>
      </c>
      <c r="CA39" s="13">
        <f t="shared" si="39"/>
        <v>34.677612244079775</v>
      </c>
      <c r="CB39" s="20">
        <f t="shared" si="10"/>
        <v>291.95510703939129</v>
      </c>
      <c r="CC39" s="59">
        <f t="shared" si="11"/>
        <v>585.28844037272461</v>
      </c>
      <c r="CD39" s="59">
        <f ca="1">AVERAGE(OFFSET($CC$3,0,0,'Données projet'!$E$12+1,1))-AVERAGE(OFFSET($H$3,0,0,'Données projet'!$E$12+1,1))</f>
        <v>346.37621722711009</v>
      </c>
      <c r="CE39" s="59">
        <f t="shared" si="40"/>
        <v>281.04213352617563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3.8809523809523809</v>
      </c>
      <c r="CT39" s="12">
        <f>IF('Données projet'!$A$140&gt;35,CT38+CS39-DB38,IF(A39&lt;'Données projet'!$A$140,$CQ$205^A39,IF(A39='Données projet'!$A$140,'Données projet'!$B$140,CT38+CS39-DB38)))</f>
        <v>139.71428571428569</v>
      </c>
      <c r="CU39" s="17">
        <f>CT39*VLOOKUP('Données projet'!$B$13,Paramètres!$A$1:$I$89,3,0)*VLOOKUP('Données projet'!$B$13,Paramètres!$A$1:$I$89,5,0)</f>
        <v>150.38845714285711</v>
      </c>
      <c r="CV39" s="13">
        <f t="shared" si="41"/>
        <v>38.666850607875325</v>
      </c>
      <c r="CW39" s="20">
        <f t="shared" si="13"/>
        <v>329.27132766585896</v>
      </c>
      <c r="CX39" s="59">
        <f t="shared" si="14"/>
        <v>622.60466099919222</v>
      </c>
      <c r="CY39" s="59">
        <f ca="1">AVERAGE(OFFSET($CX$3,0,0,'Données projet'!$E$13+1,1))-AVERAGE(OFFSET($H$3,0,0,'Données projet'!$E$13+1,1))</f>
        <v>386.84212232126703</v>
      </c>
      <c r="CZ39" s="59">
        <f t="shared" si="42"/>
        <v>312.26317251925781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3.8809523809523809</v>
      </c>
      <c r="N40" s="13">
        <f>IF('Données projet'!$A$36&gt;35,N39+M40-V39,IF(A40&lt;'Données projet'!$A$36,$K$205^A40,IF(A40='Données projet'!$A$36,'Données projet'!$B$36,N39+M40-V39)))</f>
        <v>143.59523809523807</v>
      </c>
      <c r="O40" s="13">
        <f>N40*VLOOKUP('Données projet'!$B$9,Paramètres!$A$1:$I$89,3,0)*VLOOKUP('Données projet'!$B$9,Paramètres!$A$1:$I$89,5,0)</f>
        <v>129.92497142857138</v>
      </c>
      <c r="P40" s="13">
        <f t="shared" si="33"/>
        <v>33.979021849919064</v>
      </c>
      <c r="Q40" s="20">
        <f t="shared" si="53"/>
        <v>285.46612162670414</v>
      </c>
      <c r="R40" s="59">
        <f t="shared" si="0"/>
        <v>578.79945496003745</v>
      </c>
      <c r="S40" s="59">
        <f ca="1">AVERAGE(OFFSET($R$3,0,0,'Données projet'!$E$9+1,1))-AVERAGE(OFFSET($H$3,0,0,'Données projet'!$E$9+1,1))</f>
        <v>331.17319992770996</v>
      </c>
      <c r="T40" s="59">
        <f t="shared" si="34"/>
        <v>269.31145578726938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3.9047619047619047</v>
      </c>
      <c r="AI40" s="13">
        <f>IF('Données projet'!$A$62&gt;35,AI39+AH40-AQ39,IF(A40&lt;'Données projet'!$A$62,$AF$205^A40,IF(A40='Données projet'!$A$62,'Données projet'!$B$62,AI39+AH40-AQ39)))</f>
        <v>144.47619047619034</v>
      </c>
      <c r="AJ40" s="13">
        <f>AI40*VLOOKUP('Données projet'!$B$10,Paramètres!$A$1:$I$89,3,0)*VLOOKUP('Données projet'!$B$10,Paramètres!$A$1:$I$89,5,0)</f>
        <v>146.49885714285702</v>
      </c>
      <c r="AK40" s="13">
        <f t="shared" si="35"/>
        <v>37.781847995588585</v>
      </c>
      <c r="AL40" s="20">
        <f t="shared" si="4"/>
        <v>320.95556144945937</v>
      </c>
      <c r="AM40" s="59">
        <f t="shared" si="5"/>
        <v>614.28889478279268</v>
      </c>
      <c r="AN40" s="59">
        <f ca="1">AVERAGE(OFFSET($AM$3,0,0,'Données projet'!$E$10+1,1))-AVERAGE(OFFSET($H$3,0,0,'Données projet'!$E$10+1,1))</f>
        <v>367.69572408910977</v>
      </c>
      <c r="AO40" s="59">
        <f t="shared" si="36"/>
        <v>298.21938512262744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3.8809523809523809</v>
      </c>
      <c r="BD40" s="12">
        <f>IF('Données projet'!$A$88&gt;35,BD39+BC40-BL39,IF(A40&lt;'Données projet'!$A$88,$BA$205^A40,IF(A40='Données projet'!$A$88,'Données projet'!$B$88,BD39+BC40-BL39)))</f>
        <v>143.59523809523807</v>
      </c>
      <c r="BE40" s="13">
        <f>BD40*VLOOKUP('Données projet'!$B$11,Paramètres!$A$1:$I$89,3,0)*VLOOKUP('Données projet'!$B$11,Paramètres!$A$1:$I$89,5,0)</f>
        <v>138.88531428571426</v>
      </c>
      <c r="BF40" s="13">
        <f t="shared" si="37"/>
        <v>36.041527967771593</v>
      </c>
      <c r="BG40" s="20">
        <f t="shared" si="7"/>
        <v>304.66425025815448</v>
      </c>
      <c r="BH40" s="59">
        <f t="shared" si="8"/>
        <v>597.9975835914878</v>
      </c>
      <c r="BI40" s="59">
        <f ca="1">AVERAGE(OFFSET($BH$3,0,0,'Données projet'!$E$11+1,1))-AVERAGE(OFFSET($H$3,0,0,'Données projet'!$E$11+1,1))</f>
        <v>351.44031543819546</v>
      </c>
      <c r="BJ40" s="59">
        <f t="shared" si="38"/>
        <v>284.9494816485356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3.8809523809523809</v>
      </c>
      <c r="BY40" s="12">
        <f>IF('Données projet'!$A$114&gt;35,BY39+BX40-CG39,IF(A40&lt;'Données projet'!$A$114,$BV$205^A40,IF(A40='Données projet'!$A$114,'Données projet'!$B$114,BY39+BX40-CG39)))</f>
        <v>143.59523809523807</v>
      </c>
      <c r="BZ40" s="13">
        <f>BY40*VLOOKUP('Données projet'!$B$12,Paramètres!$A$1:$I$89,3,0)*VLOOKUP('Données projet'!$B$12,Paramètres!$A$1:$I$89,5,0)</f>
        <v>136.64522857142853</v>
      </c>
      <c r="CA40" s="13">
        <f t="shared" si="39"/>
        <v>35.527392975603249</v>
      </c>
      <c r="CB40" s="20">
        <f t="shared" si="10"/>
        <v>299.86731586108039</v>
      </c>
      <c r="CC40" s="59">
        <f t="shared" si="11"/>
        <v>593.2006491944137</v>
      </c>
      <c r="CD40" s="59">
        <f ca="1">AVERAGE(OFFSET($CC$3,0,0,'Données projet'!$E$12+1,1))-AVERAGE(OFFSET($H$3,0,0,'Données projet'!$E$12+1,1))</f>
        <v>346.37621722711009</v>
      </c>
      <c r="CE40" s="59">
        <f t="shared" si="40"/>
        <v>281.04213352617563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3.8809523809523809</v>
      </c>
      <c r="CT40" s="12">
        <f>IF('Données projet'!$A$140&gt;35,CT39+CS40-DB39,IF(A40&lt;'Données projet'!$A$140,$CQ$205^A40,IF(A40='Données projet'!$A$140,'Données projet'!$B$140,CT39+CS40-DB39)))</f>
        <v>143.59523809523807</v>
      </c>
      <c r="CU40" s="17">
        <f>CT40*VLOOKUP('Données projet'!$B$13,Paramètres!$A$1:$I$89,3,0)*VLOOKUP('Données projet'!$B$13,Paramètres!$A$1:$I$89,5,0)</f>
        <v>154.56591428571426</v>
      </c>
      <c r="CV40" s="13">
        <f t="shared" si="41"/>
        <v>39.614388297725348</v>
      </c>
      <c r="CW40" s="20">
        <f t="shared" si="13"/>
        <v>338.19736033282396</v>
      </c>
      <c r="CX40" s="59">
        <f t="shared" si="14"/>
        <v>631.53069366615728</v>
      </c>
      <c r="CY40" s="59">
        <f ca="1">AVERAGE(OFFSET($CX$3,0,0,'Données projet'!$E$13+1,1))-AVERAGE(OFFSET($H$3,0,0,'Données projet'!$E$13+1,1))</f>
        <v>386.84212232126703</v>
      </c>
      <c r="CZ40" s="59">
        <f t="shared" si="42"/>
        <v>312.26317251925781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3.8809523809523809</v>
      </c>
      <c r="N41" s="13">
        <f>IF('Données projet'!$A$36&gt;35,N40+M41-V40,IF(A41&lt;'Données projet'!$A$36,$K$205^A41,IF(A41='Données projet'!$A$36,'Données projet'!$B$36,N40+M41-V40)))</f>
        <v>147.47619047619045</v>
      </c>
      <c r="O41" s="13">
        <f>N41*VLOOKUP('Données projet'!$B$9,Paramètres!$A$1:$I$89,3,0)*VLOOKUP('Données projet'!$B$9,Paramètres!$A$1:$I$89,5,0)</f>
        <v>133.43645714285711</v>
      </c>
      <c r="P41" s="13">
        <f t="shared" si="33"/>
        <v>34.78921388480169</v>
      </c>
      <c r="Q41" s="20">
        <f t="shared" si="53"/>
        <v>292.99304370650572</v>
      </c>
      <c r="R41" s="59">
        <f t="shared" si="0"/>
        <v>586.32637703983903</v>
      </c>
      <c r="S41" s="59">
        <f ca="1">AVERAGE(OFFSET($R$3,0,0,'Données projet'!$E$9+1,1))-AVERAGE(OFFSET($H$3,0,0,'Données projet'!$E$9+1,1))</f>
        <v>331.17319992770996</v>
      </c>
      <c r="T41" s="59">
        <f t="shared" si="34"/>
        <v>269.31145578726938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3.9047619047619047</v>
      </c>
      <c r="AI41" s="13">
        <f>IF('Données projet'!$A$62&gt;35,AI40+AH41-AQ40,IF(A41&lt;'Données projet'!$A$62,$AF$205^A41,IF(A41='Données projet'!$A$62,'Données projet'!$B$62,AI40+AH41-AQ40)))</f>
        <v>148.38095238095224</v>
      </c>
      <c r="AJ41" s="13">
        <f>AI41*VLOOKUP('Données projet'!$B$10,Paramètres!$A$1:$I$89,3,0)*VLOOKUP('Données projet'!$B$10,Paramètres!$A$1:$I$89,5,0)</f>
        <v>150.45828571428558</v>
      </c>
      <c r="AK41" s="13">
        <f t="shared" si="35"/>
        <v>38.682714196045289</v>
      </c>
      <c r="AL41" s="20">
        <f t="shared" si="4"/>
        <v>329.42057484382627</v>
      </c>
      <c r="AM41" s="59">
        <f t="shared" si="5"/>
        <v>622.75390817715959</v>
      </c>
      <c r="AN41" s="59">
        <f ca="1">AVERAGE(OFFSET($AM$3,0,0,'Données projet'!$E$10+1,1))-AVERAGE(OFFSET($H$3,0,0,'Données projet'!$E$10+1,1))</f>
        <v>367.69572408910977</v>
      </c>
      <c r="AO41" s="59">
        <f t="shared" si="36"/>
        <v>298.21938512262744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3.8809523809523809</v>
      </c>
      <c r="BD41" s="12">
        <f>IF('Données projet'!$A$88&gt;35,BD40+BC41-BL40,IF(A41&lt;'Données projet'!$A$88,$BA$205^A41,IF(A41='Données projet'!$A$88,'Données projet'!$B$88,BD40+BC41-BL40)))</f>
        <v>147.47619047619045</v>
      </c>
      <c r="BE41" s="13">
        <f>BD41*VLOOKUP('Données projet'!$B$11,Paramètres!$A$1:$I$89,3,0)*VLOOKUP('Données projet'!$B$11,Paramètres!$A$1:$I$89,5,0)</f>
        <v>142.63897142857141</v>
      </c>
      <c r="BF41" s="13">
        <f t="shared" si="37"/>
        <v>36.900898170170642</v>
      </c>
      <c r="BG41" s="20">
        <f t="shared" si="7"/>
        <v>312.69860621780907</v>
      </c>
      <c r="BH41" s="59">
        <f t="shared" si="8"/>
        <v>606.03193955114239</v>
      </c>
      <c r="BI41" s="59">
        <f ca="1">AVERAGE(OFFSET($BH$3,0,0,'Données projet'!$E$11+1,1))-AVERAGE(OFFSET($H$3,0,0,'Données projet'!$E$11+1,1))</f>
        <v>351.44031543819546</v>
      </c>
      <c r="BJ41" s="59">
        <f t="shared" si="38"/>
        <v>284.9494816485356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3.8809523809523809</v>
      </c>
      <c r="BY41" s="12">
        <f>IF('Données projet'!$A$114&gt;35,BY40+BX41-CG40,IF(A41&lt;'Données projet'!$A$114,$BV$205^A41,IF(A41='Données projet'!$A$114,'Données projet'!$B$114,BY40+BX41-CG40)))</f>
        <v>147.47619047619045</v>
      </c>
      <c r="BZ41" s="13">
        <f>BY41*VLOOKUP('Données projet'!$B$12,Paramètres!$A$1:$I$89,3,0)*VLOOKUP('Données projet'!$B$12,Paramètres!$A$1:$I$89,5,0)</f>
        <v>140.33834285714283</v>
      </c>
      <c r="CA41" s="13">
        <f t="shared" si="39"/>
        <v>36.374504200173298</v>
      </c>
      <c r="CB41" s="20">
        <f t="shared" si="10"/>
        <v>307.77487529149226</v>
      </c>
      <c r="CC41" s="59">
        <f t="shared" si="11"/>
        <v>601.10820862482558</v>
      </c>
      <c r="CD41" s="59">
        <f ca="1">AVERAGE(OFFSET($CC$3,0,0,'Données projet'!$E$12+1,1))-AVERAGE(OFFSET($H$3,0,0,'Données projet'!$E$12+1,1))</f>
        <v>346.37621722711009</v>
      </c>
      <c r="CE41" s="59">
        <f t="shared" si="40"/>
        <v>281.04213352617563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3.8809523809523809</v>
      </c>
      <c r="CT41" s="12">
        <f>IF('Données projet'!$A$140&gt;35,CT40+CS41-DB40,IF(A41&lt;'Données projet'!$A$140,$CQ$205^A41,IF(A41='Données projet'!$A$140,'Données projet'!$B$140,CT40+CS41-DB40)))</f>
        <v>147.47619047619045</v>
      </c>
      <c r="CU41" s="17">
        <f>CT41*VLOOKUP('Données projet'!$B$13,Paramètres!$A$1:$I$89,3,0)*VLOOKUP('Données projet'!$B$13,Paramètres!$A$1:$I$89,5,0)</f>
        <v>158.74337142857138</v>
      </c>
      <c r="CV41" s="13">
        <f t="shared" si="41"/>
        <v>40.558949386250021</v>
      </c>
      <c r="CW41" s="20">
        <f t="shared" si="13"/>
        <v>347.1182087524806</v>
      </c>
      <c r="CX41" s="59">
        <f t="shared" si="14"/>
        <v>640.45154208581391</v>
      </c>
      <c r="CY41" s="59">
        <f ca="1">AVERAGE(OFFSET($CX$3,0,0,'Données projet'!$E$13+1,1))-AVERAGE(OFFSET($H$3,0,0,'Données projet'!$E$13+1,1))</f>
        <v>386.84212232126703</v>
      </c>
      <c r="CZ41" s="59">
        <f t="shared" si="42"/>
        <v>312.26317251925781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3.8809523809523809</v>
      </c>
      <c r="N42" s="13">
        <f>IF('Données projet'!$A$36&gt;35,N41+M42-V41,IF(A42&lt;'Données projet'!$A$36,$K$205^A42,IF(A42='Données projet'!$A$36,'Données projet'!$B$36,N41+M42-V41)))</f>
        <v>151.35714285714283</v>
      </c>
      <c r="O42" s="13">
        <f>N42*VLOOKUP('Données projet'!$B$9,Paramètres!$A$1:$I$89,3,0)*VLOOKUP('Données projet'!$B$9,Paramètres!$A$1:$I$89,5,0)</f>
        <v>136.94794285714283</v>
      </c>
      <c r="P42" s="13">
        <f t="shared" si="33"/>
        <v>35.596927668393469</v>
      </c>
      <c r="Q42" s="20">
        <f t="shared" si="53"/>
        <v>300.5156494986424</v>
      </c>
      <c r="R42" s="59">
        <f t="shared" si="0"/>
        <v>593.84898283197572</v>
      </c>
      <c r="S42" s="59">
        <f ca="1">AVERAGE(OFFSET($R$3,0,0,'Données projet'!$E$9+1,1))-AVERAGE(OFFSET($H$3,0,0,'Données projet'!$E$9+1,1))</f>
        <v>331.17319992770996</v>
      </c>
      <c r="T42" s="59">
        <f t="shared" si="34"/>
        <v>269.31145578726938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3.9047619047619047</v>
      </c>
      <c r="AI42" s="13">
        <f>IF('Données projet'!$A$62&gt;35,AI41+AH42-AQ41,IF(A42&lt;'Données projet'!$A$62,$AF$205^A42,IF(A42='Données projet'!$A$62,'Données projet'!$B$62,AI41+AH42-AQ41)))</f>
        <v>152.28571428571414</v>
      </c>
      <c r="AJ42" s="13">
        <f>AI42*VLOOKUP('Données projet'!$B$10,Paramètres!$A$1:$I$89,3,0)*VLOOKUP('Données projet'!$B$10,Paramètres!$A$1:$I$89,5,0)</f>
        <v>154.41771428571414</v>
      </c>
      <c r="AK42" s="13">
        <f t="shared" si="35"/>
        <v>39.580824787056287</v>
      </c>
      <c r="AL42" s="20">
        <f t="shared" si="4"/>
        <v>337.88078888507511</v>
      </c>
      <c r="AM42" s="59">
        <f t="shared" si="5"/>
        <v>631.21412221840842</v>
      </c>
      <c r="AN42" s="59">
        <f ca="1">AVERAGE(OFFSET($AM$3,0,0,'Données projet'!$E$10+1,1))-AVERAGE(OFFSET($H$3,0,0,'Données projet'!$E$10+1,1))</f>
        <v>367.69572408910977</v>
      </c>
      <c r="AO42" s="59">
        <f t="shared" si="36"/>
        <v>298.21938512262744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3.8809523809523809</v>
      </c>
      <c r="BD42" s="12">
        <f>IF('Données projet'!$A$88&gt;35,BD41+BC42-BL41,IF(A42&lt;'Données projet'!$A$88,$BA$205^A42,IF(A42='Données projet'!$A$88,'Données projet'!$B$88,BD41+BC42-BL41)))</f>
        <v>151.35714285714283</v>
      </c>
      <c r="BE42" s="13">
        <f>BD42*VLOOKUP('Données projet'!$B$11,Paramètres!$A$1:$I$89,3,0)*VLOOKUP('Données projet'!$B$11,Paramètres!$A$1:$I$89,5,0)</f>
        <v>146.39262857142853</v>
      </c>
      <c r="BF42" s="13">
        <f t="shared" si="37"/>
        <v>37.757639692921337</v>
      </c>
      <c r="BG42" s="20">
        <f t="shared" si="7"/>
        <v>320.72838389374266</v>
      </c>
      <c r="BH42" s="59">
        <f t="shared" si="8"/>
        <v>614.06171722707597</v>
      </c>
      <c r="BI42" s="59">
        <f ca="1">AVERAGE(OFFSET($BH$3,0,0,'Données projet'!$E$11+1,1))-AVERAGE(OFFSET($H$3,0,0,'Données projet'!$E$11+1,1))</f>
        <v>351.44031543819546</v>
      </c>
      <c r="BJ42" s="59">
        <f t="shared" si="38"/>
        <v>284.9494816485356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3.8809523809523809</v>
      </c>
      <c r="BY42" s="12">
        <f>IF('Données projet'!$A$114&gt;35,BY41+BX42-CG41,IF(A42&lt;'Données projet'!$A$114,$BV$205^A42,IF(A42='Données projet'!$A$114,'Données projet'!$B$114,BY41+BX42-CG41)))</f>
        <v>151.35714285714283</v>
      </c>
      <c r="BZ42" s="13">
        <f>BY42*VLOOKUP('Données projet'!$B$12,Paramètres!$A$1:$I$89,3,0)*VLOOKUP('Données projet'!$B$12,Paramètres!$A$1:$I$89,5,0)</f>
        <v>144.03145714285714</v>
      </c>
      <c r="CA42" s="13">
        <f t="shared" si="39"/>
        <v>37.219024243399495</v>
      </c>
      <c r="CB42" s="20">
        <f t="shared" si="10"/>
        <v>315.6779217477303</v>
      </c>
      <c r="CC42" s="59">
        <f t="shared" si="11"/>
        <v>609.01125508106361</v>
      </c>
      <c r="CD42" s="59">
        <f ca="1">AVERAGE(OFFSET($CC$3,0,0,'Données projet'!$E$12+1,1))-AVERAGE(OFFSET($H$3,0,0,'Données projet'!$E$12+1,1))</f>
        <v>346.37621722711009</v>
      </c>
      <c r="CE42" s="59">
        <f t="shared" si="40"/>
        <v>281.04213352617563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3.8809523809523809</v>
      </c>
      <c r="CT42" s="12">
        <f>IF('Données projet'!$A$140&gt;35,CT41+CS42-DB41,IF(A42&lt;'Données projet'!$A$140,$CQ$205^A42,IF(A42='Données projet'!$A$140,'Données projet'!$B$140,CT41+CS42-DB41)))</f>
        <v>151.35714285714283</v>
      </c>
      <c r="CU42" s="17">
        <f>CT42*VLOOKUP('Données projet'!$B$13,Paramètres!$A$1:$I$89,3,0)*VLOOKUP('Données projet'!$B$13,Paramètres!$A$1:$I$89,5,0)</f>
        <v>162.92082857142853</v>
      </c>
      <c r="CV42" s="13">
        <f t="shared" si="41"/>
        <v>41.500621209469557</v>
      </c>
      <c r="CW42" s="20">
        <f t="shared" si="13"/>
        <v>356.03402503506419</v>
      </c>
      <c r="CX42" s="59">
        <f t="shared" si="14"/>
        <v>649.3673583683975</v>
      </c>
      <c r="CY42" s="59">
        <f ca="1">AVERAGE(OFFSET($CX$3,0,0,'Données projet'!$E$13+1,1))-AVERAGE(OFFSET($H$3,0,0,'Données projet'!$E$13+1,1))</f>
        <v>386.84212232126703</v>
      </c>
      <c r="CZ42" s="59">
        <f t="shared" si="42"/>
        <v>312.26317251925781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3.8809523809523809</v>
      </c>
      <c r="N43" s="13">
        <f>IF('Données projet'!$A$36&gt;35,N42+M43-V42,IF(A43&lt;'Données projet'!$A$36,$K$205^A43,IF(A43='Données projet'!$A$36,'Données projet'!$B$36,N42+M43-V42)))</f>
        <v>155.23809523809521</v>
      </c>
      <c r="O43" s="13">
        <f>N43*VLOOKUP('Données projet'!$B$9,Paramètres!$A$1:$I$89,3,0)*VLOOKUP('Données projet'!$B$9,Paramètres!$A$1:$I$89,5,0)</f>
        <v>140.45942857142856</v>
      </c>
      <c r="P43" s="13">
        <f t="shared" si="33"/>
        <v>36.402234052175771</v>
      </c>
      <c r="Q43" s="20">
        <f t="shared" si="53"/>
        <v>308.03406240277752</v>
      </c>
      <c r="R43" s="59">
        <f t="shared" si="0"/>
        <v>601.36739573611089</v>
      </c>
      <c r="S43" s="59">
        <f ca="1">AVERAGE(OFFSET($R$3,0,0,'Données projet'!$E$9+1,1))-AVERAGE(OFFSET($H$3,0,0,'Données projet'!$E$9+1,1))</f>
        <v>331.17319992770996</v>
      </c>
      <c r="T43" s="59">
        <f t="shared" si="34"/>
        <v>269.31145578726938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3.9047619047619047</v>
      </c>
      <c r="AI43" s="13">
        <f>IF('Données projet'!$A$62&gt;35,AI42+AH43-AQ42,IF(A43&lt;'Données projet'!$A$62,$AF$205^A43,IF(A43='Données projet'!$A$62,'Données projet'!$B$62,AI42+AH43-AQ42)))</f>
        <v>156.19047619047603</v>
      </c>
      <c r="AJ43" s="13">
        <f>AI43*VLOOKUP('Données projet'!$B$10,Paramètres!$A$1:$I$89,3,0)*VLOOKUP('Données projet'!$B$10,Paramètres!$A$1:$I$89,5,0)</f>
        <v>158.3771428571427</v>
      </c>
      <c r="AK43" s="13">
        <f t="shared" si="35"/>
        <v>40.476258549579747</v>
      </c>
      <c r="AL43" s="20">
        <f t="shared" si="4"/>
        <v>346.33634078337491</v>
      </c>
      <c r="AM43" s="59">
        <f t="shared" si="5"/>
        <v>639.66967411670817</v>
      </c>
      <c r="AN43" s="59">
        <f ca="1">AVERAGE(OFFSET($AM$3,0,0,'Données projet'!$E$10+1,1))-AVERAGE(OFFSET($H$3,0,0,'Données projet'!$E$10+1,1))</f>
        <v>367.69572408910977</v>
      </c>
      <c r="AO43" s="59">
        <f t="shared" si="36"/>
        <v>298.21938512262744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3.8809523809523809</v>
      </c>
      <c r="BD43" s="12">
        <f>IF('Données projet'!$A$88&gt;35,BD42+BC43-BL42,IF(A43&lt;'Données projet'!$A$88,$BA$205^A43,IF(A43='Données projet'!$A$88,'Données projet'!$B$88,BD42+BC43-BL42)))</f>
        <v>155.23809523809521</v>
      </c>
      <c r="BE43" s="13">
        <f>BD43*VLOOKUP('Données projet'!$B$11,Paramètres!$A$1:$I$89,3,0)*VLOOKUP('Données projet'!$B$11,Paramètres!$A$1:$I$89,5,0)</f>
        <v>150.14628571428568</v>
      </c>
      <c r="BF43" s="13">
        <f t="shared" si="37"/>
        <v>38.611827688147102</v>
      </c>
      <c r="BG43" s="20">
        <f t="shared" si="7"/>
        <v>328.75371417590378</v>
      </c>
      <c r="BH43" s="59">
        <f t="shared" si="8"/>
        <v>622.0870475092371</v>
      </c>
      <c r="BI43" s="59">
        <f ca="1">AVERAGE(OFFSET($BH$3,0,0,'Données projet'!$E$11+1,1))-AVERAGE(OFFSET($H$3,0,0,'Données projet'!$E$11+1,1))</f>
        <v>351.44031543819546</v>
      </c>
      <c r="BJ43" s="59">
        <f t="shared" si="38"/>
        <v>284.9494816485356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3.8809523809523809</v>
      </c>
      <c r="BY43" s="12">
        <f>IF('Données projet'!$A$114&gt;35,BY42+BX43-CG42,IF(A43&lt;'Données projet'!$A$114,$BV$205^A43,IF(A43='Données projet'!$A$114,'Données projet'!$B$114,BY42+BX43-CG42)))</f>
        <v>155.23809523809521</v>
      </c>
      <c r="BZ43" s="13">
        <f>BY43*VLOOKUP('Données projet'!$B$12,Paramètres!$A$1:$I$89,3,0)*VLOOKUP('Données projet'!$B$12,Paramètres!$A$1:$I$89,5,0)</f>
        <v>147.72457142857141</v>
      </c>
      <c r="CA43" s="13">
        <f t="shared" si="39"/>
        <v>38.06102718535481</v>
      </c>
      <c r="CB43" s="20">
        <f t="shared" si="10"/>
        <v>323.57658425258813</v>
      </c>
      <c r="CC43" s="59">
        <f t="shared" si="11"/>
        <v>616.90991758592145</v>
      </c>
      <c r="CD43" s="59">
        <f ca="1">AVERAGE(OFFSET($CC$3,0,0,'Données projet'!$E$12+1,1))-AVERAGE(OFFSET($H$3,0,0,'Données projet'!$E$12+1,1))</f>
        <v>346.37621722711009</v>
      </c>
      <c r="CE43" s="59">
        <f t="shared" si="40"/>
        <v>281.04213352617563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3.8809523809523809</v>
      </c>
      <c r="CT43" s="12">
        <f>IF('Données projet'!$A$140&gt;35,CT42+CS43-DB42,IF(A43&lt;'Données projet'!$A$140,$CQ$205^A43,IF(A43='Données projet'!$A$140,'Données projet'!$B$140,CT42+CS43-DB42)))</f>
        <v>155.23809523809521</v>
      </c>
      <c r="CU43" s="17">
        <f>CT43*VLOOKUP('Données projet'!$B$13,Paramètres!$A$1:$I$89,3,0)*VLOOKUP('Données projet'!$B$13,Paramètres!$A$1:$I$89,5,0)</f>
        <v>167.09828571428568</v>
      </c>
      <c r="CV43" s="13">
        <f t="shared" si="41"/>
        <v>42.439486369470224</v>
      </c>
      <c r="CW43" s="20">
        <f t="shared" si="13"/>
        <v>364.94495304587485</v>
      </c>
      <c r="CX43" s="59">
        <f t="shared" si="14"/>
        <v>658.27828637920811</v>
      </c>
      <c r="CY43" s="59">
        <f ca="1">AVERAGE(OFFSET($CX$3,0,0,'Données projet'!$E$13+1,1))-AVERAGE(OFFSET($H$3,0,0,'Données projet'!$E$13+1,1))</f>
        <v>386.84212232126703</v>
      </c>
      <c r="CZ43" s="59">
        <f t="shared" si="42"/>
        <v>312.26317251925781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3.8809523809523809</v>
      </c>
      <c r="N44" s="13">
        <f>IF('Données projet'!$A$36&gt;35,N43+M44-V43,IF(A44&lt;'Données projet'!$A$36,$K$205^A44,IF(A44='Données projet'!$A$36,'Données projet'!$B$36,N43+M44-V43)))</f>
        <v>159.11904761904759</v>
      </c>
      <c r="O44" s="13">
        <f>N44*VLOOKUP('Données projet'!$B$9,Paramètres!$A$1:$I$89,3,0)*VLOOKUP('Données projet'!$B$9,Paramètres!$A$1:$I$89,5,0)</f>
        <v>143.97091428571426</v>
      </c>
      <c r="P44" s="13">
        <f t="shared" si="33"/>
        <v>37.205200143151359</v>
      </c>
      <c r="Q44" s="20">
        <f t="shared" si="53"/>
        <v>315.54839929694094</v>
      </c>
      <c r="R44" s="59">
        <f t="shared" si="0"/>
        <v>608.8817326302742</v>
      </c>
      <c r="S44" s="59">
        <f ca="1">AVERAGE(OFFSET($R$3,0,0,'Données projet'!$E$9+1,1))-AVERAGE(OFFSET($H$3,0,0,'Données projet'!$E$9+1,1))</f>
        <v>331.17319992770996</v>
      </c>
      <c r="T44" s="59">
        <f t="shared" si="34"/>
        <v>269.31145578726938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3.9047619047619047</v>
      </c>
      <c r="AI44" s="13">
        <f>IF('Données projet'!$A$62&gt;35,AI43+AH44-AQ43,IF(A44&lt;'Données projet'!$A$62,$AF$205^A44,IF(A44='Données projet'!$A$62,'Données projet'!$B$62,AI43+AH44-AQ43)))</f>
        <v>160.09523809523793</v>
      </c>
      <c r="AJ44" s="13">
        <f>AI44*VLOOKUP('Données projet'!$B$10,Paramètres!$A$1:$I$89,3,0)*VLOOKUP('Données projet'!$B$10,Paramètres!$A$1:$I$89,5,0)</f>
        <v>162.33657142857126</v>
      </c>
      <c r="AK44" s="13">
        <f t="shared" si="35"/>
        <v>41.369090101024895</v>
      </c>
      <c r="AL44" s="20">
        <f t="shared" si="4"/>
        <v>354.78736049738001</v>
      </c>
      <c r="AM44" s="59">
        <f t="shared" si="5"/>
        <v>648.12069383071332</v>
      </c>
      <c r="AN44" s="59">
        <f ca="1">AVERAGE(OFFSET($AM$3,0,0,'Données projet'!$E$10+1,1))-AVERAGE(OFFSET($H$3,0,0,'Données projet'!$E$10+1,1))</f>
        <v>367.69572408910977</v>
      </c>
      <c r="AO44" s="59">
        <f t="shared" si="36"/>
        <v>298.21938512262744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3.8809523809523809</v>
      </c>
      <c r="BD44" s="12">
        <f>IF('Données projet'!$A$88&gt;35,BD43+BC44-BL43,IF(A44&lt;'Données projet'!$A$88,$BA$205^A44,IF(A44='Données projet'!$A$88,'Données projet'!$B$88,BD43+BC44-BL43)))</f>
        <v>159.11904761904759</v>
      </c>
      <c r="BE44" s="13">
        <f>BD44*VLOOKUP('Données projet'!$B$11,Paramètres!$A$1:$I$89,3,0)*VLOOKUP('Données projet'!$B$11,Paramètres!$A$1:$I$89,5,0)</f>
        <v>153.89994285714283</v>
      </c>
      <c r="BF44" s="13">
        <f t="shared" si="37"/>
        <v>39.463533336205302</v>
      </c>
      <c r="BG44" s="20">
        <f t="shared" si="7"/>
        <v>336.77472103674796</v>
      </c>
      <c r="BH44" s="59">
        <f t="shared" si="8"/>
        <v>630.10805437008128</v>
      </c>
      <c r="BI44" s="59">
        <f ca="1">AVERAGE(OFFSET($BH$3,0,0,'Données projet'!$E$11+1,1))-AVERAGE(OFFSET($H$3,0,0,'Données projet'!$E$11+1,1))</f>
        <v>351.44031543819546</v>
      </c>
      <c r="BJ44" s="59">
        <f t="shared" si="38"/>
        <v>284.9494816485356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3.8809523809523809</v>
      </c>
      <c r="BY44" s="12">
        <f>IF('Données projet'!$A$114&gt;35,BY43+BX44-CG43,IF(A44&lt;'Données projet'!$A$114,$BV$205^A44,IF(A44='Données projet'!$A$114,'Données projet'!$B$114,BY43+BX44-CG43)))</f>
        <v>159.11904761904759</v>
      </c>
      <c r="BZ44" s="13">
        <f>BY44*VLOOKUP('Données projet'!$B$12,Paramètres!$A$1:$I$89,3,0)*VLOOKUP('Données projet'!$B$12,Paramètres!$A$1:$I$89,5,0)</f>
        <v>151.41768571428568</v>
      </c>
      <c r="CA44" s="13">
        <f t="shared" si="39"/>
        <v>38.900583191003683</v>
      </c>
      <c r="CB44" s="20">
        <f t="shared" si="10"/>
        <v>331.47098501004558</v>
      </c>
      <c r="CC44" s="59">
        <f t="shared" si="11"/>
        <v>624.8043183433789</v>
      </c>
      <c r="CD44" s="59">
        <f ca="1">AVERAGE(OFFSET($CC$3,0,0,'Données projet'!$E$12+1,1))-AVERAGE(OFFSET($H$3,0,0,'Données projet'!$E$12+1,1))</f>
        <v>346.37621722711009</v>
      </c>
      <c r="CE44" s="59">
        <f t="shared" si="40"/>
        <v>281.04213352617563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3.8809523809523809</v>
      </c>
      <c r="CT44" s="12">
        <f>IF('Données projet'!$A$140&gt;35,CT43+CS44-DB43,IF(A44&lt;'Données projet'!$A$140,$CQ$205^A44,IF(A44='Données projet'!$A$140,'Données projet'!$B$140,CT43+CS44-DB43)))</f>
        <v>159.11904761904759</v>
      </c>
      <c r="CU44" s="17">
        <f>CT44*VLOOKUP('Données projet'!$B$13,Paramètres!$A$1:$I$89,3,0)*VLOOKUP('Données projet'!$B$13,Paramètres!$A$1:$I$89,5,0)</f>
        <v>171.27574285714283</v>
      </c>
      <c r="CV44" s="13">
        <f t="shared" si="41"/>
        <v>43.375623102843832</v>
      </c>
      <c r="CW44" s="20">
        <f t="shared" si="13"/>
        <v>373.85112904697672</v>
      </c>
      <c r="CX44" s="59">
        <f t="shared" si="14"/>
        <v>667.18446238031004</v>
      </c>
      <c r="CY44" s="59">
        <f ca="1">AVERAGE(OFFSET($CX$3,0,0,'Données projet'!$E$13+1,1))-AVERAGE(OFFSET($H$3,0,0,'Données projet'!$E$13+1,1))</f>
        <v>386.84212232126703</v>
      </c>
      <c r="CZ44" s="59">
        <f t="shared" si="42"/>
        <v>312.26317251925781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</v>
      </c>
      <c r="L45" s="12">
        <f>VLOOKUP(A45,'Données projet'!$A$35:$I$55,9,0)</f>
        <v>3.8809523809523809</v>
      </c>
      <c r="M45" s="12">
        <f t="array" ref="M45">INDEX(L:L,MIN(IF(ISNUMBER(L45:L241),ROW(L45:L241),"")))</f>
        <v>3.8809523809523809</v>
      </c>
      <c r="N45" s="13">
        <f>IF('Données projet'!$A$36&gt;35,N44+M45-V44,IF(A45&lt;'Données projet'!$A$36,$K$205^A45,IF(A45='Données projet'!$A$36,'Données projet'!$B$36,N44+M45-V44)))</f>
        <v>162.99999999999997</v>
      </c>
      <c r="O45" s="13">
        <f>N45*VLOOKUP('Données projet'!$B$9,Paramètres!$A$1:$I$89,3,0)*VLOOKUP('Données projet'!$B$9,Paramètres!$A$1:$I$89,5,0)</f>
        <v>147.48239999999998</v>
      </c>
      <c r="P45" s="13">
        <f t="shared" si="33"/>
        <v>38.005889588171215</v>
      </c>
      <c r="Q45" s="20">
        <f t="shared" si="53"/>
        <v>323.0587710327315</v>
      </c>
      <c r="R45" s="59">
        <f t="shared" si="0"/>
        <v>616.39210436606481</v>
      </c>
      <c r="S45" s="59">
        <f ca="1">AVERAGE(OFFSET($R$3,0,0,'Données projet'!$E$9+1,1))-AVERAGE(OFFSET($H$3,0,0,'Données projet'!$E$9+1,1))</f>
        <v>331.17319992770996</v>
      </c>
      <c r="T45" s="59">
        <f t="shared" si="34"/>
        <v>269.31145578726938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164</v>
      </c>
      <c r="AG45" s="12">
        <f>VLOOKUP(A45,'Données projet'!$A$61:$I$81,9,0)</f>
        <v>3.9047619047619047</v>
      </c>
      <c r="AH45" s="12">
        <f t="array" ref="AH45">INDEX(AG:AG,MIN(IF(ISNUMBER(AG45:AG241),ROW(AG45:AG241),"")))</f>
        <v>3.9047619047619047</v>
      </c>
      <c r="AI45" s="13">
        <f>IF('Données projet'!$A$62&gt;35,AI44+AH45-AQ44,IF(A45&lt;'Données projet'!$A$62,$AF$205^A45,IF(A45='Données projet'!$A$62,'Données projet'!$B$62,AI44+AH45-AQ44)))</f>
        <v>163.99999999999983</v>
      </c>
      <c r="AJ45" s="13">
        <f>AI45*VLOOKUP('Données projet'!$B$10,Paramètres!$A$1:$I$89,3,0)*VLOOKUP('Données projet'!$B$10,Paramètres!$A$1:$I$89,5,0)</f>
        <v>166.29599999999985</v>
      </c>
      <c r="AK45" s="13">
        <f t="shared" si="35"/>
        <v>42.259390211399776</v>
      </c>
      <c r="AL45" s="20">
        <f t="shared" si="4"/>
        <v>363.23397128485436</v>
      </c>
      <c r="AM45" s="59">
        <f t="shared" si="5"/>
        <v>656.56730461818768</v>
      </c>
      <c r="AN45" s="59">
        <f ca="1">AVERAGE(OFFSET($AM$3,0,0,'Données projet'!$E$10+1,1))-AVERAGE(OFFSET($H$3,0,0,'Données projet'!$E$10+1,1))</f>
        <v>367.69572408910977</v>
      </c>
      <c r="AO45" s="59">
        <f t="shared" si="36"/>
        <v>298.21938512262744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</v>
      </c>
      <c r="BB45" s="12">
        <f>VLOOKUP(A45,'Données projet'!$A$87:$I$107,9,0)</f>
        <v>3.8809523809523809</v>
      </c>
      <c r="BC45" s="12">
        <f t="array" ref="BC45">INDEX(BB:BB,MIN(IF(ISNUMBER(BB45:BB241),ROW(BB45:BB241),"")))</f>
        <v>3.8809523809523809</v>
      </c>
      <c r="BD45" s="12">
        <f>IF('Données projet'!$A$88&gt;35,BD44+BC45-BL44,IF(A45&lt;'Données projet'!$A$88,$BA$205^A45,IF(A45='Données projet'!$A$88,'Données projet'!$B$88,BD44+BC45-BL44)))</f>
        <v>162.99999999999997</v>
      </c>
      <c r="BE45" s="13">
        <f>BD45*VLOOKUP('Données projet'!$B$11,Paramètres!$A$1:$I$89,3,0)*VLOOKUP('Données projet'!$B$11,Paramètres!$A$1:$I$89,5,0)</f>
        <v>157.65359999999998</v>
      </c>
      <c r="BF45" s="13">
        <f t="shared" si="37"/>
        <v>40.31282414727238</v>
      </c>
      <c r="BG45" s="20">
        <f t="shared" si="7"/>
        <v>344.79152205649933</v>
      </c>
      <c r="BH45" s="59">
        <f t="shared" si="8"/>
        <v>638.12485538983265</v>
      </c>
      <c r="BI45" s="59">
        <f ca="1">AVERAGE(OFFSET($BH$3,0,0,'Données projet'!$E$11+1,1))-AVERAGE(OFFSET($H$3,0,0,'Données projet'!$E$11+1,1))</f>
        <v>351.44031543819546</v>
      </c>
      <c r="BJ45" s="59">
        <f t="shared" si="38"/>
        <v>284.9494816485356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</v>
      </c>
      <c r="BW45" s="12">
        <f>VLOOKUP(A45,'Données projet'!$A$113:$I$133,9,0)</f>
        <v>3.8809523809523809</v>
      </c>
      <c r="BX45" s="12">
        <f t="array" ref="BX45">INDEX(BW:BW,MIN(IF(ISNUMBER(BW45:BW241),ROW(BW45:BW241),"")))</f>
        <v>3.8809523809523809</v>
      </c>
      <c r="BY45" s="12">
        <f>IF('Données projet'!$A$114&gt;35,BY44+BX45-CG44,IF(A45&lt;'Données projet'!$A$114,$BV$205^A45,IF(A45='Données projet'!$A$114,'Données projet'!$B$114,BY44+BX45-CG44)))</f>
        <v>162.99999999999997</v>
      </c>
      <c r="BZ45" s="13">
        <f>BY45*VLOOKUP('Données projet'!$B$12,Paramètres!$A$1:$I$89,3,0)*VLOOKUP('Données projet'!$B$12,Paramètres!$A$1:$I$89,5,0)</f>
        <v>155.11079999999998</v>
      </c>
      <c r="CA45" s="13">
        <f t="shared" si="39"/>
        <v>39.737758807485029</v>
      </c>
      <c r="CB45" s="20">
        <f t="shared" si="10"/>
        <v>339.36123992303641</v>
      </c>
      <c r="CC45" s="59">
        <f t="shared" si="11"/>
        <v>632.69457325636972</v>
      </c>
      <c r="CD45" s="59">
        <f ca="1">AVERAGE(OFFSET($CC$3,0,0,'Données projet'!$E$12+1,1))-AVERAGE(OFFSET($H$3,0,0,'Données projet'!$E$12+1,1))</f>
        <v>346.37621722711009</v>
      </c>
      <c r="CE45" s="59">
        <f t="shared" si="40"/>
        <v>281.04213352617563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163</v>
      </c>
      <c r="CR45" s="12">
        <f>VLOOKUP(A45,'Données projet'!$A$139:$I$159,9,0)</f>
        <v>3.8809523809523809</v>
      </c>
      <c r="CS45" s="12">
        <f t="array" ref="CS45">INDEX(CR:CR,MIN(IF(ISNUMBER(CR45:CR241),ROW(CR45:CR241),"")))</f>
        <v>3.8809523809523809</v>
      </c>
      <c r="CT45" s="12">
        <f>IF('Données projet'!$A$140&gt;35,CT44+CS45-DB44,IF(A45&lt;'Données projet'!$A$140,$CQ$205^A45,IF(A45='Données projet'!$A$140,'Données projet'!$B$140,CT44+CS45-DB44)))</f>
        <v>162.99999999999997</v>
      </c>
      <c r="CU45" s="17">
        <f>CT45*VLOOKUP('Données projet'!$B$13,Paramètres!$A$1:$I$89,3,0)*VLOOKUP('Données projet'!$B$13,Paramètres!$A$1:$I$89,5,0)</f>
        <v>175.45319999999995</v>
      </c>
      <c r="CV45" s="13">
        <f t="shared" si="41"/>
        <v>44.309105612169866</v>
      </c>
      <c r="CW45" s="20">
        <f t="shared" si="13"/>
        <v>382.75268227452915</v>
      </c>
      <c r="CX45" s="59">
        <f t="shared" si="14"/>
        <v>676.08601560786246</v>
      </c>
      <c r="CY45" s="59">
        <f ca="1">AVERAGE(OFFSET($CX$3,0,0,'Données projet'!$E$13+1,1))-AVERAGE(OFFSET($H$3,0,0,'Données projet'!$E$13+1,1))</f>
        <v>386.84212232126703</v>
      </c>
      <c r="CZ45" s="59">
        <f t="shared" si="42"/>
        <v>312.26317251925781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4.8809523809523814</v>
      </c>
      <c r="N46" s="13">
        <f>IF('Données projet'!$A$36&gt;35,N45+M46-V45,IF(A46&lt;'Données projet'!$A$36,$K$205^A46,IF(A46='Données projet'!$A$36,'Données projet'!$B$36,N45+M46-V45)))</f>
        <v>124.88095238095235</v>
      </c>
      <c r="O46" s="13">
        <f>N46*VLOOKUP('Données projet'!$B$9,Paramètres!$A$1:$I$89,3,0)*VLOOKUP('Données projet'!$B$9,Paramètres!$A$1:$I$89,5,0)</f>
        <v>112.99228571428569</v>
      </c>
      <c r="P46" s="13">
        <f t="shared" si="33"/>
        <v>30.034885405724282</v>
      </c>
      <c r="Q46" s="20">
        <f t="shared" si="53"/>
        <v>249.10565636735069</v>
      </c>
      <c r="R46" s="59">
        <f t="shared" si="0"/>
        <v>542.43898970068403</v>
      </c>
      <c r="S46" s="59">
        <f ca="1">AVERAGE(OFFSET($R$3,0,0,'Données projet'!$E$9+1,1))-AVERAGE(OFFSET($H$3,0,0,'Données projet'!$E$9+1,1))</f>
        <v>331.17319992770996</v>
      </c>
      <c r="T46" s="59">
        <f t="shared" si="34"/>
        <v>269.31145578726938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4.8571428571428568</v>
      </c>
      <c r="AI46" s="13">
        <f>IF('Données projet'!$A$62&gt;35,AI45+AH46-AQ45,IF(A46&lt;'Données projet'!$A$62,$AF$205^A46,IF(A46='Données projet'!$A$62,'Données projet'!$B$62,AI45+AH46-AQ45)))</f>
        <v>125.85714285714269</v>
      </c>
      <c r="AJ46" s="13">
        <f>AI46*VLOOKUP('Données projet'!$B$10,Paramètres!$A$1:$I$89,3,0)*VLOOKUP('Données projet'!$B$10,Paramètres!$A$1:$I$89,5,0)</f>
        <v>127.61914285714269</v>
      </c>
      <c r="AK46" s="13">
        <f t="shared" si="35"/>
        <v>33.445622718549252</v>
      </c>
      <c r="AL46" s="20">
        <f t="shared" si="4"/>
        <v>280.52113337766343</v>
      </c>
      <c r="AM46" s="59">
        <f t="shared" si="5"/>
        <v>573.8544667109968</v>
      </c>
      <c r="AN46" s="59">
        <f ca="1">AVERAGE(OFFSET($AM$3,0,0,'Données projet'!$E$10+1,1))-AVERAGE(OFFSET($H$3,0,0,'Données projet'!$E$10+1,1))</f>
        <v>367.69572408910977</v>
      </c>
      <c r="AO46" s="59">
        <f t="shared" si="36"/>
        <v>298.21938512262744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4.8809523809523814</v>
      </c>
      <c r="BD46" s="12">
        <f>IF('Données projet'!$A$88&gt;35,BD45+BC46-BL45,IF(A46&lt;'Données projet'!$A$88,$BA$205^A46,IF(A46='Données projet'!$A$88,'Données projet'!$B$88,BD45+BC46-BL45)))</f>
        <v>124.88095238095235</v>
      </c>
      <c r="BE46" s="13">
        <f>BD46*VLOOKUP('Données projet'!$B$11,Paramètres!$A$1:$I$89,3,0)*VLOOKUP('Données projet'!$B$11,Paramètres!$A$1:$I$89,5,0)</f>
        <v>120.78485714285712</v>
      </c>
      <c r="BF46" s="13">
        <f t="shared" si="37"/>
        <v>31.85798482194404</v>
      </c>
      <c r="BG46" s="20">
        <f t="shared" si="7"/>
        <v>265.85294975536203</v>
      </c>
      <c r="BH46" s="59">
        <f t="shared" si="8"/>
        <v>559.18628308869529</v>
      </c>
      <c r="BI46" s="59">
        <f ca="1">AVERAGE(OFFSET($BH$3,0,0,'Données projet'!$E$11+1,1))-AVERAGE(OFFSET($H$3,0,0,'Données projet'!$E$11+1,1))</f>
        <v>351.44031543819546</v>
      </c>
      <c r="BJ46" s="59">
        <f t="shared" si="38"/>
        <v>284.9494816485356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4.8809523809523814</v>
      </c>
      <c r="BY46" s="12">
        <f>IF('Données projet'!$A$114&gt;35,BY45+BX46-CG45,IF(A46&lt;'Données projet'!$A$114,$BV$205^A46,IF(A46='Données projet'!$A$114,'Données projet'!$B$114,BY45+BX46-CG45)))</f>
        <v>124.88095238095235</v>
      </c>
      <c r="BZ46" s="13">
        <f>BY46*VLOOKUP('Données projet'!$B$12,Paramètres!$A$1:$I$89,3,0)*VLOOKUP('Données projet'!$B$12,Paramètres!$A$1:$I$89,5,0)</f>
        <v>118.83671428571425</v>
      </c>
      <c r="CA46" s="13">
        <f t="shared" si="39"/>
        <v>31.403528374049383</v>
      </c>
      <c r="CB46" s="20">
        <f t="shared" si="10"/>
        <v>261.6684226324216</v>
      </c>
      <c r="CC46" s="59">
        <f t="shared" si="11"/>
        <v>555.00175596575491</v>
      </c>
      <c r="CD46" s="59">
        <f ca="1">AVERAGE(OFFSET($CC$3,0,0,'Données projet'!$E$12+1,1))-AVERAGE(OFFSET($H$3,0,0,'Données projet'!$E$12+1,1))</f>
        <v>346.37621722711009</v>
      </c>
      <c r="CE46" s="59">
        <f t="shared" si="40"/>
        <v>281.04213352617563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4.8809523809523814</v>
      </c>
      <c r="CT46" s="12">
        <f>IF('Données projet'!$A$140&gt;35,CT45+CS46-DB45,IF(A46&lt;'Données projet'!$A$140,$CQ$205^A46,IF(A46='Données projet'!$A$140,'Données projet'!$B$140,CT45+CS46-DB45)))</f>
        <v>124.88095238095235</v>
      </c>
      <c r="CU46" s="17">
        <f>CT46*VLOOKUP('Données projet'!$B$13,Paramètres!$A$1:$I$89,3,0)*VLOOKUP('Données projet'!$B$13,Paramètres!$A$1:$I$89,5,0)</f>
        <v>134.42185714285711</v>
      </c>
      <c r="CV46" s="13">
        <f t="shared" si="41"/>
        <v>35.016123130185981</v>
      </c>
      <c r="CW46" s="20">
        <f t="shared" si="13"/>
        <v>295.10448230888341</v>
      </c>
      <c r="CX46" s="59">
        <f t="shared" si="14"/>
        <v>588.43781564221672</v>
      </c>
      <c r="CY46" s="59">
        <f ca="1">AVERAGE(OFFSET($CX$3,0,0,'Données projet'!$E$13+1,1))-AVERAGE(OFFSET($H$3,0,0,'Données projet'!$E$13+1,1))</f>
        <v>386.84212232126703</v>
      </c>
      <c r="CZ46" s="59">
        <f t="shared" si="42"/>
        <v>312.26317251925781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4.8809523809523814</v>
      </c>
      <c r="N47" s="13">
        <f>IF('Données projet'!$A$36&gt;35,N46+M47-V46,IF(A47&lt;'Données projet'!$A$36,$K$205^A47,IF(A47='Données projet'!$A$36,'Données projet'!$B$36,N46+M47-V46)))</f>
        <v>129.76190476190473</v>
      </c>
      <c r="O47" s="13">
        <f>N47*VLOOKUP('Données projet'!$B$9,Paramètres!$A$1:$I$89,3,0)*VLOOKUP('Données projet'!$B$9,Paramètres!$A$1:$I$89,5,0)</f>
        <v>117.40857142857141</v>
      </c>
      <c r="P47" s="13">
        <f t="shared" si="33"/>
        <v>31.069825314393249</v>
      </c>
      <c r="Q47" s="20">
        <f t="shared" si="53"/>
        <v>258.5998743273301</v>
      </c>
      <c r="R47" s="59">
        <f t="shared" si="0"/>
        <v>551.93320766066336</v>
      </c>
      <c r="S47" s="59">
        <f ca="1">AVERAGE(OFFSET($R$3,0,0,'Données projet'!$E$9+1,1))-AVERAGE(OFFSET($H$3,0,0,'Données projet'!$E$9+1,1))</f>
        <v>331.17319992770996</v>
      </c>
      <c r="T47" s="59">
        <f t="shared" si="34"/>
        <v>269.31145578726938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4.8571428571428568</v>
      </c>
      <c r="AI47" s="13">
        <f>IF('Données projet'!$A$62&gt;35,AI46+AH47-AQ46,IF(A47&lt;'Données projet'!$A$62,$AF$205^A47,IF(A47='Données projet'!$A$62,'Données projet'!$B$62,AI46+AH47-AQ46)))</f>
        <v>130.71428571428555</v>
      </c>
      <c r="AJ47" s="13">
        <f>AI47*VLOOKUP('Données projet'!$B$10,Paramètres!$A$1:$I$89,3,0)*VLOOKUP('Données projet'!$B$10,Paramètres!$A$1:$I$89,5,0)</f>
        <v>132.54428571428556</v>
      </c>
      <c r="AK47" s="13">
        <f t="shared" si="35"/>
        <v>34.583604223458522</v>
      </c>
      <c r="AL47" s="20">
        <f t="shared" si="4"/>
        <v>291.08107497490431</v>
      </c>
      <c r="AM47" s="59">
        <f t="shared" si="5"/>
        <v>584.41440830823763</v>
      </c>
      <c r="AN47" s="59">
        <f ca="1">AVERAGE(OFFSET($AM$3,0,0,'Données projet'!$E$10+1,1))-AVERAGE(OFFSET($H$3,0,0,'Données projet'!$E$10+1,1))</f>
        <v>367.69572408910977</v>
      </c>
      <c r="AO47" s="59">
        <f t="shared" si="36"/>
        <v>298.21938512262744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4.8809523809523814</v>
      </c>
      <c r="BD47" s="12">
        <f>IF('Données projet'!$A$88&gt;35,BD46+BC47-BL46,IF(A47&lt;'Données projet'!$A$88,$BA$205^A47,IF(A47='Données projet'!$A$88,'Données projet'!$B$88,BD46+BC47-BL46)))</f>
        <v>129.76190476190473</v>
      </c>
      <c r="BE47" s="13">
        <f>BD47*VLOOKUP('Données projet'!$B$11,Paramètres!$A$1:$I$89,3,0)*VLOOKUP('Données projet'!$B$11,Paramètres!$A$1:$I$89,5,0)</f>
        <v>125.50571428571426</v>
      </c>
      <c r="BF47" s="13">
        <f t="shared" si="37"/>
        <v>32.95574495841911</v>
      </c>
      <c r="BG47" s="20">
        <f t="shared" si="7"/>
        <v>275.98704151686565</v>
      </c>
      <c r="BH47" s="59">
        <f t="shared" si="8"/>
        <v>569.32037485019896</v>
      </c>
      <c r="BI47" s="59">
        <f ca="1">AVERAGE(OFFSET($BH$3,0,0,'Données projet'!$E$11+1,1))-AVERAGE(OFFSET($H$3,0,0,'Données projet'!$E$11+1,1))</f>
        <v>351.44031543819546</v>
      </c>
      <c r="BJ47" s="59">
        <f t="shared" si="38"/>
        <v>284.9494816485356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4.8809523809523814</v>
      </c>
      <c r="BY47" s="12">
        <f>IF('Données projet'!$A$114&gt;35,BY46+BX47-CG46,IF(A47&lt;'Données projet'!$A$114,$BV$205^A47,IF(A47='Données projet'!$A$114,'Données projet'!$B$114,BY46+BX47-CG46)))</f>
        <v>129.76190476190473</v>
      </c>
      <c r="BZ47" s="13">
        <f>BY47*VLOOKUP('Données projet'!$B$12,Paramètres!$A$1:$I$89,3,0)*VLOOKUP('Données projet'!$B$12,Paramètres!$A$1:$I$89,5,0)</f>
        <v>123.48142857142854</v>
      </c>
      <c r="CA47" s="13">
        <f t="shared" si="39"/>
        <v>32.485628883117009</v>
      </c>
      <c r="CB47" s="20">
        <f t="shared" si="10"/>
        <v>271.64262506666677</v>
      </c>
      <c r="CC47" s="59">
        <f t="shared" si="11"/>
        <v>564.97595840000008</v>
      </c>
      <c r="CD47" s="59">
        <f ca="1">AVERAGE(OFFSET($CC$3,0,0,'Données projet'!$E$12+1,1))-AVERAGE(OFFSET($H$3,0,0,'Données projet'!$E$12+1,1))</f>
        <v>346.37621722711009</v>
      </c>
      <c r="CE47" s="59">
        <f t="shared" si="40"/>
        <v>281.04213352617563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4.8809523809523814</v>
      </c>
      <c r="CT47" s="12">
        <f>IF('Données projet'!$A$140&gt;35,CT46+CS47-DB46,IF(A47&lt;'Données projet'!$A$140,$CQ$205^A47,IF(A47='Données projet'!$A$140,'Données projet'!$B$140,CT46+CS47-DB46)))</f>
        <v>129.76190476190473</v>
      </c>
      <c r="CU47" s="17">
        <f>CT47*VLOOKUP('Données projet'!$B$13,Paramètres!$A$1:$I$89,3,0)*VLOOKUP('Données projet'!$B$13,Paramètres!$A$1:$I$89,5,0)</f>
        <v>139.67571428571426</v>
      </c>
      <c r="CV47" s="13">
        <f t="shared" si="41"/>
        <v>36.222706168035337</v>
      </c>
      <c r="CW47" s="20">
        <f t="shared" si="13"/>
        <v>306.35641562361388</v>
      </c>
      <c r="CX47" s="59">
        <f t="shared" si="14"/>
        <v>599.68974895694714</v>
      </c>
      <c r="CY47" s="59">
        <f ca="1">AVERAGE(OFFSET($CX$3,0,0,'Données projet'!$E$13+1,1))-AVERAGE(OFFSET($H$3,0,0,'Données projet'!$E$13+1,1))</f>
        <v>386.84212232126703</v>
      </c>
      <c r="CZ47" s="59">
        <f t="shared" si="42"/>
        <v>312.26317251925781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4.8809523809523814</v>
      </c>
      <c r="N48" s="13">
        <f>IF('Données projet'!$A$36&gt;35,N47+M48-V47,IF(A48&lt;'Données projet'!$A$36,$K$205^A48,IF(A48='Données projet'!$A$36,'Données projet'!$B$36,N47+M48-V47)))</f>
        <v>134.64285714285711</v>
      </c>
      <c r="O48" s="13">
        <f>N48*VLOOKUP('Données projet'!$B$9,Paramètres!$A$1:$I$89,3,0)*VLOOKUP('Données projet'!$B$9,Paramètres!$A$1:$I$89,5,0)</f>
        <v>121.8248571428571</v>
      </c>
      <c r="P48" s="13">
        <f t="shared" si="33"/>
        <v>32.100242674290648</v>
      </c>
      <c r="Q48" s="20">
        <f t="shared" si="53"/>
        <v>268.08621551486567</v>
      </c>
      <c r="R48" s="59">
        <f t="shared" si="0"/>
        <v>561.41954884819893</v>
      </c>
      <c r="S48" s="59">
        <f ca="1">AVERAGE(OFFSET($R$3,0,0,'Données projet'!$E$9+1,1))-AVERAGE(OFFSET($H$3,0,0,'Données projet'!$E$9+1,1))</f>
        <v>331.17319992770996</v>
      </c>
      <c r="T48" s="59">
        <f t="shared" si="34"/>
        <v>269.31145578726938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4.8571428571428568</v>
      </c>
      <c r="AI48" s="13">
        <f>IF('Données projet'!$A$62&gt;35,AI47+AH48-AQ47,IF(A48&lt;'Données projet'!$A$62,$AF$205^A48,IF(A48='Données projet'!$A$62,'Données projet'!$B$62,AI47+AH48-AQ47)))</f>
        <v>135.57142857142841</v>
      </c>
      <c r="AJ48" s="13">
        <f>AI48*VLOOKUP('Données projet'!$B$10,Paramètres!$A$1:$I$89,3,0)*VLOOKUP('Données projet'!$B$10,Paramètres!$A$1:$I$89,5,0)</f>
        <v>137.46942857142841</v>
      </c>
      <c r="AK48" s="13">
        <f t="shared" si="35"/>
        <v>35.716673113607783</v>
      </c>
      <c r="AL48" s="20">
        <f t="shared" si="4"/>
        <v>301.6324604347713</v>
      </c>
      <c r="AM48" s="59">
        <f t="shared" si="5"/>
        <v>594.96579376810462</v>
      </c>
      <c r="AN48" s="59">
        <f ca="1">AVERAGE(OFFSET($AM$3,0,0,'Données projet'!$E$10+1,1))-AVERAGE(OFFSET($H$3,0,0,'Données projet'!$E$10+1,1))</f>
        <v>367.69572408910977</v>
      </c>
      <c r="AO48" s="59">
        <f t="shared" si="36"/>
        <v>298.21938512262744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4.8809523809523814</v>
      </c>
      <c r="BD48" s="12">
        <f>IF('Données projet'!$A$88&gt;35,BD47+BC48-BL47,IF(A48&lt;'Données projet'!$A$88,$BA$205^A48,IF(A48='Données projet'!$A$88,'Données projet'!$B$88,BD47+BC48-BL47)))</f>
        <v>134.64285714285711</v>
      </c>
      <c r="BE48" s="13">
        <f>BD48*VLOOKUP('Données projet'!$B$11,Paramètres!$A$1:$I$89,3,0)*VLOOKUP('Données projet'!$B$11,Paramètres!$A$1:$I$89,5,0)</f>
        <v>130.22657142857142</v>
      </c>
      <c r="BF48" s="13">
        <f t="shared" si="37"/>
        <v>34.048708030141761</v>
      </c>
      <c r="BG48" s="20">
        <f t="shared" si="7"/>
        <v>286.1127783905921</v>
      </c>
      <c r="BH48" s="59">
        <f t="shared" si="8"/>
        <v>579.44611172392547</v>
      </c>
      <c r="BI48" s="59">
        <f ca="1">AVERAGE(OFFSET($BH$3,0,0,'Données projet'!$E$11+1,1))-AVERAGE(OFFSET($H$3,0,0,'Données projet'!$E$11+1,1))</f>
        <v>351.44031543819546</v>
      </c>
      <c r="BJ48" s="59">
        <f t="shared" si="38"/>
        <v>284.9494816485356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4.8809523809523814</v>
      </c>
      <c r="BY48" s="12">
        <f>IF('Données projet'!$A$114&gt;35,BY47+BX48-CG47,IF(A48&lt;'Données projet'!$A$114,$BV$205^A48,IF(A48='Données projet'!$A$114,'Données projet'!$B$114,BY47+BX48-CG47)))</f>
        <v>134.64285714285711</v>
      </c>
      <c r="BZ48" s="13">
        <f>BY48*VLOOKUP('Données projet'!$B$12,Paramètres!$A$1:$I$89,3,0)*VLOOKUP('Données projet'!$B$12,Paramètres!$A$1:$I$89,5,0)</f>
        <v>128.12614285714284</v>
      </c>
      <c r="CA48" s="13">
        <f t="shared" si="39"/>
        <v>33.563000757906444</v>
      </c>
      <c r="CB48" s="20">
        <f t="shared" si="10"/>
        <v>281.60859179621082</v>
      </c>
      <c r="CC48" s="59">
        <f t="shared" si="11"/>
        <v>574.94192512954419</v>
      </c>
      <c r="CD48" s="59">
        <f ca="1">AVERAGE(OFFSET($CC$3,0,0,'Données projet'!$E$12+1,1))-AVERAGE(OFFSET($H$3,0,0,'Données projet'!$E$12+1,1))</f>
        <v>346.37621722711009</v>
      </c>
      <c r="CE48" s="59">
        <f t="shared" si="40"/>
        <v>281.04213352617563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4.8809523809523814</v>
      </c>
      <c r="CT48" s="12">
        <f>IF('Données projet'!$A$140&gt;35,CT47+CS48-DB47,IF(A48&lt;'Données projet'!$A$140,$CQ$205^A48,IF(A48='Données projet'!$A$140,'Données projet'!$B$140,CT47+CS48-DB47)))</f>
        <v>134.64285714285711</v>
      </c>
      <c r="CU48" s="17">
        <f>CT48*VLOOKUP('Données projet'!$B$13,Paramètres!$A$1:$I$89,3,0)*VLOOKUP('Données projet'!$B$13,Paramètres!$A$1:$I$89,5,0)</f>
        <v>144.92957142857139</v>
      </c>
      <c r="CV48" s="13">
        <f t="shared" si="41"/>
        <v>37.424016599630022</v>
      </c>
      <c r="CW48" s="20">
        <f t="shared" si="13"/>
        <v>317.59916581578415</v>
      </c>
      <c r="CX48" s="59">
        <f t="shared" si="14"/>
        <v>610.93249914911746</v>
      </c>
      <c r="CY48" s="59">
        <f ca="1">AVERAGE(OFFSET($CX$3,0,0,'Données projet'!$E$13+1,1))-AVERAGE(OFFSET($H$3,0,0,'Données projet'!$E$13+1,1))</f>
        <v>386.84212232126703</v>
      </c>
      <c r="CZ48" s="59">
        <f t="shared" si="42"/>
        <v>312.26317251925781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4.8809523809523814</v>
      </c>
      <c r="N49" s="13">
        <f>IF('Données projet'!$A$36&gt;35,N48+M49-V48,IF(A49&lt;'Données projet'!$A$36,$K$205^A49,IF(A49='Données projet'!$A$36,'Données projet'!$B$36,N48+M49-V48)))</f>
        <v>139.52380952380949</v>
      </c>
      <c r="O49" s="13">
        <f>N49*VLOOKUP('Données projet'!$B$9,Paramètres!$A$1:$I$89,3,0)*VLOOKUP('Données projet'!$B$9,Paramètres!$A$1:$I$89,5,0)</f>
        <v>126.24114285714282</v>
      </c>
      <c r="P49" s="13">
        <f t="shared" si="33"/>
        <v>33.126320212071981</v>
      </c>
      <c r="Q49" s="20">
        <f t="shared" si="53"/>
        <v>277.56499817888243</v>
      </c>
      <c r="R49" s="59">
        <f t="shared" si="0"/>
        <v>570.89833151221569</v>
      </c>
      <c r="S49" s="59">
        <f ca="1">AVERAGE(OFFSET($R$3,0,0,'Données projet'!$E$9+1,1))-AVERAGE(OFFSET($H$3,0,0,'Données projet'!$E$9+1,1))</f>
        <v>331.17319992770996</v>
      </c>
      <c r="T49" s="59">
        <f t="shared" si="34"/>
        <v>269.31145578726938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4.8571428571428568</v>
      </c>
      <c r="AI49" s="13">
        <f>IF('Données projet'!$A$62&gt;35,AI48+AH49-AQ48,IF(A49&lt;'Données projet'!$A$62,$AF$205^A49,IF(A49='Données projet'!$A$62,'Données projet'!$B$62,AI48+AH49-AQ48)))</f>
        <v>140.42857142857127</v>
      </c>
      <c r="AJ49" s="13">
        <f>AI49*VLOOKUP('Données projet'!$B$10,Paramètres!$A$1:$I$89,3,0)*VLOOKUP('Données projet'!$B$10,Paramètres!$A$1:$I$89,5,0)</f>
        <v>142.39457142857128</v>
      </c>
      <c r="AK49" s="13">
        <f t="shared" si="35"/>
        <v>36.84502555736325</v>
      </c>
      <c r="AL49" s="20">
        <f t="shared" si="4"/>
        <v>312.17563141716931</v>
      </c>
      <c r="AM49" s="59">
        <f t="shared" si="5"/>
        <v>605.50896475050263</v>
      </c>
      <c r="AN49" s="59">
        <f ca="1">AVERAGE(OFFSET($AM$3,0,0,'Données projet'!$E$10+1,1))-AVERAGE(OFFSET($H$3,0,0,'Données projet'!$E$10+1,1))</f>
        <v>367.69572408910977</v>
      </c>
      <c r="AO49" s="59">
        <f t="shared" si="36"/>
        <v>298.21938512262744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4.8809523809523814</v>
      </c>
      <c r="BD49" s="12">
        <f>IF('Données projet'!$A$88&gt;35,BD48+BC49-BL48,IF(A49&lt;'Données projet'!$A$88,$BA$205^A49,IF(A49='Données projet'!$A$88,'Données projet'!$B$88,BD48+BC49-BL48)))</f>
        <v>139.52380952380949</v>
      </c>
      <c r="BE49" s="13">
        <f>BD49*VLOOKUP('Données projet'!$B$11,Paramètres!$A$1:$I$89,3,0)*VLOOKUP('Données projet'!$B$11,Paramètres!$A$1:$I$89,5,0)</f>
        <v>134.94742857142853</v>
      </c>
      <c r="BF49" s="13">
        <f t="shared" si="37"/>
        <v>35.137067855165235</v>
      </c>
      <c r="BG49" s="20">
        <f t="shared" si="7"/>
        <v>296.23049794298413</v>
      </c>
      <c r="BH49" s="59">
        <f t="shared" si="8"/>
        <v>589.56383127631739</v>
      </c>
      <c r="BI49" s="59">
        <f ca="1">AVERAGE(OFFSET($BH$3,0,0,'Données projet'!$E$11+1,1))-AVERAGE(OFFSET($H$3,0,0,'Données projet'!$E$11+1,1))</f>
        <v>351.44031543819546</v>
      </c>
      <c r="BJ49" s="59">
        <f t="shared" si="38"/>
        <v>284.9494816485356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4.8809523809523814</v>
      </c>
      <c r="BY49" s="12">
        <f>IF('Données projet'!$A$114&gt;35,BY48+BX49-CG48,IF(A49&lt;'Données projet'!$A$114,$BV$205^A49,IF(A49='Données projet'!$A$114,'Données projet'!$B$114,BY48+BX49-CG48)))</f>
        <v>139.52380952380949</v>
      </c>
      <c r="BZ49" s="13">
        <f>BY49*VLOOKUP('Données projet'!$B$12,Paramètres!$A$1:$I$89,3,0)*VLOOKUP('Données projet'!$B$12,Paramètres!$A$1:$I$89,5,0)</f>
        <v>132.77085714285712</v>
      </c>
      <c r="CA49" s="13">
        <f t="shared" si="39"/>
        <v>34.635835051642403</v>
      </c>
      <c r="CB49" s="20">
        <f t="shared" si="10"/>
        <v>291.56665557208669</v>
      </c>
      <c r="CC49" s="59">
        <f t="shared" si="11"/>
        <v>584.89998890542006</v>
      </c>
      <c r="CD49" s="59">
        <f ca="1">AVERAGE(OFFSET($CC$3,0,0,'Données projet'!$E$12+1,1))-AVERAGE(OFFSET($H$3,0,0,'Données projet'!$E$12+1,1))</f>
        <v>346.37621722711009</v>
      </c>
      <c r="CE49" s="59">
        <f t="shared" si="40"/>
        <v>281.04213352617563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4.8809523809523814</v>
      </c>
      <c r="CT49" s="12">
        <f>IF('Données projet'!$A$140&gt;35,CT48+CS49-DB48,IF(A49&lt;'Données projet'!$A$140,$CQ$205^A49,IF(A49='Données projet'!$A$140,'Données projet'!$B$140,CT48+CS49-DB48)))</f>
        <v>139.52380952380949</v>
      </c>
      <c r="CU49" s="17">
        <f>CT49*VLOOKUP('Données projet'!$B$13,Paramètres!$A$1:$I$89,3,0)*VLOOKUP('Données projet'!$B$13,Paramètres!$A$1:$I$89,5,0)</f>
        <v>150.18342857142852</v>
      </c>
      <c r="CV49" s="13">
        <f t="shared" si="41"/>
        <v>38.620267456549264</v>
      </c>
      <c r="CW49" s="20">
        <f t="shared" si="13"/>
        <v>328.8331039153947</v>
      </c>
      <c r="CX49" s="59">
        <f t="shared" si="14"/>
        <v>622.16643724872802</v>
      </c>
      <c r="CY49" s="59">
        <f ca="1">AVERAGE(OFFSET($CX$3,0,0,'Données projet'!$E$13+1,1))-AVERAGE(OFFSET($H$3,0,0,'Données projet'!$E$13+1,1))</f>
        <v>386.84212232126703</v>
      </c>
      <c r="CZ49" s="59">
        <f t="shared" si="42"/>
        <v>312.26317251925781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4.8809523809523814</v>
      </c>
      <c r="N50" s="13">
        <f>IF('Données projet'!$A$36&gt;35,N49+M50-V49,IF(A50&lt;'Données projet'!$A$36,$K$205^A50,IF(A50='Données projet'!$A$36,'Données projet'!$B$36,N49+M50-V49)))</f>
        <v>144.40476190476187</v>
      </c>
      <c r="O50" s="13">
        <f>N50*VLOOKUP('Données projet'!$B$9,Paramètres!$A$1:$I$89,3,0)*VLOOKUP('Données projet'!$B$9,Paramètres!$A$1:$I$89,5,0)</f>
        <v>130.65742857142854</v>
      </c>
      <c r="P50" s="13">
        <f t="shared" si="33"/>
        <v>34.148227144811472</v>
      </c>
      <c r="Q50" s="20">
        <f t="shared" si="53"/>
        <v>287.036517039118</v>
      </c>
      <c r="R50" s="59">
        <f t="shared" si="0"/>
        <v>580.36985037245131</v>
      </c>
      <c r="S50" s="59">
        <f ca="1">AVERAGE(OFFSET($R$3,0,0,'Données projet'!$E$9+1,1))-AVERAGE(OFFSET($H$3,0,0,'Données projet'!$E$9+1,1))</f>
        <v>331.17319992770996</v>
      </c>
      <c r="T50" s="59">
        <f t="shared" si="34"/>
        <v>269.31145578726938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4.8571428571428568</v>
      </c>
      <c r="AI50" s="13">
        <f>IF('Données projet'!$A$62&gt;35,AI49+AH50-AQ49,IF(A50&lt;'Données projet'!$A$62,$AF$205^A50,IF(A50='Données projet'!$A$62,'Données projet'!$B$62,AI49+AH50-AQ49)))</f>
        <v>145.28571428571414</v>
      </c>
      <c r="AJ50" s="13">
        <f>AI50*VLOOKUP('Données projet'!$B$10,Paramètres!$A$1:$I$89,3,0)*VLOOKUP('Données projet'!$B$10,Paramètres!$A$1:$I$89,5,0)</f>
        <v>147.31971428571416</v>
      </c>
      <c r="AK50" s="13">
        <f t="shared" si="35"/>
        <v>37.968843383330189</v>
      </c>
      <c r="AL50" s="20">
        <f t="shared" si="4"/>
        <v>322.71090460691886</v>
      </c>
      <c r="AM50" s="59">
        <f t="shared" si="5"/>
        <v>616.04423794025217</v>
      </c>
      <c r="AN50" s="59">
        <f ca="1">AVERAGE(OFFSET($AM$3,0,0,'Données projet'!$E$10+1,1))-AVERAGE(OFFSET($H$3,0,0,'Données projet'!$E$10+1,1))</f>
        <v>367.69572408910977</v>
      </c>
      <c r="AO50" s="59">
        <f t="shared" si="36"/>
        <v>298.21938512262744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4.8809523809523814</v>
      </c>
      <c r="BD50" s="12">
        <f>IF('Données projet'!$A$88&gt;35,BD49+BC50-BL49,IF(A50&lt;'Données projet'!$A$88,$BA$205^A50,IF(A50='Données projet'!$A$88,'Données projet'!$B$88,BD49+BC50-BL49)))</f>
        <v>144.40476190476187</v>
      </c>
      <c r="BE50" s="13">
        <f>BD50*VLOOKUP('Données projet'!$B$11,Paramètres!$A$1:$I$89,3,0)*VLOOKUP('Données projet'!$B$11,Paramètres!$A$1:$I$89,5,0)</f>
        <v>139.66828571428567</v>
      </c>
      <c r="BF50" s="13">
        <f t="shared" si="37"/>
        <v>36.221003921938156</v>
      </c>
      <c r="BG50" s="20">
        <f t="shared" si="7"/>
        <v>306.34051278308982</v>
      </c>
      <c r="BH50" s="59">
        <f t="shared" si="8"/>
        <v>599.67384611642319</v>
      </c>
      <c r="BI50" s="59">
        <f ca="1">AVERAGE(OFFSET($BH$3,0,0,'Données projet'!$E$11+1,1))-AVERAGE(OFFSET($H$3,0,0,'Données projet'!$E$11+1,1))</f>
        <v>351.44031543819546</v>
      </c>
      <c r="BJ50" s="59">
        <f t="shared" si="38"/>
        <v>284.9494816485356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4.8809523809523814</v>
      </c>
      <c r="BY50" s="12">
        <f>IF('Données projet'!$A$114&gt;35,BY49+BX50-CG49,IF(A50&lt;'Données projet'!$A$114,$BV$205^A50,IF(A50='Données projet'!$A$114,'Données projet'!$B$114,BY49+BX50-CG49)))</f>
        <v>144.40476190476187</v>
      </c>
      <c r="BZ50" s="13">
        <f>BY50*VLOOKUP('Données projet'!$B$12,Paramètres!$A$1:$I$89,3,0)*VLOOKUP('Données projet'!$B$12,Paramètres!$A$1:$I$89,5,0)</f>
        <v>137.41557142857138</v>
      </c>
      <c r="CA50" s="13">
        <f t="shared" si="39"/>
        <v>35.704308692357785</v>
      </c>
      <c r="CB50" s="20">
        <f t="shared" si="10"/>
        <v>301.51712454395164</v>
      </c>
      <c r="CC50" s="59">
        <f t="shared" si="11"/>
        <v>594.85045787728495</v>
      </c>
      <c r="CD50" s="59">
        <f ca="1">AVERAGE(OFFSET($CC$3,0,0,'Données projet'!$E$12+1,1))-AVERAGE(OFFSET($H$3,0,0,'Données projet'!$E$12+1,1))</f>
        <v>346.37621722711009</v>
      </c>
      <c r="CE50" s="59">
        <f t="shared" si="40"/>
        <v>281.04213352617563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4.8809523809523814</v>
      </c>
      <c r="CT50" s="12">
        <f>IF('Données projet'!$A$140&gt;35,CT49+CS50-DB49,IF(A50&lt;'Données projet'!$A$140,$CQ$205^A50,IF(A50='Données projet'!$A$140,'Données projet'!$B$140,CT49+CS50-DB49)))</f>
        <v>144.40476190476187</v>
      </c>
      <c r="CU50" s="17">
        <f>CT50*VLOOKUP('Données projet'!$B$13,Paramètres!$A$1:$I$89,3,0)*VLOOKUP('Données projet'!$B$13,Paramètres!$A$1:$I$89,5,0)</f>
        <v>155.43728571428565</v>
      </c>
      <c r="CV50" s="13">
        <f t="shared" si="41"/>
        <v>39.811656020248492</v>
      </c>
      <c r="CW50" s="20">
        <f t="shared" si="13"/>
        <v>340.05857352098025</v>
      </c>
      <c r="CX50" s="59">
        <f t="shared" si="14"/>
        <v>633.39190685431356</v>
      </c>
      <c r="CY50" s="59">
        <f ca="1">AVERAGE(OFFSET($CX$3,0,0,'Données projet'!$E$13+1,1))-AVERAGE(OFFSET($H$3,0,0,'Données projet'!$E$13+1,1))</f>
        <v>386.84212232126703</v>
      </c>
      <c r="CZ50" s="59">
        <f t="shared" si="42"/>
        <v>312.26317251925781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4.8809523809523814</v>
      </c>
      <c r="N51" s="13">
        <f>IF('Données projet'!$A$36&gt;35,N50+M51-V50,IF(A51&lt;'Données projet'!$A$36,$K$205^A51,IF(A51='Données projet'!$A$36,'Données projet'!$B$36,N50+M51-V50)))</f>
        <v>149.28571428571425</v>
      </c>
      <c r="O51" s="13">
        <f>N51*VLOOKUP('Données projet'!$B$9,Paramètres!$A$1:$I$89,3,0)*VLOOKUP('Données projet'!$B$9,Paramètres!$A$1:$I$89,5,0)</f>
        <v>135.07371428571426</v>
      </c>
      <c r="P51" s="13">
        <f t="shared" si="33"/>
        <v>35.166120601357029</v>
      </c>
      <c r="Q51" s="20">
        <f t="shared" si="53"/>
        <v>296.50104576164915</v>
      </c>
      <c r="R51" s="59">
        <f t="shared" si="0"/>
        <v>589.83437909498252</v>
      </c>
      <c r="S51" s="59">
        <f ca="1">AVERAGE(OFFSET($R$3,0,0,'Données projet'!$E$9+1,1))-AVERAGE(OFFSET($H$3,0,0,'Données projet'!$E$9+1,1))</f>
        <v>331.17319992770996</v>
      </c>
      <c r="T51" s="59">
        <f t="shared" si="34"/>
        <v>269.31145578726938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4.8571428571428568</v>
      </c>
      <c r="AI51" s="13">
        <f>IF('Données projet'!$A$62&gt;35,AI50+AH51-AQ50,IF(A51&lt;'Données projet'!$A$62,$AF$205^A51,IF(A51='Données projet'!$A$62,'Données projet'!$B$62,AI50+AH51-AQ50)))</f>
        <v>150.142857142857</v>
      </c>
      <c r="AJ51" s="13">
        <f>AI51*VLOOKUP('Données projet'!$B$10,Paramètres!$A$1:$I$89,3,0)*VLOOKUP('Données projet'!$B$10,Paramètres!$A$1:$I$89,5,0)</f>
        <v>152.244857142857</v>
      </c>
      <c r="AK51" s="13">
        <f t="shared" si="35"/>
        <v>39.088295572594376</v>
      </c>
      <c r="AL51" s="20">
        <f t="shared" si="4"/>
        <v>333.23857431274445</v>
      </c>
      <c r="AM51" s="59">
        <f t="shared" si="5"/>
        <v>626.57190764607776</v>
      </c>
      <c r="AN51" s="59">
        <f ca="1">AVERAGE(OFFSET($AM$3,0,0,'Données projet'!$E$10+1,1))-AVERAGE(OFFSET($H$3,0,0,'Données projet'!$E$10+1,1))</f>
        <v>367.69572408910977</v>
      </c>
      <c r="AO51" s="59">
        <f t="shared" si="36"/>
        <v>298.21938512262744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4.8809523809523814</v>
      </c>
      <c r="BD51" s="12">
        <f>IF('Données projet'!$A$88&gt;35,BD50+BC51-BL50,IF(A51&lt;'Données projet'!$A$88,$BA$205^A51,IF(A51='Données projet'!$A$88,'Données projet'!$B$88,BD50+BC51-BL50)))</f>
        <v>149.28571428571425</v>
      </c>
      <c r="BE51" s="13">
        <f>BD51*VLOOKUP('Données projet'!$B$11,Paramètres!$A$1:$I$89,3,0)*VLOOKUP('Données projet'!$B$11,Paramètres!$A$1:$I$89,5,0)</f>
        <v>144.38914285714282</v>
      </c>
      <c r="BF51" s="13">
        <f t="shared" si="37"/>
        <v>37.300682896934454</v>
      </c>
      <c r="BG51" s="20">
        <f t="shared" si="7"/>
        <v>316.44311318835122</v>
      </c>
      <c r="BH51" s="59">
        <f t="shared" si="8"/>
        <v>609.77644652168453</v>
      </c>
      <c r="BI51" s="59">
        <f ca="1">AVERAGE(OFFSET($BH$3,0,0,'Données projet'!$E$11+1,1))-AVERAGE(OFFSET($H$3,0,0,'Données projet'!$E$11+1,1))</f>
        <v>351.44031543819546</v>
      </c>
      <c r="BJ51" s="59">
        <f t="shared" si="38"/>
        <v>284.9494816485356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4.8809523809523814</v>
      </c>
      <c r="BY51" s="12">
        <f>IF('Données projet'!$A$114&gt;35,BY50+BX51-CG50,IF(A51&lt;'Données projet'!$A$114,$BV$205^A51,IF(A51='Données projet'!$A$114,'Données projet'!$B$114,BY50+BX51-CG50)))</f>
        <v>149.28571428571425</v>
      </c>
      <c r="BZ51" s="13">
        <f>BY51*VLOOKUP('Données projet'!$B$12,Paramètres!$A$1:$I$89,3,0)*VLOOKUP('Données projet'!$B$12,Paramètres!$A$1:$I$89,5,0)</f>
        <v>142.06028571428567</v>
      </c>
      <c r="CA51" s="13">
        <f t="shared" si="39"/>
        <v>36.768585969017359</v>
      </c>
      <c r="CB51" s="20">
        <f t="shared" si="10"/>
        <v>311.46028484841941</v>
      </c>
      <c r="CC51" s="59">
        <f t="shared" si="11"/>
        <v>604.79361818175266</v>
      </c>
      <c r="CD51" s="59">
        <f ca="1">AVERAGE(OFFSET($CC$3,0,0,'Données projet'!$E$12+1,1))-AVERAGE(OFFSET($H$3,0,0,'Données projet'!$E$12+1,1))</f>
        <v>346.37621722711009</v>
      </c>
      <c r="CE51" s="59">
        <f t="shared" si="40"/>
        <v>281.04213352617563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4.8809523809523814</v>
      </c>
      <c r="CT51" s="12">
        <f>IF('Données projet'!$A$140&gt;35,CT50+CS51-DB50,IF(A51&lt;'Données projet'!$A$140,$CQ$205^A51,IF(A51='Données projet'!$A$140,'Données projet'!$B$140,CT50+CS51-DB50)))</f>
        <v>149.28571428571425</v>
      </c>
      <c r="CU51" s="17">
        <f>CT51*VLOOKUP('Données projet'!$B$13,Paramètres!$A$1:$I$89,3,0)*VLOOKUP('Données projet'!$B$13,Paramètres!$A$1:$I$89,5,0)</f>
        <v>160.69114285714281</v>
      </c>
      <c r="CV51" s="13">
        <f t="shared" si="41"/>
        <v>40.998365479143814</v>
      </c>
      <c r="CW51" s="20">
        <f t="shared" si="13"/>
        <v>351.2758936856992</v>
      </c>
      <c r="CX51" s="59">
        <f t="shared" si="14"/>
        <v>644.60922701903246</v>
      </c>
      <c r="CY51" s="59">
        <f ca="1">AVERAGE(OFFSET($CX$3,0,0,'Données projet'!$E$13+1,1))-AVERAGE(OFFSET($H$3,0,0,'Données projet'!$E$13+1,1))</f>
        <v>386.84212232126703</v>
      </c>
      <c r="CZ51" s="59">
        <f t="shared" si="42"/>
        <v>312.26317251925781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4.8809523809523814</v>
      </c>
      <c r="N52" s="13">
        <f>IF('Données projet'!$A$36&gt;35,N51+M52-V51,IF(A52&lt;'Données projet'!$A$36,$K$205^A52,IF(A52='Données projet'!$A$36,'Données projet'!$B$36,N51+M52-V51)))</f>
        <v>154.16666666666663</v>
      </c>
      <c r="O52" s="13">
        <f>N52*VLOOKUP('Données projet'!$B$9,Paramètres!$A$1:$I$89,3,0)*VLOOKUP('Données projet'!$B$9,Paramètres!$A$1:$I$89,5,0)</f>
        <v>139.48999999999998</v>
      </c>
      <c r="P52" s="13">
        <f t="shared" si="33"/>
        <v>36.180146852576193</v>
      </c>
      <c r="Q52" s="20">
        <f t="shared" si="53"/>
        <v>305.95883910157016</v>
      </c>
      <c r="R52" s="59">
        <f t="shared" si="0"/>
        <v>599.29217243490348</v>
      </c>
      <c r="S52" s="59">
        <f ca="1">AVERAGE(OFFSET($R$3,0,0,'Données projet'!$E$9+1,1))-AVERAGE(OFFSET($H$3,0,0,'Données projet'!$E$9+1,1))</f>
        <v>331.17319992770996</v>
      </c>
      <c r="T52" s="59">
        <f t="shared" si="34"/>
        <v>269.31145578726938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4.8571428571428568</v>
      </c>
      <c r="AI52" s="13">
        <f>IF('Données projet'!$A$62&gt;35,AI51+AH52-AQ51,IF(A52&lt;'Données projet'!$A$62,$AF$205^A52,IF(A52='Données projet'!$A$62,'Données projet'!$B$62,AI51+AH52-AQ51)))</f>
        <v>154.99999999999986</v>
      </c>
      <c r="AJ52" s="13">
        <f>AI52*VLOOKUP('Données projet'!$B$10,Paramètres!$A$1:$I$89,3,0)*VLOOKUP('Données projet'!$B$10,Paramètres!$A$1:$I$89,5,0)</f>
        <v>157.16999999999987</v>
      </c>
      <c r="AK52" s="13">
        <f t="shared" si="35"/>
        <v>40.203539552443196</v>
      </c>
      <c r="AL52" s="20">
        <f t="shared" si="4"/>
        <v>343.75891472050506</v>
      </c>
      <c r="AM52" s="59">
        <f t="shared" si="5"/>
        <v>637.09224805383838</v>
      </c>
      <c r="AN52" s="59">
        <f ca="1">AVERAGE(OFFSET($AM$3,0,0,'Données projet'!$E$10+1,1))-AVERAGE(OFFSET($H$3,0,0,'Données projet'!$E$10+1,1))</f>
        <v>367.69572408910977</v>
      </c>
      <c r="AO52" s="59">
        <f t="shared" si="36"/>
        <v>298.21938512262744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4.8809523809523814</v>
      </c>
      <c r="BD52" s="12">
        <f>IF('Données projet'!$A$88&gt;35,BD51+BC52-BL51,IF(A52&lt;'Données projet'!$A$88,$BA$205^A52,IF(A52='Données projet'!$A$88,'Données projet'!$B$88,BD51+BC52-BL51)))</f>
        <v>154.16666666666663</v>
      </c>
      <c r="BE52" s="13">
        <f>BD52*VLOOKUP('Données projet'!$B$11,Paramètres!$A$1:$I$89,3,0)*VLOOKUP('Données projet'!$B$11,Paramètres!$A$1:$I$89,5,0)</f>
        <v>149.10999999999999</v>
      </c>
      <c r="BF52" s="13">
        <f t="shared" si="37"/>
        <v>38.37625992957517</v>
      </c>
      <c r="BG52" s="20">
        <f t="shared" si="7"/>
        <v>326.53856937734338</v>
      </c>
      <c r="BH52" s="59">
        <f t="shared" si="8"/>
        <v>619.87190271067675</v>
      </c>
      <c r="BI52" s="59">
        <f ca="1">AVERAGE(OFFSET($BH$3,0,0,'Données projet'!$E$11+1,1))-AVERAGE(OFFSET($H$3,0,0,'Données projet'!$E$11+1,1))</f>
        <v>351.44031543819546</v>
      </c>
      <c r="BJ52" s="59">
        <f t="shared" si="38"/>
        <v>284.9494816485356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4.8809523809523814</v>
      </c>
      <c r="BY52" s="12">
        <f>IF('Données projet'!$A$114&gt;35,BY51+BX52-CG51,IF(A52&lt;'Données projet'!$A$114,$BV$205^A52,IF(A52='Données projet'!$A$114,'Données projet'!$B$114,BY51+BX52-CG51)))</f>
        <v>154.16666666666663</v>
      </c>
      <c r="BZ52" s="13">
        <f>BY52*VLOOKUP('Données projet'!$B$12,Paramètres!$A$1:$I$89,3,0)*VLOOKUP('Données projet'!$B$12,Paramètres!$A$1:$I$89,5,0)</f>
        <v>146.70499999999996</v>
      </c>
      <c r="CA52" s="13">
        <f t="shared" si="39"/>
        <v>37.828819817824446</v>
      </c>
      <c r="CB52" s="20">
        <f t="shared" si="10"/>
        <v>321.39640284937747</v>
      </c>
      <c r="CC52" s="59">
        <f t="shared" si="11"/>
        <v>614.72973618271078</v>
      </c>
      <c r="CD52" s="59">
        <f ca="1">AVERAGE(OFFSET($CC$3,0,0,'Données projet'!$E$12+1,1))-AVERAGE(OFFSET($H$3,0,0,'Données projet'!$E$12+1,1))</f>
        <v>346.37621722711009</v>
      </c>
      <c r="CE52" s="59">
        <f t="shared" si="40"/>
        <v>281.04213352617563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4.8809523809523814</v>
      </c>
      <c r="CT52" s="12">
        <f>IF('Données projet'!$A$140&gt;35,CT51+CS52-DB51,IF(A52&lt;'Données projet'!$A$140,$CQ$205^A52,IF(A52='Données projet'!$A$140,'Données projet'!$B$140,CT51+CS52-DB51)))</f>
        <v>154.16666666666663</v>
      </c>
      <c r="CU52" s="17">
        <f>CT52*VLOOKUP('Données projet'!$B$13,Paramètres!$A$1:$I$89,3,0)*VLOOKUP('Données projet'!$B$13,Paramètres!$A$1:$I$89,5,0)</f>
        <v>165.94499999999996</v>
      </c>
      <c r="CV52" s="13">
        <f t="shared" si="41"/>
        <v>42.180566362892272</v>
      </c>
      <c r="CW52" s="20">
        <f t="shared" si="13"/>
        <v>362.48536141537062</v>
      </c>
      <c r="CX52" s="59">
        <f t="shared" si="14"/>
        <v>655.81869474870393</v>
      </c>
      <c r="CY52" s="59">
        <f ca="1">AVERAGE(OFFSET($CX$3,0,0,'Données projet'!$E$13+1,1))-AVERAGE(OFFSET($H$3,0,0,'Données projet'!$E$13+1,1))</f>
        <v>386.84212232126703</v>
      </c>
      <c r="CZ52" s="59">
        <f t="shared" si="42"/>
        <v>312.26317251925781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4.8809523809523814</v>
      </c>
      <c r="N53" s="13">
        <f>IF('Données projet'!$A$36&gt;35,N52+M53-V52,IF(A53&lt;'Données projet'!$A$36,$K$205^A53,IF(A53='Données projet'!$A$36,'Données projet'!$B$36,N52+M53-V52)))</f>
        <v>159.04761904761901</v>
      </c>
      <c r="O53" s="13">
        <f>N53*VLOOKUP('Données projet'!$B$9,Paramètres!$A$1:$I$89,3,0)*VLOOKUP('Données projet'!$B$9,Paramètres!$A$1:$I$89,5,0)</f>
        <v>143.90628571428567</v>
      </c>
      <c r="P53" s="13">
        <f t="shared" si="33"/>
        <v>37.190442381426415</v>
      </c>
      <c r="Q53" s="20">
        <f t="shared" si="53"/>
        <v>315.41013476669849</v>
      </c>
      <c r="R53" s="59">
        <f t="shared" si="0"/>
        <v>608.74346810003181</v>
      </c>
      <c r="S53" s="59">
        <f ca="1">AVERAGE(OFFSET($R$3,0,0,'Données projet'!$E$9+1,1))-AVERAGE(OFFSET($H$3,0,0,'Données projet'!$E$9+1,1))</f>
        <v>331.17319992770996</v>
      </c>
      <c r="T53" s="59">
        <f t="shared" si="34"/>
        <v>269.31145578726938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4.8571428571428568</v>
      </c>
      <c r="AI53" s="13">
        <f>IF('Données projet'!$A$62&gt;35,AI52+AH53-AQ52,IF(A53&lt;'Données projet'!$A$62,$AF$205^A53,IF(A53='Données projet'!$A$62,'Données projet'!$B$62,AI52+AH53-AQ52)))</f>
        <v>159.85714285714272</v>
      </c>
      <c r="AJ53" s="13">
        <f>AI53*VLOOKUP('Données projet'!$B$10,Paramètres!$A$1:$I$89,3,0)*VLOOKUP('Données projet'!$B$10,Paramètres!$A$1:$I$89,5,0)</f>
        <v>162.09514285714272</v>
      </c>
      <c r="AK53" s="13">
        <f t="shared" si="35"/>
        <v>41.31472232336823</v>
      </c>
      <c r="AL53" s="20">
        <f t="shared" si="4"/>
        <v>354.27218185605653</v>
      </c>
      <c r="AM53" s="59">
        <f t="shared" si="5"/>
        <v>647.60551518938985</v>
      </c>
      <c r="AN53" s="59">
        <f ca="1">AVERAGE(OFFSET($AM$3,0,0,'Données projet'!$E$10+1,1))-AVERAGE(OFFSET($H$3,0,0,'Données projet'!$E$10+1,1))</f>
        <v>367.69572408910977</v>
      </c>
      <c r="AO53" s="59">
        <f t="shared" si="36"/>
        <v>298.21938512262744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4.8809523809523814</v>
      </c>
      <c r="BD53" s="12">
        <f>IF('Données projet'!$A$88&gt;35,BD52+BC53-BL52,IF(A53&lt;'Données projet'!$A$88,$BA$205^A53,IF(A53='Données projet'!$A$88,'Données projet'!$B$88,BD52+BC53-BL52)))</f>
        <v>159.04761904761901</v>
      </c>
      <c r="BE53" s="13">
        <f>BD53*VLOOKUP('Données projet'!$B$11,Paramètres!$A$1:$I$89,3,0)*VLOOKUP('Données projet'!$B$11,Paramètres!$A$1:$I$89,5,0)</f>
        <v>153.8308571428571</v>
      </c>
      <c r="BF53" s="13">
        <f t="shared" si="37"/>
        <v>39.447879787250869</v>
      </c>
      <c r="BG53" s="20">
        <f t="shared" si="7"/>
        <v>336.62713348660469</v>
      </c>
      <c r="BH53" s="59">
        <f t="shared" si="8"/>
        <v>629.96046681993801</v>
      </c>
      <c r="BI53" s="59">
        <f ca="1">AVERAGE(OFFSET($BH$3,0,0,'Données projet'!$E$11+1,1))-AVERAGE(OFFSET($H$3,0,0,'Données projet'!$E$11+1,1))</f>
        <v>351.44031543819546</v>
      </c>
      <c r="BJ53" s="59">
        <f t="shared" si="38"/>
        <v>284.9494816485356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4.8809523809523814</v>
      </c>
      <c r="BY53" s="12">
        <f>IF('Données projet'!$A$114&gt;35,BY52+BX53-CG52,IF(A53&lt;'Données projet'!$A$114,$BV$205^A53,IF(A53='Données projet'!$A$114,'Données projet'!$B$114,BY52+BX53-CG52)))</f>
        <v>159.04761904761901</v>
      </c>
      <c r="BZ53" s="13">
        <f>BY53*VLOOKUP('Données projet'!$B$12,Paramètres!$A$1:$I$89,3,0)*VLOOKUP('Données projet'!$B$12,Paramètres!$A$1:$I$89,5,0)</f>
        <v>151.34971428571427</v>
      </c>
      <c r="CA53" s="13">
        <f t="shared" si="39"/>
        <v>38.885152941052453</v>
      </c>
      <c r="CB53" s="20">
        <f t="shared" si="10"/>
        <v>331.32572708661866</v>
      </c>
      <c r="CC53" s="59">
        <f t="shared" si="11"/>
        <v>624.65906041995197</v>
      </c>
      <c r="CD53" s="59">
        <f ca="1">AVERAGE(OFFSET($CC$3,0,0,'Données projet'!$E$12+1,1))-AVERAGE(OFFSET($H$3,0,0,'Données projet'!$E$12+1,1))</f>
        <v>346.37621722711009</v>
      </c>
      <c r="CE53" s="59">
        <f t="shared" si="40"/>
        <v>281.04213352617563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4.8809523809523814</v>
      </c>
      <c r="CT53" s="12">
        <f>IF('Données projet'!$A$140&gt;35,CT52+CS53-DB52,IF(A53&lt;'Données projet'!$A$140,$CQ$205^A53,IF(A53='Données projet'!$A$140,'Données projet'!$B$140,CT52+CS53-DB52)))</f>
        <v>159.04761904761901</v>
      </c>
      <c r="CU53" s="17">
        <f>CT53*VLOOKUP('Données projet'!$B$13,Paramètres!$A$1:$I$89,3,0)*VLOOKUP('Données projet'!$B$13,Paramètres!$A$1:$I$89,5,0)</f>
        <v>171.19885714285709</v>
      </c>
      <c r="CV53" s="13">
        <f t="shared" si="41"/>
        <v>43.358417789931622</v>
      </c>
      <c r="CW53" s="20">
        <f t="shared" si="13"/>
        <v>373.68725384127362</v>
      </c>
      <c r="CX53" s="59">
        <f t="shared" si="14"/>
        <v>667.02058717460693</v>
      </c>
      <c r="CY53" s="59">
        <f ca="1">AVERAGE(OFFSET($CX$3,0,0,'Données projet'!$E$13+1,1))-AVERAGE(OFFSET($H$3,0,0,'Données projet'!$E$13+1,1))</f>
        <v>386.84212232126703</v>
      </c>
      <c r="CZ53" s="59">
        <f t="shared" si="42"/>
        <v>312.26317251925781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4.8809523809523814</v>
      </c>
      <c r="N54" s="13">
        <f>IF('Données projet'!$A$36&gt;35,N53+M54-V53,IF(A54&lt;'Données projet'!$A$36,$K$205^A54,IF(A54='Données projet'!$A$36,'Données projet'!$B$36,N53+M54-V53)))</f>
        <v>163.92857142857139</v>
      </c>
      <c r="O54" s="13">
        <f>N54*VLOOKUP('Données projet'!$B$9,Paramètres!$A$1:$I$89,3,0)*VLOOKUP('Données projet'!$B$9,Paramètres!$A$1:$I$89,5,0)</f>
        <v>148.32257142857137</v>
      </c>
      <c r="P54" s="13">
        <f t="shared" si="33"/>
        <v>38.197134817978778</v>
      </c>
      <c r="Q54" s="20">
        <f t="shared" si="53"/>
        <v>324.8551550460748</v>
      </c>
      <c r="R54" s="59">
        <f t="shared" si="0"/>
        <v>618.18848837940811</v>
      </c>
      <c r="S54" s="59">
        <f ca="1">AVERAGE(OFFSET($R$3,0,0,'Données projet'!$E$9+1,1))-AVERAGE(OFFSET($H$3,0,0,'Données projet'!$E$9+1,1))</f>
        <v>331.17319992770996</v>
      </c>
      <c r="T54" s="59">
        <f t="shared" si="34"/>
        <v>269.31145578726938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4.8571428571428568</v>
      </c>
      <c r="AI54" s="13">
        <f>IF('Données projet'!$A$62&gt;35,AI53+AH54-AQ53,IF(A54&lt;'Données projet'!$A$62,$AF$205^A54,IF(A54='Données projet'!$A$62,'Données projet'!$B$62,AI53+AH54-AQ53)))</f>
        <v>164.71428571428558</v>
      </c>
      <c r="AJ54" s="13">
        <f>AI54*VLOOKUP('Données projet'!$B$10,Paramètres!$A$1:$I$89,3,0)*VLOOKUP('Données projet'!$B$10,Paramètres!$A$1:$I$89,5,0)</f>
        <v>167.02028571428559</v>
      </c>
      <c r="AK54" s="13">
        <f t="shared" si="35"/>
        <v>42.421981445247468</v>
      </c>
      <c r="AL54" s="20">
        <f t="shared" si="4"/>
        <v>364.77861530285344</v>
      </c>
      <c r="AM54" s="59">
        <f t="shared" si="5"/>
        <v>658.11194863618675</v>
      </c>
      <c r="AN54" s="59">
        <f ca="1">AVERAGE(OFFSET($AM$3,0,0,'Données projet'!$E$10+1,1))-AVERAGE(OFFSET($H$3,0,0,'Données projet'!$E$10+1,1))</f>
        <v>367.69572408910977</v>
      </c>
      <c r="AO54" s="59">
        <f t="shared" si="36"/>
        <v>298.21938512262744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4.8809523809523814</v>
      </c>
      <c r="BD54" s="12">
        <f>IF('Données projet'!$A$88&gt;35,BD53+BC54-BL53,IF(A54&lt;'Données projet'!$A$88,$BA$205^A54,IF(A54='Données projet'!$A$88,'Données projet'!$B$88,BD53+BC54-BL53)))</f>
        <v>163.92857142857139</v>
      </c>
      <c r="BE54" s="13">
        <f>BD54*VLOOKUP('Données projet'!$B$11,Paramètres!$A$1:$I$89,3,0)*VLOOKUP('Données projet'!$B$11,Paramètres!$A$1:$I$89,5,0)</f>
        <v>158.55171428571424</v>
      </c>
      <c r="BF54" s="13">
        <f t="shared" si="37"/>
        <v>40.515677847100918</v>
      </c>
      <c r="BG54" s="20">
        <f t="shared" si="7"/>
        <v>346.7090412979864</v>
      </c>
      <c r="BH54" s="59">
        <f t="shared" si="8"/>
        <v>640.04237463131972</v>
      </c>
      <c r="BI54" s="59">
        <f ca="1">AVERAGE(OFFSET($BH$3,0,0,'Données projet'!$E$11+1,1))-AVERAGE(OFFSET($H$3,0,0,'Données projet'!$E$11+1,1))</f>
        <v>351.44031543819546</v>
      </c>
      <c r="BJ54" s="59">
        <f t="shared" si="38"/>
        <v>284.9494816485356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4.8809523809523814</v>
      </c>
      <c r="BY54" s="12">
        <f>IF('Données projet'!$A$114&gt;35,BY53+BX54-CG53,IF(A54&lt;'Données projet'!$A$114,$BV$205^A54,IF(A54='Données projet'!$A$114,'Données projet'!$B$114,BY53+BX54-CG53)))</f>
        <v>163.92857142857139</v>
      </c>
      <c r="BZ54" s="13">
        <f>BY54*VLOOKUP('Données projet'!$B$12,Paramètres!$A$1:$I$89,3,0)*VLOOKUP('Données projet'!$B$12,Paramètres!$A$1:$I$89,5,0)</f>
        <v>155.99442857142853</v>
      </c>
      <c r="CA54" s="13">
        <f t="shared" si="39"/>
        <v>39.937718784676015</v>
      </c>
      <c r="CB54" s="20">
        <f t="shared" si="10"/>
        <v>341.24848997854878</v>
      </c>
      <c r="CC54" s="59">
        <f t="shared" si="11"/>
        <v>634.58182331188209</v>
      </c>
      <c r="CD54" s="59">
        <f ca="1">AVERAGE(OFFSET($CC$3,0,0,'Données projet'!$E$12+1,1))-AVERAGE(OFFSET($H$3,0,0,'Données projet'!$E$12+1,1))</f>
        <v>346.37621722711009</v>
      </c>
      <c r="CE54" s="59">
        <f t="shared" si="40"/>
        <v>281.04213352617563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4.8809523809523814</v>
      </c>
      <c r="CT54" s="12">
        <f>IF('Données projet'!$A$140&gt;35,CT53+CS54-DB53,IF(A54&lt;'Données projet'!$A$140,$CQ$205^A54,IF(A54='Données projet'!$A$140,'Données projet'!$B$140,CT53+CS54-DB53)))</f>
        <v>163.92857142857139</v>
      </c>
      <c r="CU54" s="17">
        <f>CT54*VLOOKUP('Données projet'!$B$13,Paramètres!$A$1:$I$89,3,0)*VLOOKUP('Données projet'!$B$13,Paramètres!$A$1:$I$89,5,0)</f>
        <v>176.45271428571425</v>
      </c>
      <c r="CV54" s="13">
        <f t="shared" si="41"/>
        <v>44.532068557576174</v>
      </c>
      <c r="CW54" s="20">
        <f t="shared" si="13"/>
        <v>384.88183011873076</v>
      </c>
      <c r="CX54" s="59">
        <f t="shared" si="14"/>
        <v>678.21516345206408</v>
      </c>
      <c r="CY54" s="59">
        <f ca="1">AVERAGE(OFFSET($CX$3,0,0,'Données projet'!$E$13+1,1))-AVERAGE(OFFSET($H$3,0,0,'Données projet'!$E$13+1,1))</f>
        <v>386.84212232126703</v>
      </c>
      <c r="CZ54" s="59">
        <f t="shared" si="42"/>
        <v>312.26317251925781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4.8809523809523814</v>
      </c>
      <c r="N55" s="13">
        <f>IF('Données projet'!$A$36&gt;35,N54+M55-V54,IF(A55&lt;'Données projet'!$A$36,$K$205^A55,IF(A55='Données projet'!$A$36,'Données projet'!$B$36,N54+M55-V54)))</f>
        <v>168.80952380952377</v>
      </c>
      <c r="O55" s="13">
        <f>N55*VLOOKUP('Données projet'!$B$9,Paramètres!$A$1:$I$89,3,0)*VLOOKUP('Données projet'!$B$9,Paramètres!$A$1:$I$89,5,0)</f>
        <v>152.73885714285709</v>
      </c>
      <c r="P55" s="13">
        <f t="shared" si="33"/>
        <v>39.200343759951906</v>
      </c>
      <c r="Q55" s="20">
        <f t="shared" si="53"/>
        <v>334.29410823905897</v>
      </c>
      <c r="R55" s="59">
        <f t="shared" si="0"/>
        <v>627.62744157239229</v>
      </c>
      <c r="S55" s="59">
        <f ca="1">AVERAGE(OFFSET($R$3,0,0,'Données projet'!$E$9+1,1))-AVERAGE(OFFSET($H$3,0,0,'Données projet'!$E$9+1,1))</f>
        <v>331.17319992770996</v>
      </c>
      <c r="T55" s="59">
        <f t="shared" si="34"/>
        <v>269.31145578726938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4.8571428571428568</v>
      </c>
      <c r="AI55" s="13">
        <f>IF('Données projet'!$A$62&gt;35,AI54+AH55-AQ54,IF(A55&lt;'Données projet'!$A$62,$AF$205^A55,IF(A55='Données projet'!$A$62,'Données projet'!$B$62,AI54+AH55-AQ54)))</f>
        <v>169.57142857142844</v>
      </c>
      <c r="AJ55" s="13">
        <f>AI55*VLOOKUP('Données projet'!$B$10,Paramètres!$A$1:$I$89,3,0)*VLOOKUP('Données projet'!$B$10,Paramètres!$A$1:$I$89,5,0)</f>
        <v>171.94542857142844</v>
      </c>
      <c r="AK55" s="13">
        <f t="shared" si="35"/>
        <v>43.525445903935115</v>
      </c>
      <c r="AL55" s="20">
        <f t="shared" si="4"/>
        <v>375.27843971125816</v>
      </c>
      <c r="AM55" s="59">
        <f t="shared" si="5"/>
        <v>668.61177304459147</v>
      </c>
      <c r="AN55" s="59">
        <f ca="1">AVERAGE(OFFSET($AM$3,0,0,'Données projet'!$E$10+1,1))-AVERAGE(OFFSET($H$3,0,0,'Données projet'!$E$10+1,1))</f>
        <v>367.69572408910977</v>
      </c>
      <c r="AO55" s="59">
        <f t="shared" si="36"/>
        <v>298.21938512262744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4.8809523809523814</v>
      </c>
      <c r="BD55" s="12">
        <f>IF('Données projet'!$A$88&gt;35,BD54+BC55-BL54,IF(A55&lt;'Données projet'!$A$88,$BA$205^A55,IF(A55='Données projet'!$A$88,'Données projet'!$B$88,BD54+BC55-BL54)))</f>
        <v>168.80952380952377</v>
      </c>
      <c r="BE55" s="13">
        <f>BD55*VLOOKUP('Données projet'!$B$11,Paramètres!$A$1:$I$89,3,0)*VLOOKUP('Données projet'!$B$11,Paramètres!$A$1:$I$89,5,0)</f>
        <v>163.27257142857138</v>
      </c>
      <c r="BF55" s="13">
        <f t="shared" si="37"/>
        <v>41.579780966353283</v>
      </c>
      <c r="BG55" s="20">
        <f t="shared" si="7"/>
        <v>356.78451375449373</v>
      </c>
      <c r="BH55" s="59">
        <f t="shared" si="8"/>
        <v>650.11784708782704</v>
      </c>
      <c r="BI55" s="59">
        <f ca="1">AVERAGE(OFFSET($BH$3,0,0,'Données projet'!$E$11+1,1))-AVERAGE(OFFSET($H$3,0,0,'Données projet'!$E$11+1,1))</f>
        <v>351.44031543819546</v>
      </c>
      <c r="BJ55" s="59">
        <f t="shared" si="38"/>
        <v>284.9494816485356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4.8809523809523814</v>
      </c>
      <c r="BY55" s="12">
        <f>IF('Données projet'!$A$114&gt;35,BY54+BX55-CG54,IF(A55&lt;'Données projet'!$A$114,$BV$205^A55,IF(A55='Données projet'!$A$114,'Données projet'!$B$114,BY54+BX55-CG54)))</f>
        <v>168.80952380952377</v>
      </c>
      <c r="BZ55" s="13">
        <f>BY55*VLOOKUP('Données projet'!$B$12,Paramètres!$A$1:$I$89,3,0)*VLOOKUP('Données projet'!$B$12,Paramètres!$A$1:$I$89,5,0)</f>
        <v>160.63914285714282</v>
      </c>
      <c r="CA55" s="13">
        <f t="shared" si="39"/>
        <v>40.986642396295615</v>
      </c>
      <c r="CB55" s="20">
        <f t="shared" si="10"/>
        <v>351.16490931640527</v>
      </c>
      <c r="CC55" s="59">
        <f t="shared" si="11"/>
        <v>644.49824264973859</v>
      </c>
      <c r="CD55" s="59">
        <f ca="1">AVERAGE(OFFSET($CC$3,0,0,'Données projet'!$E$12+1,1))-AVERAGE(OFFSET($H$3,0,0,'Données projet'!$E$12+1,1))</f>
        <v>346.37621722711009</v>
      </c>
      <c r="CE55" s="59">
        <f t="shared" si="40"/>
        <v>281.04213352617563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4.8809523809523814</v>
      </c>
      <c r="CT55" s="12">
        <f>IF('Données projet'!$A$140&gt;35,CT54+CS55-DB54,IF(A55&lt;'Données projet'!$A$140,$CQ$205^A55,IF(A55='Données projet'!$A$140,'Données projet'!$B$140,CT54+CS55-DB54)))</f>
        <v>168.80952380952377</v>
      </c>
      <c r="CU55" s="17">
        <f>CT55*VLOOKUP('Données projet'!$B$13,Paramètres!$A$1:$I$89,3,0)*VLOOKUP('Données projet'!$B$13,Paramètres!$A$1:$I$89,5,0)</f>
        <v>181.70657142857138</v>
      </c>
      <c r="CV55" s="13">
        <f t="shared" si="41"/>
        <v>45.701658098635015</v>
      </c>
      <c r="CW55" s="20">
        <f t="shared" si="13"/>
        <v>396.06933309321784</v>
      </c>
      <c r="CX55" s="59">
        <f t="shared" si="14"/>
        <v>689.40266642655115</v>
      </c>
      <c r="CY55" s="59">
        <f ca="1">AVERAGE(OFFSET($CX$3,0,0,'Données projet'!$E$13+1,1))-AVERAGE(OFFSET($H$3,0,0,'Données projet'!$E$13+1,1))</f>
        <v>386.84212232126703</v>
      </c>
      <c r="CZ55" s="59">
        <f t="shared" si="42"/>
        <v>312.26317251925781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4.8809523809523814</v>
      </c>
      <c r="N56" s="13">
        <f>IF('Données projet'!$A$36&gt;35,N55+M56-V55,IF(A56&lt;'Données projet'!$A$36,$K$205^A56,IF(A56='Données projet'!$A$36,'Données projet'!$B$36,N55+M56-V55)))</f>
        <v>173.69047619047615</v>
      </c>
      <c r="O56" s="13">
        <f>N56*VLOOKUP('Données projet'!$B$9,Paramètres!$A$1:$I$89,3,0)*VLOOKUP('Données projet'!$B$9,Paramètres!$A$1:$I$89,5,0)</f>
        <v>157.15514285714281</v>
      </c>
      <c r="P56" s="13">
        <f t="shared" si="33"/>
        <v>40.200181495679104</v>
      </c>
      <c r="Q56" s="20">
        <f t="shared" si="53"/>
        <v>343.72718991449818</v>
      </c>
      <c r="R56" s="59">
        <f t="shared" si="0"/>
        <v>637.0605232478315</v>
      </c>
      <c r="S56" s="59">
        <f ca="1">AVERAGE(OFFSET($R$3,0,0,'Données projet'!$E$9+1,1))-AVERAGE(OFFSET($H$3,0,0,'Données projet'!$E$9+1,1))</f>
        <v>331.17319992770996</v>
      </c>
      <c r="T56" s="59">
        <f t="shared" si="34"/>
        <v>269.31145578726938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4.8571428571428568</v>
      </c>
      <c r="AI56" s="13">
        <f>IF('Données projet'!$A$62&gt;35,AI55+AH56-AQ55,IF(A56&lt;'Données projet'!$A$62,$AF$205^A56,IF(A56='Données projet'!$A$62,'Données projet'!$B$62,AI55+AH56-AQ55)))</f>
        <v>174.4285714285713</v>
      </c>
      <c r="AJ56" s="13">
        <f>AI56*VLOOKUP('Données projet'!$B$10,Paramètres!$A$1:$I$89,3,0)*VLOOKUP('Données projet'!$B$10,Paramètres!$A$1:$I$89,5,0)</f>
        <v>176.87057142857131</v>
      </c>
      <c r="AK56" s="13">
        <f t="shared" si="35"/>
        <v>44.625236875772018</v>
      </c>
      <c r="AL56" s="20">
        <f t="shared" si="4"/>
        <v>385.77186613006461</v>
      </c>
      <c r="AM56" s="59">
        <f t="shared" si="5"/>
        <v>679.10519946339787</v>
      </c>
      <c r="AN56" s="59">
        <f ca="1">AVERAGE(OFFSET($AM$3,0,0,'Données projet'!$E$10+1,1))-AVERAGE(OFFSET($H$3,0,0,'Données projet'!$E$10+1,1))</f>
        <v>367.69572408910977</v>
      </c>
      <c r="AO56" s="59">
        <f t="shared" si="36"/>
        <v>298.21938512262744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4.8809523809523814</v>
      </c>
      <c r="BD56" s="12">
        <f>IF('Données projet'!$A$88&gt;35,BD55+BC56-BL55,IF(A56&lt;'Données projet'!$A$88,$BA$205^A56,IF(A56='Données projet'!$A$88,'Données projet'!$B$88,BD55+BC56-BL55)))</f>
        <v>173.69047619047615</v>
      </c>
      <c r="BE56" s="13">
        <f>BD56*VLOOKUP('Données projet'!$B$11,Paramètres!$A$1:$I$89,3,0)*VLOOKUP('Données projet'!$B$11,Paramètres!$A$1:$I$89,5,0)</f>
        <v>167.99342857142855</v>
      </c>
      <c r="BF56" s="13">
        <f t="shared" si="37"/>
        <v>42.640308249175355</v>
      </c>
      <c r="BG56" s="20">
        <f t="shared" si="7"/>
        <v>366.85375829588514</v>
      </c>
      <c r="BH56" s="59">
        <f t="shared" si="8"/>
        <v>660.18709162921846</v>
      </c>
      <c r="BI56" s="59">
        <f ca="1">AVERAGE(OFFSET($BH$3,0,0,'Données projet'!$E$11+1,1))-AVERAGE(OFFSET($H$3,0,0,'Données projet'!$E$11+1,1))</f>
        <v>351.44031543819546</v>
      </c>
      <c r="BJ56" s="59">
        <f t="shared" si="38"/>
        <v>284.9494816485356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4.8809523809523814</v>
      </c>
      <c r="BY56" s="12">
        <f>IF('Données projet'!$A$114&gt;35,BY55+BX56-CG55,IF(A56&lt;'Données projet'!$A$114,$BV$205^A56,IF(A56='Données projet'!$A$114,'Données projet'!$B$114,BY55+BX56-CG55)))</f>
        <v>173.69047619047615</v>
      </c>
      <c r="BZ56" s="13">
        <f>BY56*VLOOKUP('Données projet'!$B$12,Paramètres!$A$1:$I$89,3,0)*VLOOKUP('Données projet'!$B$12,Paramètres!$A$1:$I$89,5,0)</f>
        <v>165.2838571428571</v>
      </c>
      <c r="CA56" s="13">
        <f t="shared" si="39"/>
        <v>42.032041181049102</v>
      </c>
      <c r="CB56" s="20">
        <f t="shared" si="10"/>
        <v>361.07518958080328</v>
      </c>
      <c r="CC56" s="59">
        <f t="shared" si="11"/>
        <v>654.4085229141366</v>
      </c>
      <c r="CD56" s="59">
        <f ca="1">AVERAGE(OFFSET($CC$3,0,0,'Données projet'!$E$12+1,1))-AVERAGE(OFFSET($H$3,0,0,'Données projet'!$E$12+1,1))</f>
        <v>346.37621722711009</v>
      </c>
      <c r="CE56" s="59">
        <f t="shared" si="40"/>
        <v>281.04213352617563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4.8809523809523814</v>
      </c>
      <c r="CT56" s="12">
        <f>IF('Données projet'!$A$140&gt;35,CT55+CS56-DB55,IF(A56&lt;'Données projet'!$A$140,$CQ$205^A56,IF(A56='Données projet'!$A$140,'Données projet'!$B$140,CT55+CS56-DB55)))</f>
        <v>173.69047619047615</v>
      </c>
      <c r="CU56" s="17">
        <f>CT56*VLOOKUP('Données projet'!$B$13,Paramètres!$A$1:$I$89,3,0)*VLOOKUP('Données projet'!$B$13,Paramètres!$A$1:$I$89,5,0)</f>
        <v>186.96042857142851</v>
      </c>
      <c r="CV56" s="13">
        <f t="shared" si="41"/>
        <v>46.867317324281913</v>
      </c>
      <c r="CW56" s="20">
        <f t="shared" si="13"/>
        <v>407.2499907683623</v>
      </c>
      <c r="CX56" s="59">
        <f t="shared" si="14"/>
        <v>700.58332410169555</v>
      </c>
      <c r="CY56" s="59">
        <f ca="1">AVERAGE(OFFSET($CX$3,0,0,'Données projet'!$E$13+1,1))-AVERAGE(OFFSET($H$3,0,0,'Données projet'!$E$13+1,1))</f>
        <v>386.84212232126703</v>
      </c>
      <c r="CZ56" s="59">
        <f t="shared" si="42"/>
        <v>312.26317251925781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4.8809523809523814</v>
      </c>
      <c r="N57" s="13">
        <f>IF('Données projet'!$A$36&gt;35,N56+M57-V56,IF(A57&lt;'Données projet'!$A$36,$K$205^A57,IF(A57='Données projet'!$A$36,'Données projet'!$B$36,N56+M57-V56)))</f>
        <v>178.57142857142853</v>
      </c>
      <c r="O57" s="13">
        <f>N57*VLOOKUP('Données projet'!$B$9,Paramètres!$A$1:$I$89,3,0)*VLOOKUP('Données projet'!$B$9,Paramètres!$A$1:$I$89,5,0)</f>
        <v>161.57142857142853</v>
      </c>
      <c r="P57" s="13">
        <f t="shared" si="33"/>
        <v>41.196753643525625</v>
      </c>
      <c r="Q57" s="20">
        <f t="shared" si="53"/>
        <v>353.15458402437844</v>
      </c>
      <c r="R57" s="59">
        <f t="shared" si="0"/>
        <v>646.48791735771169</v>
      </c>
      <c r="S57" s="59">
        <f ca="1">AVERAGE(OFFSET($R$3,0,0,'Données projet'!$E$9+1,1))-AVERAGE(OFFSET($H$3,0,0,'Données projet'!$E$9+1,1))</f>
        <v>331.17319992770996</v>
      </c>
      <c r="T57" s="59">
        <f t="shared" si="34"/>
        <v>269.31145578726938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4.8571428571428568</v>
      </c>
      <c r="AI57" s="13">
        <f>IF('Données projet'!$A$62&gt;35,AI56+AH57-AQ56,IF(A57&lt;'Données projet'!$A$62,$AF$205^A57,IF(A57='Données projet'!$A$62,'Données projet'!$B$62,AI56+AH57-AQ56)))</f>
        <v>179.28571428571416</v>
      </c>
      <c r="AJ57" s="13">
        <f>AI57*VLOOKUP('Données projet'!$B$10,Paramètres!$A$1:$I$89,3,0)*VLOOKUP('Données projet'!$B$10,Paramètres!$A$1:$I$89,5,0)</f>
        <v>181.79571428571415</v>
      </c>
      <c r="AK57" s="13">
        <f t="shared" si="35"/>
        <v>45.721468404547117</v>
      </c>
      <c r="AL57" s="20">
        <f t="shared" si="4"/>
        <v>396.2590931855384</v>
      </c>
      <c r="AM57" s="59">
        <f t="shared" si="5"/>
        <v>689.59242651887166</v>
      </c>
      <c r="AN57" s="59">
        <f ca="1">AVERAGE(OFFSET($AM$3,0,0,'Données projet'!$E$10+1,1))-AVERAGE(OFFSET($H$3,0,0,'Données projet'!$E$10+1,1))</f>
        <v>367.69572408910977</v>
      </c>
      <c r="AO57" s="59">
        <f t="shared" si="36"/>
        <v>298.21938512262744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4.8809523809523814</v>
      </c>
      <c r="BD57" s="12">
        <f>IF('Données projet'!$A$88&gt;35,BD56+BC57-BL56,IF(A57&lt;'Données projet'!$A$88,$BA$205^A57,IF(A57='Données projet'!$A$88,'Données projet'!$B$88,BD56+BC57-BL56)))</f>
        <v>178.57142857142853</v>
      </c>
      <c r="BE57" s="13">
        <f>BD57*VLOOKUP('Données projet'!$B$11,Paramètres!$A$1:$I$89,3,0)*VLOOKUP('Données projet'!$B$11,Paramètres!$A$1:$I$89,5,0)</f>
        <v>172.71428571428567</v>
      </c>
      <c r="BF57" s="13">
        <f t="shared" si="37"/>
        <v>43.697371724903299</v>
      </c>
      <c r="BG57" s="20">
        <f t="shared" si="7"/>
        <v>376.91697003992073</v>
      </c>
      <c r="BH57" s="59">
        <f t="shared" si="8"/>
        <v>670.25030337325404</v>
      </c>
      <c r="BI57" s="59">
        <f ca="1">AVERAGE(OFFSET($BH$3,0,0,'Données projet'!$E$11+1,1))-AVERAGE(OFFSET($H$3,0,0,'Données projet'!$E$11+1,1))</f>
        <v>351.44031543819546</v>
      </c>
      <c r="BJ57" s="59">
        <f t="shared" si="38"/>
        <v>284.9494816485356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4.8809523809523814</v>
      </c>
      <c r="BY57" s="12">
        <f>IF('Données projet'!$A$114&gt;35,BY56+BX57-CG56,IF(A57&lt;'Données projet'!$A$114,$BV$205^A57,IF(A57='Données projet'!$A$114,'Données projet'!$B$114,BY56+BX57-CG56)))</f>
        <v>178.57142857142853</v>
      </c>
      <c r="BZ57" s="13">
        <f>BY57*VLOOKUP('Données projet'!$B$12,Paramètres!$A$1:$I$89,3,0)*VLOOKUP('Données projet'!$B$12,Paramètres!$A$1:$I$89,5,0)</f>
        <v>169.92857142857139</v>
      </c>
      <c r="CA57" s="13">
        <f t="shared" si="39"/>
        <v>43.074025570166192</v>
      </c>
      <c r="CB57" s="20">
        <f t="shared" si="10"/>
        <v>370.97952310613459</v>
      </c>
      <c r="CC57" s="59">
        <f t="shared" si="11"/>
        <v>664.31285643946785</v>
      </c>
      <c r="CD57" s="59">
        <f ca="1">AVERAGE(OFFSET($CC$3,0,0,'Données projet'!$E$12+1,1))-AVERAGE(OFFSET($H$3,0,0,'Données projet'!$E$12+1,1))</f>
        <v>346.37621722711009</v>
      </c>
      <c r="CE57" s="59">
        <f t="shared" si="40"/>
        <v>281.04213352617563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4.8809523809523814</v>
      </c>
      <c r="CT57" s="12">
        <f>IF('Données projet'!$A$140&gt;35,CT56+CS57-DB56,IF(A57&lt;'Données projet'!$A$140,$CQ$205^A57,IF(A57='Données projet'!$A$140,'Données projet'!$B$140,CT56+CS57-DB56)))</f>
        <v>178.57142857142853</v>
      </c>
      <c r="CU57" s="17">
        <f>CT57*VLOOKUP('Données projet'!$B$13,Paramètres!$A$1:$I$89,3,0)*VLOOKUP('Données projet'!$B$13,Paramètres!$A$1:$I$89,5,0)</f>
        <v>192.21428571428567</v>
      </c>
      <c r="CV57" s="13">
        <f t="shared" si="41"/>
        <v>48.029169369519174</v>
      </c>
      <c r="CW57" s="20">
        <f t="shared" si="13"/>
        <v>418.4240176042934</v>
      </c>
      <c r="CX57" s="59">
        <f t="shared" si="14"/>
        <v>711.75735093762671</v>
      </c>
      <c r="CY57" s="59">
        <f ca="1">AVERAGE(OFFSET($CX$3,0,0,'Données projet'!$E$13+1,1))-AVERAGE(OFFSET($H$3,0,0,'Données projet'!$E$13+1,1))</f>
        <v>386.84212232126703</v>
      </c>
      <c r="CZ57" s="59">
        <f t="shared" si="42"/>
        <v>312.26317251925781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4.8809523809523814</v>
      </c>
      <c r="N58" s="13">
        <f>IF('Données projet'!$A$36&gt;35,N57+M58-V57,IF(A58&lt;'Données projet'!$A$36,$K$205^A58,IF(A58='Données projet'!$A$36,'Données projet'!$B$36,N57+M58-V57)))</f>
        <v>183.45238095238091</v>
      </c>
      <c r="O58" s="13">
        <f>N58*VLOOKUP('Données projet'!$B$9,Paramètres!$A$1:$I$89,3,0)*VLOOKUP('Données projet'!$B$9,Paramètres!$A$1:$I$89,5,0)</f>
        <v>165.98771428571425</v>
      </c>
      <c r="P58" s="13">
        <f t="shared" si="33"/>
        <v>42.190159719430262</v>
      </c>
      <c r="Q58" s="20">
        <f t="shared" si="53"/>
        <v>362.5764638922933</v>
      </c>
      <c r="R58" s="59">
        <f t="shared" si="0"/>
        <v>655.90979722562656</v>
      </c>
      <c r="S58" s="59">
        <f ca="1">AVERAGE(OFFSET($R$3,0,0,'Données projet'!$E$9+1,1))-AVERAGE(OFFSET($H$3,0,0,'Données projet'!$E$9+1,1))</f>
        <v>331.17319992770996</v>
      </c>
      <c r="T58" s="59">
        <f t="shared" si="34"/>
        <v>269.31145578726938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4.8571428571428568</v>
      </c>
      <c r="AI58" s="13">
        <f>IF('Données projet'!$A$62&gt;35,AI57+AH58-AQ57,IF(A58&lt;'Données projet'!$A$62,$AF$205^A58,IF(A58='Données projet'!$A$62,'Données projet'!$B$62,AI57+AH58-AQ57)))</f>
        <v>184.14285714285703</v>
      </c>
      <c r="AJ58" s="13">
        <f>AI58*VLOOKUP('Données projet'!$B$10,Paramètres!$A$1:$I$89,3,0)*VLOOKUP('Données projet'!$B$10,Paramètres!$A$1:$I$89,5,0)</f>
        <v>186.72085714285703</v>
      </c>
      <c r="AK58" s="13">
        <f t="shared" si="35"/>
        <v>46.81424800303693</v>
      </c>
      <c r="AL58" s="20">
        <f t="shared" si="4"/>
        <v>406.74030812909865</v>
      </c>
      <c r="AM58" s="59">
        <f t="shared" si="5"/>
        <v>700.07364146243197</v>
      </c>
      <c r="AN58" s="59">
        <f ca="1">AVERAGE(OFFSET($AM$3,0,0,'Données projet'!$E$10+1,1))-AVERAGE(OFFSET($H$3,0,0,'Données projet'!$E$10+1,1))</f>
        <v>367.69572408910977</v>
      </c>
      <c r="AO58" s="59">
        <f t="shared" si="36"/>
        <v>298.21938512262744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4.8809523809523814</v>
      </c>
      <c r="BD58" s="12">
        <f>IF('Données projet'!$A$88&gt;35,BD57+BC58-BL57,IF(A58&lt;'Données projet'!$A$88,$BA$205^A58,IF(A58='Données projet'!$A$88,'Données projet'!$B$88,BD57+BC58-BL57)))</f>
        <v>183.45238095238091</v>
      </c>
      <c r="BE58" s="13">
        <f>BD58*VLOOKUP('Données projet'!$B$11,Paramètres!$A$1:$I$89,3,0)*VLOOKUP('Données projet'!$B$11,Paramètres!$A$1:$I$89,5,0)</f>
        <v>177.43514285714281</v>
      </c>
      <c r="BF58" s="13">
        <f t="shared" si="37"/>
        <v>44.75107695003345</v>
      </c>
      <c r="BG58" s="20">
        <f t="shared" si="7"/>
        <v>386.974332830832</v>
      </c>
      <c r="BH58" s="59">
        <f t="shared" si="8"/>
        <v>680.30766616416531</v>
      </c>
      <c r="BI58" s="59">
        <f ca="1">AVERAGE(OFFSET($BH$3,0,0,'Données projet'!$E$11+1,1))-AVERAGE(OFFSET($H$3,0,0,'Données projet'!$E$11+1,1))</f>
        <v>351.44031543819546</v>
      </c>
      <c r="BJ58" s="59">
        <f t="shared" si="38"/>
        <v>284.9494816485356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4.8809523809523814</v>
      </c>
      <c r="BY58" s="12">
        <f>IF('Données projet'!$A$114&gt;35,BY57+BX58-CG57,IF(A58&lt;'Données projet'!$A$114,$BV$205^A58,IF(A58='Données projet'!$A$114,'Données projet'!$B$114,BY57+BX58-CG57)))</f>
        <v>183.45238095238091</v>
      </c>
      <c r="BZ58" s="13">
        <f>BY58*VLOOKUP('Données projet'!$B$12,Paramètres!$A$1:$I$89,3,0)*VLOOKUP('Données projet'!$B$12,Paramètres!$A$1:$I$89,5,0)</f>
        <v>174.57328571428567</v>
      </c>
      <c r="CA58" s="13">
        <f t="shared" si="39"/>
        <v>44.112699614372055</v>
      </c>
      <c r="CB58" s="20">
        <f t="shared" si="10"/>
        <v>380.87809111407887</v>
      </c>
      <c r="CC58" s="59">
        <f t="shared" si="11"/>
        <v>674.21142444741213</v>
      </c>
      <c r="CD58" s="59">
        <f ca="1">AVERAGE(OFFSET($CC$3,0,0,'Données projet'!$E$12+1,1))-AVERAGE(OFFSET($H$3,0,0,'Données projet'!$E$12+1,1))</f>
        <v>346.37621722711009</v>
      </c>
      <c r="CE58" s="59">
        <f t="shared" si="40"/>
        <v>281.04213352617563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4.8809523809523814</v>
      </c>
      <c r="CT58" s="12">
        <f>IF('Données projet'!$A$140&gt;35,CT57+CS58-DB57,IF(A58&lt;'Données projet'!$A$140,$CQ$205^A58,IF(A58='Données projet'!$A$140,'Données projet'!$B$140,CT57+CS58-DB57)))</f>
        <v>183.45238095238091</v>
      </c>
      <c r="CU58" s="17">
        <f>CT58*VLOOKUP('Données projet'!$B$13,Paramètres!$A$1:$I$89,3,0)*VLOOKUP('Données projet'!$B$13,Paramètres!$A$1:$I$89,5,0)</f>
        <v>197.46814285714279</v>
      </c>
      <c r="CV58" s="13">
        <f t="shared" si="41"/>
        <v>49.187330254844902</v>
      </c>
      <c r="CW58" s="20">
        <f t="shared" si="13"/>
        <v>429.59161567004526</v>
      </c>
      <c r="CX58" s="59">
        <f t="shared" si="14"/>
        <v>722.92494900337852</v>
      </c>
      <c r="CY58" s="59">
        <f ca="1">AVERAGE(OFFSET($CX$3,0,0,'Données projet'!$E$13+1,1))-AVERAGE(OFFSET($H$3,0,0,'Données projet'!$E$13+1,1))</f>
        <v>386.84212232126703</v>
      </c>
      <c r="CZ58" s="59">
        <f t="shared" si="42"/>
        <v>312.26317251925781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4.8809523809523814</v>
      </c>
      <c r="N59" s="13">
        <f>IF('Données projet'!$A$36&gt;35,N58+M59-V58,IF(A59&lt;'Données projet'!$A$36,$K$205^A59,IF(A59='Données projet'!$A$36,'Données projet'!$B$36,N58+M59-V58)))</f>
        <v>188.33333333333329</v>
      </c>
      <c r="O59" s="13">
        <f>N59*VLOOKUP('Données projet'!$B$9,Paramètres!$A$1:$I$89,3,0)*VLOOKUP('Données projet'!$B$9,Paramètres!$A$1:$I$89,5,0)</f>
        <v>170.40399999999994</v>
      </c>
      <c r="P59" s="13">
        <f t="shared" si="33"/>
        <v>43.180493642348132</v>
      </c>
      <c r="Q59" s="20">
        <f t="shared" si="53"/>
        <v>371.99299309375618</v>
      </c>
      <c r="R59" s="59">
        <f t="shared" si="0"/>
        <v>665.3263264270895</v>
      </c>
      <c r="S59" s="59">
        <f ca="1">AVERAGE(OFFSET($R$3,0,0,'Données projet'!$E$9+1,1))-AVERAGE(OFFSET($H$3,0,0,'Données projet'!$E$9+1,1))</f>
        <v>331.17319992770996</v>
      </c>
      <c r="T59" s="59">
        <f t="shared" si="34"/>
        <v>269.31145578726938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4.8571428571428568</v>
      </c>
      <c r="AI59" s="13">
        <f>IF('Données projet'!$A$62&gt;35,AI58+AH59-AQ58,IF(A59&lt;'Données projet'!$A$62,$AF$205^A59,IF(A59='Données projet'!$A$62,'Données projet'!$B$62,AI58+AH59-AQ58)))</f>
        <v>188.99999999999989</v>
      </c>
      <c r="AJ59" s="13">
        <f>AI59*VLOOKUP('Données projet'!$B$10,Paramètres!$A$1:$I$89,3,0)*VLOOKUP('Données projet'!$B$10,Paramètres!$A$1:$I$89,5,0)</f>
        <v>191.64599999999987</v>
      </c>
      <c r="AK59" s="13">
        <f t="shared" si="35"/>
        <v>47.903677189291592</v>
      </c>
      <c r="AL59" s="20">
        <f t="shared" si="4"/>
        <v>417.21568777134934</v>
      </c>
      <c r="AM59" s="59">
        <f t="shared" si="5"/>
        <v>710.54902110468265</v>
      </c>
      <c r="AN59" s="59">
        <f ca="1">AVERAGE(OFFSET($AM$3,0,0,'Données projet'!$E$10+1,1))-AVERAGE(OFFSET($H$3,0,0,'Données projet'!$E$10+1,1))</f>
        <v>367.69572408910977</v>
      </c>
      <c r="AO59" s="59">
        <f t="shared" si="36"/>
        <v>298.21938512262744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4.8809523809523814</v>
      </c>
      <c r="BD59" s="12">
        <f>IF('Données projet'!$A$88&gt;35,BD58+BC59-BL58,IF(A59&lt;'Données projet'!$A$88,$BA$205^A59,IF(A59='Données projet'!$A$88,'Données projet'!$B$88,BD58+BC59-BL58)))</f>
        <v>188.33333333333329</v>
      </c>
      <c r="BE59" s="13">
        <f>BD59*VLOOKUP('Données projet'!$B$11,Paramètres!$A$1:$I$89,3,0)*VLOOKUP('Données projet'!$B$11,Paramètres!$A$1:$I$89,5,0)</f>
        <v>182.15599999999995</v>
      </c>
      <c r="BF59" s="13">
        <f t="shared" si="37"/>
        <v>45.801523544344732</v>
      </c>
      <c r="BG59" s="20">
        <f t="shared" si="7"/>
        <v>397.02602017306691</v>
      </c>
      <c r="BH59" s="59">
        <f t="shared" si="8"/>
        <v>690.35935350640023</v>
      </c>
      <c r="BI59" s="59">
        <f ca="1">AVERAGE(OFFSET($BH$3,0,0,'Données projet'!$E$11+1,1))-AVERAGE(OFFSET($H$3,0,0,'Données projet'!$E$11+1,1))</f>
        <v>351.44031543819546</v>
      </c>
      <c r="BJ59" s="59">
        <f t="shared" si="38"/>
        <v>284.9494816485356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4.8809523809523814</v>
      </c>
      <c r="BY59" s="12">
        <f>IF('Données projet'!$A$114&gt;35,BY58+BX59-CG58,IF(A59&lt;'Données projet'!$A$114,$BV$205^A59,IF(A59='Données projet'!$A$114,'Données projet'!$B$114,BY58+BX59-CG58)))</f>
        <v>188.33333333333329</v>
      </c>
      <c r="BZ59" s="13">
        <f>BY59*VLOOKUP('Données projet'!$B$12,Paramètres!$A$1:$I$89,3,0)*VLOOKUP('Données projet'!$B$12,Paramètres!$A$1:$I$89,5,0)</f>
        <v>179.21799999999996</v>
      </c>
      <c r="CA59" s="13">
        <f t="shared" si="39"/>
        <v>45.148161512362442</v>
      </c>
      <c r="CB59" s="20">
        <f t="shared" si="10"/>
        <v>390.77106463403112</v>
      </c>
      <c r="CC59" s="59">
        <f t="shared" si="11"/>
        <v>684.10439796736443</v>
      </c>
      <c r="CD59" s="59">
        <f ca="1">AVERAGE(OFFSET($CC$3,0,0,'Données projet'!$E$12+1,1))-AVERAGE(OFFSET($H$3,0,0,'Données projet'!$E$12+1,1))</f>
        <v>346.37621722711009</v>
      </c>
      <c r="CE59" s="59">
        <f t="shared" si="40"/>
        <v>281.04213352617563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4.8809523809523814</v>
      </c>
      <c r="CT59" s="12">
        <f>IF('Données projet'!$A$140&gt;35,CT58+CS59-DB58,IF(A59&lt;'Données projet'!$A$140,$CQ$205^A59,IF(A59='Données projet'!$A$140,'Données projet'!$B$140,CT58+CS59-DB58)))</f>
        <v>188.33333333333329</v>
      </c>
      <c r="CU59" s="17">
        <f>CT59*VLOOKUP('Données projet'!$B$13,Paramètres!$A$1:$I$89,3,0)*VLOOKUP('Données projet'!$B$13,Paramètres!$A$1:$I$89,5,0)</f>
        <v>202.72199999999995</v>
      </c>
      <c r="CV59" s="13">
        <f t="shared" si="41"/>
        <v>50.34190947552284</v>
      </c>
      <c r="CW59" s="20">
        <f t="shared" si="13"/>
        <v>440.75297566986887</v>
      </c>
      <c r="CX59" s="59">
        <f t="shared" si="14"/>
        <v>734.08630900320213</v>
      </c>
      <c r="CY59" s="59">
        <f ca="1">AVERAGE(OFFSET($CX$3,0,0,'Données projet'!$E$13+1,1))-AVERAGE(OFFSET($H$3,0,0,'Données projet'!$E$13+1,1))</f>
        <v>386.84212232126703</v>
      </c>
      <c r="CZ59" s="59">
        <f t="shared" si="42"/>
        <v>312.26317251925781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4.8809523809523814</v>
      </c>
      <c r="N60" s="13">
        <f>IF('Données projet'!$A$36&gt;35,N59+M60-V59,IF(A60&lt;'Données projet'!$A$36,$K$205^A60,IF(A60='Données projet'!$A$36,'Données projet'!$B$36,N59+M60-V59)))</f>
        <v>193.21428571428567</v>
      </c>
      <c r="O60" s="13">
        <f>N60*VLOOKUP('Données projet'!$B$9,Paramètres!$A$1:$I$89,3,0)*VLOOKUP('Données projet'!$B$9,Paramètres!$A$1:$I$89,5,0)</f>
        <v>174.82028571428566</v>
      </c>
      <c r="P60" s="13">
        <f t="shared" si="33"/>
        <v>44.167844185821686</v>
      </c>
      <c r="Q60" s="20">
        <f t="shared" si="53"/>
        <v>381.40432624268692</v>
      </c>
      <c r="R60" s="59">
        <f t="shared" si="0"/>
        <v>674.73765957602018</v>
      </c>
      <c r="S60" s="59">
        <f ca="1">AVERAGE(OFFSET($R$3,0,0,'Données projet'!$E$9+1,1))-AVERAGE(OFFSET($H$3,0,0,'Données projet'!$E$9+1,1))</f>
        <v>331.17319992770996</v>
      </c>
      <c r="T60" s="59">
        <f t="shared" si="34"/>
        <v>269.31145578726938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4.8571428571428568</v>
      </c>
      <c r="AI60" s="13">
        <f>IF('Données projet'!$A$62&gt;35,AI59+AH60-AQ59,IF(A60&lt;'Données projet'!$A$62,$AF$205^A60,IF(A60='Données projet'!$A$62,'Données projet'!$B$62,AI59+AH60-AQ59)))</f>
        <v>193.85714285714275</v>
      </c>
      <c r="AJ60" s="13">
        <f>AI60*VLOOKUP('Données projet'!$B$10,Paramètres!$A$1:$I$89,3,0)*VLOOKUP('Données projet'!$B$10,Paramètres!$A$1:$I$89,5,0)</f>
        <v>196.57114285714277</v>
      </c>
      <c r="AK60" s="13">
        <f t="shared" si="35"/>
        <v>48.989851966241851</v>
      </c>
      <c r="AL60" s="20">
        <f t="shared" si="4"/>
        <v>427.68539931739491</v>
      </c>
      <c r="AM60" s="59">
        <f t="shared" si="5"/>
        <v>721.01873265072823</v>
      </c>
      <c r="AN60" s="59">
        <f ca="1">AVERAGE(OFFSET($AM$3,0,0,'Données projet'!$E$10+1,1))-AVERAGE(OFFSET($H$3,0,0,'Données projet'!$E$10+1,1))</f>
        <v>367.69572408910977</v>
      </c>
      <c r="AO60" s="59">
        <f t="shared" si="36"/>
        <v>298.21938512262744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4.8809523809523814</v>
      </c>
      <c r="BD60" s="12">
        <f>IF('Données projet'!$A$88&gt;35,BD59+BC60-BL59,IF(A60&lt;'Données projet'!$A$88,$BA$205^A60,IF(A60='Données projet'!$A$88,'Données projet'!$B$88,BD59+BC60-BL59)))</f>
        <v>193.21428571428567</v>
      </c>
      <c r="BE60" s="13">
        <f>BD60*VLOOKUP('Données projet'!$B$11,Paramètres!$A$1:$I$89,3,0)*VLOOKUP('Données projet'!$B$11,Paramètres!$A$1:$I$89,5,0)</f>
        <v>186.87685714285712</v>
      </c>
      <c r="BF60" s="13">
        <f t="shared" si="37"/>
        <v>46.8488056698802</v>
      </c>
      <c r="BG60" s="20">
        <f t="shared" si="7"/>
        <v>407.07219606551752</v>
      </c>
      <c r="BH60" s="59">
        <f t="shared" si="8"/>
        <v>700.40552939885083</v>
      </c>
      <c r="BI60" s="59">
        <f ca="1">AVERAGE(OFFSET($BH$3,0,0,'Données projet'!$E$11+1,1))-AVERAGE(OFFSET($H$3,0,0,'Données projet'!$E$11+1,1))</f>
        <v>351.44031543819546</v>
      </c>
      <c r="BJ60" s="59">
        <f t="shared" si="38"/>
        <v>284.9494816485356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4.8809523809523814</v>
      </c>
      <c r="BY60" s="12">
        <f>IF('Données projet'!$A$114&gt;35,BY59+BX60-CG59,IF(A60&lt;'Données projet'!$A$114,$BV$205^A60,IF(A60='Données projet'!$A$114,'Données projet'!$B$114,BY59+BX60-CG59)))</f>
        <v>193.21428571428567</v>
      </c>
      <c r="BZ60" s="13">
        <f>BY60*VLOOKUP('Données projet'!$B$12,Paramètres!$A$1:$I$89,3,0)*VLOOKUP('Données projet'!$B$12,Paramètres!$A$1:$I$89,5,0)</f>
        <v>183.86271428571425</v>
      </c>
      <c r="CA60" s="13">
        <f t="shared" si="39"/>
        <v>46.18050408295192</v>
      </c>
      <c r="CB60" s="20">
        <f t="shared" si="10"/>
        <v>400.65860532542689</v>
      </c>
      <c r="CC60" s="59">
        <f t="shared" si="11"/>
        <v>693.9919386587602</v>
      </c>
      <c r="CD60" s="59">
        <f ca="1">AVERAGE(OFFSET($CC$3,0,0,'Données projet'!$E$12+1,1))-AVERAGE(OFFSET($H$3,0,0,'Données projet'!$E$12+1,1))</f>
        <v>346.37621722711009</v>
      </c>
      <c r="CE60" s="59">
        <f t="shared" si="40"/>
        <v>281.04213352617563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4.8809523809523814</v>
      </c>
      <c r="CT60" s="12">
        <f>IF('Données projet'!$A$140&gt;35,CT59+CS60-DB59,IF(A60&lt;'Données projet'!$A$140,$CQ$205^A60,IF(A60='Données projet'!$A$140,'Données projet'!$B$140,CT59+CS60-DB59)))</f>
        <v>193.21428571428567</v>
      </c>
      <c r="CU60" s="17">
        <f>CT60*VLOOKUP('Données projet'!$B$13,Paramètres!$A$1:$I$89,3,0)*VLOOKUP('Données projet'!$B$13,Paramètres!$A$1:$I$89,5,0)</f>
        <v>207.97585714285708</v>
      </c>
      <c r="CV60" s="13">
        <f t="shared" si="41"/>
        <v>51.493010528045517</v>
      </c>
      <c r="CW60" s="20">
        <f t="shared" si="13"/>
        <v>451.90827786015529</v>
      </c>
      <c r="CX60" s="59">
        <f t="shared" si="14"/>
        <v>745.24161119348855</v>
      </c>
      <c r="CY60" s="59">
        <f ca="1">AVERAGE(OFFSET($CX$3,0,0,'Données projet'!$E$13+1,1))-AVERAGE(OFFSET($H$3,0,0,'Données projet'!$E$13+1,1))</f>
        <v>386.84212232126703</v>
      </c>
      <c r="CZ60" s="59">
        <f t="shared" si="42"/>
        <v>312.26317251925781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4.8809523809523814</v>
      </c>
      <c r="N61" s="13">
        <f>IF('Données projet'!$A$36&gt;35,N60+M61-V60,IF(A61&lt;'Données projet'!$A$36,$K$205^A61,IF(A61='Données projet'!$A$36,'Données projet'!$B$36,N60+M61-V60)))</f>
        <v>198.09523809523805</v>
      </c>
      <c r="O61" s="13">
        <f>N61*VLOOKUP('Données projet'!$B$9,Paramètres!$A$1:$I$89,3,0)*VLOOKUP('Données projet'!$B$9,Paramètres!$A$1:$I$89,5,0)</f>
        <v>179.23657142857138</v>
      </c>
      <c r="P61" s="13">
        <f t="shared" si="33"/>
        <v>45.152295382637561</v>
      </c>
      <c r="Q61" s="20">
        <f t="shared" si="53"/>
        <v>390.81060969618892</v>
      </c>
      <c r="R61" s="59">
        <f t="shared" si="0"/>
        <v>684.14394302952223</v>
      </c>
      <c r="S61" s="59">
        <f ca="1">AVERAGE(OFFSET($R$3,0,0,'Données projet'!$E$9+1,1))-AVERAGE(OFFSET($H$3,0,0,'Données projet'!$E$9+1,1))</f>
        <v>331.17319992770996</v>
      </c>
      <c r="T61" s="59">
        <f t="shared" si="34"/>
        <v>269.31145578726938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4.8571428571428568</v>
      </c>
      <c r="AI61" s="13">
        <f>IF('Données projet'!$A$62&gt;35,AI60+AH61-AQ60,IF(A61&lt;'Données projet'!$A$62,$AF$205^A61,IF(A61='Données projet'!$A$62,'Données projet'!$B$62,AI60+AH61-AQ60)))</f>
        <v>198.71428571428561</v>
      </c>
      <c r="AJ61" s="13">
        <f>AI61*VLOOKUP('Données projet'!$B$10,Paramètres!$A$1:$I$89,3,0)*VLOOKUP('Données projet'!$B$10,Paramètres!$A$1:$I$89,5,0)</f>
        <v>201.49628571428562</v>
      </c>
      <c r="AK61" s="13">
        <f t="shared" si="35"/>
        <v>50.072863251885778</v>
      </c>
      <c r="AL61" s="20">
        <f t="shared" si="4"/>
        <v>438.14960111608184</v>
      </c>
      <c r="AM61" s="59">
        <f t="shared" si="5"/>
        <v>731.4829344494151</v>
      </c>
      <c r="AN61" s="59">
        <f ca="1">AVERAGE(OFFSET($AM$3,0,0,'Données projet'!$E$10+1,1))-AVERAGE(OFFSET($H$3,0,0,'Données projet'!$E$10+1,1))</f>
        <v>367.69572408910977</v>
      </c>
      <c r="AO61" s="59">
        <f t="shared" si="36"/>
        <v>298.21938512262744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4.8809523809523814</v>
      </c>
      <c r="BD61" s="12">
        <f>IF('Données projet'!$A$88&gt;35,BD60+BC61-BL60,IF(A61&lt;'Données projet'!$A$88,$BA$205^A61,IF(A61='Données projet'!$A$88,'Données projet'!$B$88,BD60+BC61-BL60)))</f>
        <v>198.09523809523805</v>
      </c>
      <c r="BE61" s="13">
        <f>BD61*VLOOKUP('Données projet'!$B$11,Paramètres!$A$1:$I$89,3,0)*VLOOKUP('Données projet'!$B$11,Paramètres!$A$1:$I$89,5,0)</f>
        <v>191.59771428571423</v>
      </c>
      <c r="BF61" s="13">
        <f t="shared" si="37"/>
        <v>47.893012460165721</v>
      </c>
      <c r="BG61" s="20">
        <f t="shared" si="7"/>
        <v>417.11301574907424</v>
      </c>
      <c r="BH61" s="59">
        <f t="shared" si="8"/>
        <v>710.44634908240755</v>
      </c>
      <c r="BI61" s="59">
        <f ca="1">AVERAGE(OFFSET($BH$3,0,0,'Données projet'!$E$11+1,1))-AVERAGE(OFFSET($H$3,0,0,'Données projet'!$E$11+1,1))</f>
        <v>351.44031543819546</v>
      </c>
      <c r="BJ61" s="59">
        <f t="shared" si="38"/>
        <v>284.9494816485356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4.8809523809523814</v>
      </c>
      <c r="BY61" s="12">
        <f>IF('Données projet'!$A$114&gt;35,BY60+BX61-CG60,IF(A61&lt;'Données projet'!$A$114,$BV$205^A61,IF(A61='Données projet'!$A$114,'Données projet'!$B$114,BY60+BX61-CG60)))</f>
        <v>198.09523809523805</v>
      </c>
      <c r="BZ61" s="13">
        <f>BY61*VLOOKUP('Données projet'!$B$12,Paramètres!$A$1:$I$89,3,0)*VLOOKUP('Données projet'!$B$12,Paramètres!$A$1:$I$89,5,0)</f>
        <v>188.50742857142853</v>
      </c>
      <c r="CA61" s="13">
        <f t="shared" si="39"/>
        <v>47.209815188170374</v>
      </c>
      <c r="CB61" s="20">
        <f t="shared" si="10"/>
        <v>410.54086621463483</v>
      </c>
      <c r="CC61" s="59">
        <f t="shared" si="11"/>
        <v>703.87419954796815</v>
      </c>
      <c r="CD61" s="59">
        <f ca="1">AVERAGE(OFFSET($CC$3,0,0,'Données projet'!$E$12+1,1))-AVERAGE(OFFSET($H$3,0,0,'Données projet'!$E$12+1,1))</f>
        <v>346.37621722711009</v>
      </c>
      <c r="CE61" s="59">
        <f t="shared" si="40"/>
        <v>281.04213352617563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4.8809523809523814</v>
      </c>
      <c r="CT61" s="12">
        <f>IF('Données projet'!$A$140&gt;35,CT60+CS61-DB60,IF(A61&lt;'Données projet'!$A$140,$CQ$205^A61,IF(A61='Données projet'!$A$140,'Données projet'!$B$140,CT60+CS61-DB60)))</f>
        <v>198.09523809523805</v>
      </c>
      <c r="CU61" s="17">
        <f>CT61*VLOOKUP('Données projet'!$B$13,Paramètres!$A$1:$I$89,3,0)*VLOOKUP('Données projet'!$B$13,Paramètres!$A$1:$I$89,5,0)</f>
        <v>213.22971428571421</v>
      </c>
      <c r="CV61" s="13">
        <f t="shared" si="41"/>
        <v>52.640731381902768</v>
      </c>
      <c r="CW61" s="20">
        <f t="shared" si="13"/>
        <v>463.05769287109956</v>
      </c>
      <c r="CX61" s="59">
        <f t="shared" si="14"/>
        <v>756.39102620443282</v>
      </c>
      <c r="CY61" s="59">
        <f ca="1">AVERAGE(OFFSET($CX$3,0,0,'Données projet'!$E$13+1,1))-AVERAGE(OFFSET($H$3,0,0,'Données projet'!$E$13+1,1))</f>
        <v>386.84212232126703</v>
      </c>
      <c r="CZ61" s="59">
        <f t="shared" si="42"/>
        <v>312.26317251925781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4.8809523809523814</v>
      </c>
      <c r="N62" s="13">
        <f>IF('Données projet'!$A$36&gt;35,N61+M62-V61,IF(A62&lt;'Données projet'!$A$36,$K$205^A62,IF(A62='Données projet'!$A$36,'Données projet'!$B$36,N61+M62-V61)))</f>
        <v>202.97619047619042</v>
      </c>
      <c r="O62" s="13">
        <f>N62*VLOOKUP('Données projet'!$B$9,Paramètres!$A$1:$I$89,3,0)*VLOOKUP('Données projet'!$B$9,Paramètres!$A$1:$I$89,5,0)</f>
        <v>183.6528571428571</v>
      </c>
      <c r="P62" s="13">
        <f t="shared" si="33"/>
        <v>46.133926888478349</v>
      </c>
      <c r="Q62" s="20">
        <f t="shared" si="53"/>
        <v>400.2119821879092</v>
      </c>
      <c r="R62" s="59">
        <f t="shared" si="0"/>
        <v>693.54531552124251</v>
      </c>
      <c r="S62" s="59">
        <f ca="1">AVERAGE(OFFSET($R$3,0,0,'Données projet'!$E$9+1,1))-AVERAGE(OFFSET($H$3,0,0,'Données projet'!$E$9+1,1))</f>
        <v>331.17319992770996</v>
      </c>
      <c r="T62" s="59">
        <f t="shared" si="34"/>
        <v>269.31145578726938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4.8571428571428568</v>
      </c>
      <c r="AI62" s="13">
        <f>IF('Données projet'!$A$62&gt;35,AI61+AH62-AQ61,IF(A62&lt;'Données projet'!$A$62,$AF$205^A62,IF(A62='Données projet'!$A$62,'Données projet'!$B$62,AI61+AH62-AQ61)))</f>
        <v>203.57142857142847</v>
      </c>
      <c r="AJ62" s="13">
        <f>AI62*VLOOKUP('Données projet'!$B$10,Paramètres!$A$1:$I$89,3,0)*VLOOKUP('Données projet'!$B$10,Paramètres!$A$1:$I$89,5,0)</f>
        <v>206.42142857142846</v>
      </c>
      <c r="AK62" s="13">
        <f t="shared" si="35"/>
        <v>51.152797266232049</v>
      </c>
      <c r="AL62" s="20">
        <f t="shared" si="4"/>
        <v>448.60844333392532</v>
      </c>
      <c r="AM62" s="59">
        <f t="shared" si="5"/>
        <v>741.94177666725864</v>
      </c>
      <c r="AN62" s="59">
        <f ca="1">AVERAGE(OFFSET($AM$3,0,0,'Données projet'!$E$10+1,1))-AVERAGE(OFFSET($H$3,0,0,'Données projet'!$E$10+1,1))</f>
        <v>367.69572408910977</v>
      </c>
      <c r="AO62" s="59">
        <f t="shared" si="36"/>
        <v>298.21938512262744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4.8809523809523814</v>
      </c>
      <c r="BD62" s="12">
        <f>IF('Données projet'!$A$88&gt;35,BD61+BC62-BL61,IF(A62&lt;'Données projet'!$A$88,$BA$205^A62,IF(A62='Données projet'!$A$88,'Données projet'!$B$88,BD61+BC62-BL61)))</f>
        <v>202.97619047619042</v>
      </c>
      <c r="BE62" s="13">
        <f>BD62*VLOOKUP('Données projet'!$B$11,Paramètres!$A$1:$I$89,3,0)*VLOOKUP('Données projet'!$B$11,Paramètres!$A$1:$I$89,5,0)</f>
        <v>196.31857142857137</v>
      </c>
      <c r="BF62" s="13">
        <f t="shared" si="37"/>
        <v>48.934228405935826</v>
      </c>
      <c r="BG62" s="20">
        <f t="shared" si="7"/>
        <v>427.14862637843333</v>
      </c>
      <c r="BH62" s="59">
        <f t="shared" si="8"/>
        <v>720.48195971176665</v>
      </c>
      <c r="BI62" s="59">
        <f ca="1">AVERAGE(OFFSET($BH$3,0,0,'Données projet'!$E$11+1,1))-AVERAGE(OFFSET($H$3,0,0,'Données projet'!$E$11+1,1))</f>
        <v>351.44031543819546</v>
      </c>
      <c r="BJ62" s="59">
        <f t="shared" si="38"/>
        <v>284.9494816485356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4.8809523809523814</v>
      </c>
      <c r="BY62" s="12">
        <f>IF('Données projet'!$A$114&gt;35,BY61+BX62-CG61,IF(A62&lt;'Données projet'!$A$114,$BV$205^A62,IF(A62='Données projet'!$A$114,'Données projet'!$B$114,BY61+BX62-CG61)))</f>
        <v>202.97619047619042</v>
      </c>
      <c r="BZ62" s="13">
        <f>BY62*VLOOKUP('Données projet'!$B$12,Paramètres!$A$1:$I$89,3,0)*VLOOKUP('Données projet'!$B$12,Paramètres!$A$1:$I$89,5,0)</f>
        <v>193.15214285714282</v>
      </c>
      <c r="CA62" s="13">
        <f t="shared" si="39"/>
        <v>48.236178113485728</v>
      </c>
      <c r="CB62" s="20">
        <f t="shared" si="10"/>
        <v>420.41799235717798</v>
      </c>
      <c r="CC62" s="59">
        <f t="shared" si="11"/>
        <v>713.75132569051129</v>
      </c>
      <c r="CD62" s="59">
        <f ca="1">AVERAGE(OFFSET($CC$3,0,0,'Données projet'!$E$12+1,1))-AVERAGE(OFFSET($H$3,0,0,'Données projet'!$E$12+1,1))</f>
        <v>346.37621722711009</v>
      </c>
      <c r="CE62" s="59">
        <f t="shared" si="40"/>
        <v>281.04213352617563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4.8809523809523814</v>
      </c>
      <c r="CT62" s="12">
        <f>IF('Données projet'!$A$140&gt;35,CT61+CS62-DB61,IF(A62&lt;'Données projet'!$A$140,$CQ$205^A62,IF(A62='Données projet'!$A$140,'Données projet'!$B$140,CT61+CS62-DB61)))</f>
        <v>202.97619047619042</v>
      </c>
      <c r="CU62" s="17">
        <f>CT62*VLOOKUP('Données projet'!$B$13,Paramètres!$A$1:$I$89,3,0)*VLOOKUP('Données projet'!$B$13,Paramètres!$A$1:$I$89,5,0)</f>
        <v>218.48357142857137</v>
      </c>
      <c r="CV62" s="13">
        <f t="shared" si="41"/>
        <v>53.785164903544889</v>
      </c>
      <c r="CW62" s="20">
        <f t="shared" si="13"/>
        <v>474.20138244510241</v>
      </c>
      <c r="CX62" s="59">
        <f t="shared" si="14"/>
        <v>767.53471577843573</v>
      </c>
      <c r="CY62" s="59">
        <f ca="1">AVERAGE(OFFSET($CX$3,0,0,'Données projet'!$E$13+1,1))-AVERAGE(OFFSET($H$3,0,0,'Données projet'!$E$13+1,1))</f>
        <v>386.84212232126703</v>
      </c>
      <c r="CZ62" s="59">
        <f t="shared" si="42"/>
        <v>312.26317251925781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4.8809523809523814</v>
      </c>
      <c r="N63" s="13">
        <f>IF('Données projet'!$A$36&gt;35,N62+M63-V62,IF(A63&lt;'Données projet'!$A$36,$K$205^A63,IF(A63='Données projet'!$A$36,'Données projet'!$B$36,N62+M63-V62)))</f>
        <v>207.8571428571428</v>
      </c>
      <c r="O63" s="13">
        <f>N63*VLOOKUP('Données projet'!$B$9,Paramètres!$A$1:$I$89,3,0)*VLOOKUP('Données projet'!$B$9,Paramètres!$A$1:$I$89,5,0)</f>
        <v>188.06914285714282</v>
      </c>
      <c r="P63" s="13">
        <f t="shared" si="33"/>
        <v>47.112814309610556</v>
      </c>
      <c r="Q63" s="20">
        <f t="shared" si="53"/>
        <v>409.60857539876207</v>
      </c>
      <c r="R63" s="59">
        <f t="shared" si="0"/>
        <v>702.94190873209538</v>
      </c>
      <c r="S63" s="59">
        <f ca="1">AVERAGE(OFFSET($R$3,0,0,'Données projet'!$E$9+1,1))-AVERAGE(OFFSET($H$3,0,0,'Données projet'!$E$9+1,1))</f>
        <v>331.17319992770996</v>
      </c>
      <c r="T63" s="59">
        <f t="shared" si="34"/>
        <v>269.31145578726938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4.8571428571428568</v>
      </c>
      <c r="AI63" s="13">
        <f>IF('Données projet'!$A$62&gt;35,AI62+AH63-AQ62,IF(A63&lt;'Données projet'!$A$62,$AF$205^A63,IF(A63='Données projet'!$A$62,'Données projet'!$B$62,AI62+AH63-AQ62)))</f>
        <v>208.42857142857133</v>
      </c>
      <c r="AJ63" s="13">
        <f>AI63*VLOOKUP('Données projet'!$B$10,Paramètres!$A$1:$I$89,3,0)*VLOOKUP('Données projet'!$B$10,Paramètres!$A$1:$I$89,5,0)</f>
        <v>211.34657142857134</v>
      </c>
      <c r="AK63" s="13">
        <f t="shared" si="35"/>
        <v>52.229735880273104</v>
      </c>
      <c r="AL63" s="20">
        <f t="shared" si="4"/>
        <v>459.06206856290402</v>
      </c>
      <c r="AM63" s="59">
        <f t="shared" si="5"/>
        <v>752.39540189623733</v>
      </c>
      <c r="AN63" s="59">
        <f ca="1">AVERAGE(OFFSET($AM$3,0,0,'Données projet'!$E$10+1,1))-AVERAGE(OFFSET($H$3,0,0,'Données projet'!$E$10+1,1))</f>
        <v>367.69572408910977</v>
      </c>
      <c r="AO63" s="59">
        <f t="shared" si="36"/>
        <v>298.21938512262744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4.8809523809523814</v>
      </c>
      <c r="BD63" s="12">
        <f>IF('Données projet'!$A$88&gt;35,BD62+BC63-BL62,IF(A63&lt;'Données projet'!$A$88,$BA$205^A63,IF(A63='Données projet'!$A$88,'Données projet'!$B$88,BD62+BC63-BL62)))</f>
        <v>207.8571428571428</v>
      </c>
      <c r="BE63" s="13">
        <f>BD63*VLOOKUP('Données projet'!$B$11,Paramètres!$A$1:$I$89,3,0)*VLOOKUP('Données projet'!$B$11,Paramètres!$A$1:$I$89,5,0)</f>
        <v>201.03942857142852</v>
      </c>
      <c r="BF63" s="13">
        <f t="shared" si="37"/>
        <v>49.972533702711722</v>
      </c>
      <c r="BG63" s="20">
        <f t="shared" si="7"/>
        <v>437.17916762746091</v>
      </c>
      <c r="BH63" s="59">
        <f t="shared" si="8"/>
        <v>730.51250096079423</v>
      </c>
      <c r="BI63" s="59">
        <f ca="1">AVERAGE(OFFSET($BH$3,0,0,'Données projet'!$E$11+1,1))-AVERAGE(OFFSET($H$3,0,0,'Données projet'!$E$11+1,1))</f>
        <v>351.44031543819546</v>
      </c>
      <c r="BJ63" s="59">
        <f t="shared" si="38"/>
        <v>284.9494816485356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4.8809523809523814</v>
      </c>
      <c r="BY63" s="12">
        <f>IF('Données projet'!$A$114&gt;35,BY62+BX63-CG62,IF(A63&lt;'Données projet'!$A$114,$BV$205^A63,IF(A63='Données projet'!$A$114,'Données projet'!$B$114,BY62+BX63-CG62)))</f>
        <v>207.8571428571428</v>
      </c>
      <c r="BZ63" s="13">
        <f>BY63*VLOOKUP('Données projet'!$B$12,Paramètres!$A$1:$I$89,3,0)*VLOOKUP('Données projet'!$B$12,Paramètres!$A$1:$I$89,5,0)</f>
        <v>197.79685714285708</v>
      </c>
      <c r="CA63" s="13">
        <f t="shared" si="39"/>
        <v>49.259671910424494</v>
      </c>
      <c r="CB63" s="20">
        <f t="shared" si="10"/>
        <v>430.29012143446539</v>
      </c>
      <c r="CC63" s="59">
        <f t="shared" si="11"/>
        <v>723.62345476779865</v>
      </c>
      <c r="CD63" s="59">
        <f ca="1">AVERAGE(OFFSET($CC$3,0,0,'Données projet'!$E$12+1,1))-AVERAGE(OFFSET($H$3,0,0,'Données projet'!$E$12+1,1))</f>
        <v>346.37621722711009</v>
      </c>
      <c r="CE63" s="59">
        <f t="shared" si="40"/>
        <v>281.04213352617563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4.8809523809523814</v>
      </c>
      <c r="CT63" s="12">
        <f>IF('Données projet'!$A$140&gt;35,CT62+CS63-DB62,IF(A63&lt;'Données projet'!$A$140,$CQ$205^A63,IF(A63='Données projet'!$A$140,'Données projet'!$B$140,CT62+CS63-DB62)))</f>
        <v>207.8571428571428</v>
      </c>
      <c r="CU63" s="17">
        <f>CT63*VLOOKUP('Données projet'!$B$13,Paramètres!$A$1:$I$89,3,0)*VLOOKUP('Données projet'!$B$13,Paramètres!$A$1:$I$89,5,0)</f>
        <v>223.7374285714285</v>
      </c>
      <c r="CV63" s="13">
        <f t="shared" si="41"/>
        <v>54.926399238416792</v>
      </c>
      <c r="CW63" s="20">
        <f t="shared" si="13"/>
        <v>485.33950010214727</v>
      </c>
      <c r="CX63" s="59">
        <f t="shared" si="14"/>
        <v>778.67283343548058</v>
      </c>
      <c r="CY63" s="59">
        <f ca="1">AVERAGE(OFFSET($CX$3,0,0,'Données projet'!$E$13+1,1))-AVERAGE(OFFSET($H$3,0,0,'Données projet'!$E$13+1,1))</f>
        <v>386.84212232126703</v>
      </c>
      <c r="CZ63" s="59">
        <f t="shared" si="42"/>
        <v>312.26317251925781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4.8809523809523814</v>
      </c>
      <c r="N64" s="13">
        <f>IF('Données projet'!$A$36&gt;35,N63+M64-V63,IF(A64&lt;'Données projet'!$A$36,$K$205^A64,IF(A64='Données projet'!$A$36,'Données projet'!$B$36,N63+M64-V63)))</f>
        <v>212.73809523809518</v>
      </c>
      <c r="O64" s="13">
        <f>N64*VLOOKUP('Données projet'!$B$9,Paramètres!$A$1:$I$89,3,0)*VLOOKUP('Données projet'!$B$9,Paramètres!$A$1:$I$89,5,0)</f>
        <v>192.48542857142851</v>
      </c>
      <c r="P64" s="13">
        <f t="shared" si="33"/>
        <v>48.089029498926088</v>
      </c>
      <c r="Q64" s="20">
        <f t="shared" si="53"/>
        <v>419.00051447253423</v>
      </c>
      <c r="R64" s="59">
        <f t="shared" si="0"/>
        <v>712.33384780586755</v>
      </c>
      <c r="S64" s="59">
        <f ca="1">AVERAGE(OFFSET($R$3,0,0,'Données projet'!$E$9+1,1))-AVERAGE(OFFSET($H$3,0,0,'Données projet'!$E$9+1,1))</f>
        <v>331.17319992770996</v>
      </c>
      <c r="T64" s="59">
        <f t="shared" si="34"/>
        <v>269.31145578726938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4.8571428571428568</v>
      </c>
      <c r="AI64" s="13">
        <f>IF('Données projet'!$A$62&gt;35,AI63+AH64-AQ63,IF(A64&lt;'Données projet'!$A$62,$AF$205^A64,IF(A64='Données projet'!$A$62,'Données projet'!$B$62,AI63+AH64-AQ63)))</f>
        <v>213.28571428571419</v>
      </c>
      <c r="AJ64" s="13">
        <f>AI64*VLOOKUP('Données projet'!$B$10,Paramètres!$A$1:$I$89,3,0)*VLOOKUP('Données projet'!$B$10,Paramètres!$A$1:$I$89,5,0)</f>
        <v>216.27171428571424</v>
      </c>
      <c r="AK64" s="13">
        <f t="shared" si="35"/>
        <v>53.303756931512474</v>
      </c>
      <c r="AL64" s="20">
        <f t="shared" si="4"/>
        <v>469.51061237000323</v>
      </c>
      <c r="AM64" s="59">
        <f t="shared" si="5"/>
        <v>762.84394570333654</v>
      </c>
      <c r="AN64" s="59">
        <f ca="1">AVERAGE(OFFSET($AM$3,0,0,'Données projet'!$E$10+1,1))-AVERAGE(OFFSET($H$3,0,0,'Données projet'!$E$10+1,1))</f>
        <v>367.69572408910977</v>
      </c>
      <c r="AO64" s="59">
        <f t="shared" si="36"/>
        <v>298.21938512262744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4.8809523809523814</v>
      </c>
      <c r="BD64" s="12">
        <f>IF('Données projet'!$A$88&gt;35,BD63+BC64-BL63,IF(A64&lt;'Données projet'!$A$88,$BA$205^A64,IF(A64='Données projet'!$A$88,'Données projet'!$B$88,BD63+BC64-BL63)))</f>
        <v>212.73809523809518</v>
      </c>
      <c r="BE64" s="13">
        <f>BD64*VLOOKUP('Données projet'!$B$11,Paramètres!$A$1:$I$89,3,0)*VLOOKUP('Données projet'!$B$11,Paramètres!$A$1:$I$89,5,0)</f>
        <v>205.76028571428566</v>
      </c>
      <c r="BF64" s="13">
        <f t="shared" si="37"/>
        <v>51.008004564812516</v>
      </c>
      <c r="BG64" s="20">
        <f t="shared" si="7"/>
        <v>447.20477223609595</v>
      </c>
      <c r="BH64" s="59">
        <f t="shared" si="8"/>
        <v>740.53810556942926</v>
      </c>
      <c r="BI64" s="59">
        <f ca="1">AVERAGE(OFFSET($BH$3,0,0,'Données projet'!$E$11+1,1))-AVERAGE(OFFSET($H$3,0,0,'Données projet'!$E$11+1,1))</f>
        <v>351.44031543819546</v>
      </c>
      <c r="BJ64" s="59">
        <f t="shared" si="38"/>
        <v>284.9494816485356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4.8809523809523814</v>
      </c>
      <c r="BY64" s="12">
        <f>IF('Données projet'!$A$114&gt;35,BY63+BX64-CG63,IF(A64&lt;'Données projet'!$A$114,$BV$205^A64,IF(A64='Données projet'!$A$114,'Données projet'!$B$114,BY63+BX64-CG63)))</f>
        <v>212.73809523809518</v>
      </c>
      <c r="BZ64" s="13">
        <f>BY64*VLOOKUP('Données projet'!$B$12,Paramètres!$A$1:$I$89,3,0)*VLOOKUP('Données projet'!$B$12,Paramètres!$A$1:$I$89,5,0)</f>
        <v>202.44157142857136</v>
      </c>
      <c r="CA64" s="13">
        <f t="shared" si="39"/>
        <v>50.280371706102891</v>
      </c>
      <c r="CB64" s="20">
        <f t="shared" si="10"/>
        <v>440.15738429289104</v>
      </c>
      <c r="CC64" s="59">
        <f t="shared" si="11"/>
        <v>733.4907176262243</v>
      </c>
      <c r="CD64" s="59">
        <f ca="1">AVERAGE(OFFSET($CC$3,0,0,'Données projet'!$E$12+1,1))-AVERAGE(OFFSET($H$3,0,0,'Données projet'!$E$12+1,1))</f>
        <v>346.37621722711009</v>
      </c>
      <c r="CE64" s="59">
        <f t="shared" si="40"/>
        <v>281.04213352617563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4.8809523809523814</v>
      </c>
      <c r="CT64" s="12">
        <f>IF('Données projet'!$A$140&gt;35,CT63+CS64-DB63,IF(A64&lt;'Données projet'!$A$140,$CQ$205^A64,IF(A64='Données projet'!$A$140,'Données projet'!$B$140,CT63+CS64-DB63)))</f>
        <v>212.73809523809518</v>
      </c>
      <c r="CU64" s="17">
        <f>CT64*VLOOKUP('Données projet'!$B$13,Paramètres!$A$1:$I$89,3,0)*VLOOKUP('Données projet'!$B$13,Paramètres!$A$1:$I$89,5,0)</f>
        <v>228.99128571428562</v>
      </c>
      <c r="CV64" s="13">
        <f t="shared" si="41"/>
        <v>56.064518156097613</v>
      </c>
      <c r="CW64" s="20">
        <f t="shared" si="13"/>
        <v>496.47219174091742</v>
      </c>
      <c r="CX64" s="59">
        <f t="shared" si="14"/>
        <v>789.80552507425068</v>
      </c>
      <c r="CY64" s="59">
        <f ca="1">AVERAGE(OFFSET($CX$3,0,0,'Données projet'!$E$13+1,1))-AVERAGE(OFFSET($H$3,0,0,'Données projet'!$E$13+1,1))</f>
        <v>386.84212232126703</v>
      </c>
      <c r="CZ64" s="59">
        <f t="shared" si="42"/>
        <v>312.26317251925781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4.8809523809523814</v>
      </c>
      <c r="N65" s="13">
        <f>IF('Données projet'!$A$36&gt;35,N64+M65-V64,IF(A65&lt;'Données projet'!$A$36,$K$205^A65,IF(A65='Données projet'!$A$36,'Données projet'!$B$36,N64+M65-V64)))</f>
        <v>217.61904761904756</v>
      </c>
      <c r="O65" s="13">
        <f>N65*VLOOKUP('Données projet'!$B$9,Paramètres!$A$1:$I$89,3,0)*VLOOKUP('Données projet'!$B$9,Paramètres!$A$1:$I$89,5,0)</f>
        <v>196.90171428571421</v>
      </c>
      <c r="P65" s="13">
        <f t="shared" si="33"/>
        <v>49.062640824048898</v>
      </c>
      <c r="Q65" s="20">
        <f t="shared" si="53"/>
        <v>428.38791848283745</v>
      </c>
      <c r="R65" s="59">
        <f t="shared" si="0"/>
        <v>721.72125181617071</v>
      </c>
      <c r="S65" s="59">
        <f ca="1">AVERAGE(OFFSET($R$3,0,0,'Données projet'!$E$9+1,1))-AVERAGE(OFFSET($H$3,0,0,'Données projet'!$E$9+1,1))</f>
        <v>331.17319992770996</v>
      </c>
      <c r="T65" s="59">
        <f t="shared" si="34"/>
        <v>269.31145578726938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4.8571428571428568</v>
      </c>
      <c r="AI65" s="13">
        <f>IF('Données projet'!$A$62&gt;35,AI64+AH65-AQ64,IF(A65&lt;'Données projet'!$A$62,$AF$205^A65,IF(A65='Données projet'!$A$62,'Données projet'!$B$62,AI64+AH65-AQ64)))</f>
        <v>218.14285714285705</v>
      </c>
      <c r="AJ65" s="13">
        <f>AI65*VLOOKUP('Données projet'!$B$10,Paramètres!$A$1:$I$89,3,0)*VLOOKUP('Données projet'!$B$10,Paramètres!$A$1:$I$89,5,0)</f>
        <v>221.19685714285706</v>
      </c>
      <c r="AK65" s="13">
        <f t="shared" si="35"/>
        <v>54.374934509940161</v>
      </c>
      <c r="AL65" s="20">
        <f t="shared" si="4"/>
        <v>479.95420379528849</v>
      </c>
      <c r="AM65" s="59">
        <f t="shared" si="5"/>
        <v>773.28753712862181</v>
      </c>
      <c r="AN65" s="59">
        <f ca="1">AVERAGE(OFFSET($AM$3,0,0,'Données projet'!$E$10+1,1))-AVERAGE(OFFSET($H$3,0,0,'Données projet'!$E$10+1,1))</f>
        <v>367.69572408910977</v>
      </c>
      <c r="AO65" s="59">
        <f t="shared" si="36"/>
        <v>298.21938512262744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4.8809523809523814</v>
      </c>
      <c r="BD65" s="12">
        <f>IF('Données projet'!$A$88&gt;35,BD64+BC65-BL64,IF(A65&lt;'Données projet'!$A$88,$BA$205^A65,IF(A65='Données projet'!$A$88,'Données projet'!$B$88,BD64+BC65-BL64)))</f>
        <v>217.61904761904756</v>
      </c>
      <c r="BE65" s="13">
        <f>BD65*VLOOKUP('Données projet'!$B$11,Paramètres!$A$1:$I$89,3,0)*VLOOKUP('Données projet'!$B$11,Paramètres!$A$1:$I$89,5,0)</f>
        <v>210.48114285714283</v>
      </c>
      <c r="BF65" s="13">
        <f t="shared" si="37"/>
        <v>52.040713509735781</v>
      </c>
      <c r="BG65" s="20">
        <f t="shared" si="7"/>
        <v>457.2255665056469</v>
      </c>
      <c r="BH65" s="59">
        <f t="shared" si="8"/>
        <v>750.55889983898021</v>
      </c>
      <c r="BI65" s="59">
        <f ca="1">AVERAGE(OFFSET($BH$3,0,0,'Données projet'!$E$11+1,1))-AVERAGE(OFFSET($H$3,0,0,'Données projet'!$E$11+1,1))</f>
        <v>351.44031543819546</v>
      </c>
      <c r="BJ65" s="59">
        <f t="shared" si="38"/>
        <v>284.9494816485356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4.8809523809523814</v>
      </c>
      <c r="BY65" s="12">
        <f>IF('Données projet'!$A$114&gt;35,BY64+BX65-CG64,IF(A65&lt;'Données projet'!$A$114,$BV$205^A65,IF(A65='Données projet'!$A$114,'Données projet'!$B$114,BY64+BX65-CG64)))</f>
        <v>217.61904761904756</v>
      </c>
      <c r="BZ65" s="13">
        <f>BY65*VLOOKUP('Données projet'!$B$12,Paramètres!$A$1:$I$89,3,0)*VLOOKUP('Données projet'!$B$12,Paramètres!$A$1:$I$89,5,0)</f>
        <v>207.08628571428565</v>
      </c>
      <c r="CA65" s="13">
        <f t="shared" si="39"/>
        <v>51.298348983551158</v>
      </c>
      <c r="CB65" s="20">
        <f t="shared" si="10"/>
        <v>450.01990543206574</v>
      </c>
      <c r="CC65" s="59">
        <f t="shared" si="11"/>
        <v>743.35323876539906</v>
      </c>
      <c r="CD65" s="59">
        <f ca="1">AVERAGE(OFFSET($CC$3,0,0,'Données projet'!$E$12+1,1))-AVERAGE(OFFSET($H$3,0,0,'Données projet'!$E$12+1,1))</f>
        <v>346.37621722711009</v>
      </c>
      <c r="CE65" s="59">
        <f t="shared" si="40"/>
        <v>281.04213352617563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4.8809523809523814</v>
      </c>
      <c r="CT65" s="12">
        <f>IF('Données projet'!$A$140&gt;35,CT64+CS65-DB64,IF(A65&lt;'Données projet'!$A$140,$CQ$205^A65,IF(A65='Données projet'!$A$140,'Données projet'!$B$140,CT64+CS65-DB64)))</f>
        <v>217.61904761904756</v>
      </c>
      <c r="CU65" s="17">
        <f>CT65*VLOOKUP('Données projet'!$B$13,Paramètres!$A$1:$I$89,3,0)*VLOOKUP('Données projet'!$B$13,Paramètres!$A$1:$I$89,5,0)</f>
        <v>234.24514285714281</v>
      </c>
      <c r="CV65" s="13">
        <f t="shared" si="41"/>
        <v>57.199601362872436</v>
      </c>
      <c r="CW65" s="20">
        <f t="shared" si="13"/>
        <v>507.59959618319323</v>
      </c>
      <c r="CX65" s="59">
        <f t="shared" si="14"/>
        <v>800.93292951652654</v>
      </c>
      <c r="CY65" s="59">
        <f ca="1">AVERAGE(OFFSET($CX$3,0,0,'Données projet'!$E$13+1,1))-AVERAGE(OFFSET($H$3,0,0,'Données projet'!$E$13+1,1))</f>
        <v>386.84212232126703</v>
      </c>
      <c r="CZ65" s="59">
        <f t="shared" si="42"/>
        <v>312.26317251925781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4.8809523809523814</v>
      </c>
      <c r="N66" s="13">
        <f>IF('Données projet'!$A$36&gt;35,N65+M66-V65,IF(A66&lt;'Données projet'!$A$36,$K$205^A66,IF(A66='Données projet'!$A$36,'Données projet'!$B$36,N65+M66-V65)))</f>
        <v>222.49999999999994</v>
      </c>
      <c r="O66" s="13">
        <f>N66*VLOOKUP('Données projet'!$B$9,Paramètres!$A$1:$I$89,3,0)*VLOOKUP('Données projet'!$B$9,Paramètres!$A$1:$I$89,5,0)</f>
        <v>201.31799999999993</v>
      </c>
      <c r="P66" s="13">
        <f t="shared" si="33"/>
        <v>50.033713410710448</v>
      </c>
      <c r="Q66" s="20">
        <f t="shared" si="53"/>
        <v>437.77090085698723</v>
      </c>
      <c r="R66" s="59">
        <f t="shared" si="0"/>
        <v>731.10423419032054</v>
      </c>
      <c r="S66" s="59">
        <f ca="1">AVERAGE(OFFSET($R$3,0,0,'Données projet'!$E$9+1,1))-AVERAGE(OFFSET($H$3,0,0,'Données projet'!$E$9+1,1))</f>
        <v>331.17319992770996</v>
      </c>
      <c r="T66" s="59">
        <f t="shared" si="34"/>
        <v>269.31145578726938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4.8571428571428568</v>
      </c>
      <c r="AI66" s="13">
        <f>IF('Données projet'!$A$62&gt;35,AI65+AH66-AQ65,IF(A66&lt;'Données projet'!$A$62,$AF$205^A66,IF(A66='Données projet'!$A$62,'Données projet'!$B$62,AI65+AH66-AQ65)))</f>
        <v>222.99999999999991</v>
      </c>
      <c r="AJ66" s="13">
        <f>AI66*VLOOKUP('Données projet'!$B$10,Paramètres!$A$1:$I$89,3,0)*VLOOKUP('Données projet'!$B$10,Paramètres!$A$1:$I$89,5,0)</f>
        <v>226.12199999999996</v>
      </c>
      <c r="AK66" s="13">
        <f t="shared" si="35"/>
        <v>55.443339217820046</v>
      </c>
      <c r="AL66" s="20">
        <f t="shared" si="4"/>
        <v>490.39296580436979</v>
      </c>
      <c r="AM66" s="59">
        <f t="shared" si="5"/>
        <v>783.72629913770311</v>
      </c>
      <c r="AN66" s="59">
        <f ca="1">AVERAGE(OFFSET($AM$3,0,0,'Données projet'!$E$10+1,1))-AVERAGE(OFFSET($H$3,0,0,'Données projet'!$E$10+1,1))</f>
        <v>367.69572408910977</v>
      </c>
      <c r="AO66" s="59">
        <f t="shared" si="36"/>
        <v>298.21938512262744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4.8809523809523814</v>
      </c>
      <c r="BD66" s="12">
        <f>IF('Données projet'!$A$88&gt;35,BD65+BC66-BL65,IF(A66&lt;'Données projet'!$A$88,$BA$205^A66,IF(A66='Données projet'!$A$88,'Données projet'!$B$88,BD65+BC66-BL65)))</f>
        <v>222.49999999999994</v>
      </c>
      <c r="BE66" s="13">
        <f>BD66*VLOOKUP('Données projet'!$B$11,Paramètres!$A$1:$I$89,3,0)*VLOOKUP('Données projet'!$B$11,Paramètres!$A$1:$I$89,5,0)</f>
        <v>215.20199999999994</v>
      </c>
      <c r="BF66" s="13">
        <f t="shared" si="37"/>
        <v>53.070729616305478</v>
      </c>
      <c r="BG66" s="20">
        <f t="shared" si="7"/>
        <v>467.24167074839858</v>
      </c>
      <c r="BH66" s="59">
        <f t="shared" si="8"/>
        <v>760.57500408173189</v>
      </c>
      <c r="BI66" s="59">
        <f ca="1">AVERAGE(OFFSET($BH$3,0,0,'Données projet'!$E$11+1,1))-AVERAGE(OFFSET($H$3,0,0,'Données projet'!$E$11+1,1))</f>
        <v>351.44031543819546</v>
      </c>
      <c r="BJ66" s="59">
        <f t="shared" si="38"/>
        <v>284.9494816485356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4.8809523809523814</v>
      </c>
      <c r="BY66" s="12">
        <f>IF('Données projet'!$A$114&gt;35,BY65+BX66-CG65,IF(A66&lt;'Données projet'!$A$114,$BV$205^A66,IF(A66='Données projet'!$A$114,'Données projet'!$B$114,BY65+BX66-CG65)))</f>
        <v>222.49999999999994</v>
      </c>
      <c r="BZ66" s="13">
        <f>BY66*VLOOKUP('Données projet'!$B$12,Paramètres!$A$1:$I$89,3,0)*VLOOKUP('Données projet'!$B$12,Paramètres!$A$1:$I$89,5,0)</f>
        <v>211.73099999999997</v>
      </c>
      <c r="CA66" s="13">
        <f t="shared" si="39"/>
        <v>52.313671836179005</v>
      </c>
      <c r="CB66" s="20">
        <f t="shared" si="10"/>
        <v>459.87780344801172</v>
      </c>
      <c r="CC66" s="59">
        <f t="shared" si="11"/>
        <v>753.21113678134498</v>
      </c>
      <c r="CD66" s="59">
        <f ca="1">AVERAGE(OFFSET($CC$3,0,0,'Données projet'!$E$12+1,1))-AVERAGE(OFFSET($H$3,0,0,'Données projet'!$E$12+1,1))</f>
        <v>346.37621722711009</v>
      </c>
      <c r="CE66" s="59">
        <f t="shared" si="40"/>
        <v>281.04213352617563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4.8809523809523814</v>
      </c>
      <c r="CT66" s="12">
        <f>IF('Données projet'!$A$140&gt;35,CT65+CS66-DB65,IF(A66&lt;'Données projet'!$A$140,$CQ$205^A66,IF(A66='Données projet'!$A$140,'Données projet'!$B$140,CT65+CS66-DB65)))</f>
        <v>222.49999999999994</v>
      </c>
      <c r="CU66" s="17">
        <f>CT66*VLOOKUP('Données projet'!$B$13,Paramètres!$A$1:$I$89,3,0)*VLOOKUP('Données projet'!$B$13,Paramètres!$A$1:$I$89,5,0)</f>
        <v>239.49899999999994</v>
      </c>
      <c r="CV66" s="13">
        <f t="shared" si="41"/>
        <v>58.331724785471216</v>
      </c>
      <c r="CW66" s="20">
        <f t="shared" si="13"/>
        <v>518.72184566802889</v>
      </c>
      <c r="CX66" s="59">
        <f t="shared" si="14"/>
        <v>812.05517900136215</v>
      </c>
      <c r="CY66" s="59">
        <f ca="1">AVERAGE(OFFSET($CX$3,0,0,'Données projet'!$E$13+1,1))-AVERAGE(OFFSET($H$3,0,0,'Données projet'!$E$13+1,1))</f>
        <v>386.84212232126703</v>
      </c>
      <c r="CZ66" s="59">
        <f t="shared" si="42"/>
        <v>312.26317251925781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4.8809523809523814</v>
      </c>
      <c r="N67" s="13">
        <f>IF('Données projet'!$A$36&gt;35,N66+M67-V66,IF(A67&lt;'Données projet'!$A$36,$K$205^A67,IF(A67='Données projet'!$A$36,'Données projet'!$B$36,N66+M67-V66)))</f>
        <v>227.38095238095232</v>
      </c>
      <c r="O67" s="13">
        <f>N67*VLOOKUP('Données projet'!$B$9,Paramètres!$A$1:$I$89,3,0)*VLOOKUP('Données projet'!$B$9,Paramètres!$A$1:$I$89,5,0)</f>
        <v>205.73428571428568</v>
      </c>
      <c r="P67" s="13">
        <f t="shared" si="33"/>
        <v>51.002309364167175</v>
      </c>
      <c r="Q67" s="20">
        <f t="shared" ref="Q67:Q98" si="54">(O67+P67)*0.475*44/12</f>
        <v>447.14956976163876</v>
      </c>
      <c r="R67" s="59">
        <f t="shared" ref="R67:R130" si="55">Q67+(I67+J67)*44/12</f>
        <v>740.48290309497202</v>
      </c>
      <c r="S67" s="59">
        <f ca="1">AVERAGE(OFFSET($R$3,0,0,'Données projet'!$E$9+1,1))-AVERAGE(OFFSET($H$3,0,0,'Données projet'!$E$9+1,1))</f>
        <v>331.17319992770996</v>
      </c>
      <c r="T67" s="59">
        <f t="shared" si="34"/>
        <v>269.31145578726938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4.8571428571428568</v>
      </c>
      <c r="AI67" s="13">
        <f>IF('Données projet'!$A$62&gt;35,AI66+AH67-AQ66,IF(A67&lt;'Données projet'!$A$62,$AF$205^A67,IF(A67='Données projet'!$A$62,'Données projet'!$B$62,AI66+AH67-AQ66)))</f>
        <v>227.85714285714278</v>
      </c>
      <c r="AJ67" s="13">
        <f>AI67*VLOOKUP('Données projet'!$B$10,Paramètres!$A$1:$I$89,3,0)*VLOOKUP('Données projet'!$B$10,Paramètres!$A$1:$I$89,5,0)</f>
        <v>231.04714285714277</v>
      </c>
      <c r="AK67" s="13">
        <f t="shared" si="35"/>
        <v>56.50903840620466</v>
      </c>
      <c r="AL67" s="20">
        <f t="shared" si="4"/>
        <v>500.82701570033009</v>
      </c>
      <c r="AM67" s="59">
        <f t="shared" si="5"/>
        <v>794.16034903366335</v>
      </c>
      <c r="AN67" s="59">
        <f ca="1">AVERAGE(OFFSET($AM$3,0,0,'Données projet'!$E$10+1,1))-AVERAGE(OFFSET($H$3,0,0,'Données projet'!$E$10+1,1))</f>
        <v>367.69572408910977</v>
      </c>
      <c r="AO67" s="59">
        <f t="shared" si="36"/>
        <v>298.21938512262744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4.8809523809523814</v>
      </c>
      <c r="BD67" s="12">
        <f>IF('Données projet'!$A$88&gt;35,BD66+BC67-BL66,IF(A67&lt;'Données projet'!$A$88,$BA$205^A67,IF(A67='Données projet'!$A$88,'Données projet'!$B$88,BD66+BC67-BL66)))</f>
        <v>227.38095238095232</v>
      </c>
      <c r="BE67" s="13">
        <f>BD67*VLOOKUP('Données projet'!$B$11,Paramètres!$A$1:$I$89,3,0)*VLOOKUP('Données projet'!$B$11,Paramètres!$A$1:$I$89,5,0)</f>
        <v>219.92285714285711</v>
      </c>
      <c r="BF67" s="13">
        <f t="shared" si="37"/>
        <v>54.09811875952952</v>
      </c>
      <c r="BG67" s="20">
        <f t="shared" si="7"/>
        <v>477.25319969665674</v>
      </c>
      <c r="BH67" s="59">
        <f t="shared" si="8"/>
        <v>770.58653302999005</v>
      </c>
      <c r="BI67" s="59">
        <f ca="1">AVERAGE(OFFSET($BH$3,0,0,'Données projet'!$E$11+1,1))-AVERAGE(OFFSET($H$3,0,0,'Données projet'!$E$11+1,1))</f>
        <v>351.44031543819546</v>
      </c>
      <c r="BJ67" s="59">
        <f t="shared" si="38"/>
        <v>284.9494816485356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4.8809523809523814</v>
      </c>
      <c r="BY67" s="12">
        <f>IF('Données projet'!$A$114&gt;35,BY66+BX67-CG66,IF(A67&lt;'Données projet'!$A$114,$BV$205^A67,IF(A67='Données projet'!$A$114,'Données projet'!$B$114,BY66+BX67-CG66)))</f>
        <v>227.38095238095232</v>
      </c>
      <c r="BZ67" s="13">
        <f>BY67*VLOOKUP('Données projet'!$B$12,Paramètres!$A$1:$I$89,3,0)*VLOOKUP('Données projet'!$B$12,Paramètres!$A$1:$I$89,5,0)</f>
        <v>216.37571428571422</v>
      </c>
      <c r="CA67" s="13">
        <f t="shared" si="39"/>
        <v>53.326405199282469</v>
      </c>
      <c r="CB67" s="20">
        <f t="shared" si="10"/>
        <v>469.73119143636922</v>
      </c>
      <c r="CC67" s="59">
        <f t="shared" si="11"/>
        <v>763.06452476970253</v>
      </c>
      <c r="CD67" s="59">
        <f ca="1">AVERAGE(OFFSET($CC$3,0,0,'Données projet'!$E$12+1,1))-AVERAGE(OFFSET($H$3,0,0,'Données projet'!$E$12+1,1))</f>
        <v>346.37621722711009</v>
      </c>
      <c r="CE67" s="59">
        <f t="shared" si="40"/>
        <v>281.04213352617563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4.8809523809523814</v>
      </c>
      <c r="CT67" s="12">
        <f>IF('Données projet'!$A$140&gt;35,CT66+CS67-DB66,IF(A67&lt;'Données projet'!$A$140,$CQ$205^A67,IF(A67='Données projet'!$A$140,'Données projet'!$B$140,CT66+CS67-DB66)))</f>
        <v>227.38095238095232</v>
      </c>
      <c r="CU67" s="17">
        <f>CT67*VLOOKUP('Données projet'!$B$13,Paramètres!$A$1:$I$89,3,0)*VLOOKUP('Données projet'!$B$13,Paramètres!$A$1:$I$89,5,0)</f>
        <v>244.75285714285707</v>
      </c>
      <c r="CV67" s="13">
        <f t="shared" si="41"/>
        <v>59.460960829207707</v>
      </c>
      <c r="CW67" s="20">
        <f t="shared" si="13"/>
        <v>529.83906630134607</v>
      </c>
      <c r="CX67" s="59">
        <f t="shared" si="14"/>
        <v>823.17239963467932</v>
      </c>
      <c r="CY67" s="59">
        <f ca="1">AVERAGE(OFFSET($CX$3,0,0,'Données projet'!$E$13+1,1))-AVERAGE(OFFSET($H$3,0,0,'Données projet'!$E$13+1,1))</f>
        <v>386.84212232126703</v>
      </c>
      <c r="CZ67" s="59">
        <f t="shared" si="42"/>
        <v>312.26317251925781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4.8809523809523814</v>
      </c>
      <c r="N68" s="13">
        <f>IF('Données projet'!$A$36&gt;35,N67+M68-V67,IF(A68&lt;'Données projet'!$A$36,$K$205^A68,IF(A68='Données projet'!$A$36,'Données projet'!$B$36,N67+M68-V67)))</f>
        <v>232.2619047619047</v>
      </c>
      <c r="O68" s="13">
        <f>N68*VLOOKUP('Données projet'!$B$9,Paramètres!$A$1:$I$89,3,0)*VLOOKUP('Données projet'!$B$9,Paramètres!$A$1:$I$89,5,0)</f>
        <v>210.15057142857137</v>
      </c>
      <c r="P68" s="13">
        <f t="shared" si="33"/>
        <v>51.968487971069557</v>
      </c>
      <c r="Q68" s="20">
        <f t="shared" si="54"/>
        <v>456.52402845437456</v>
      </c>
      <c r="R68" s="59">
        <f t="shared" si="55"/>
        <v>749.85736178770787</v>
      </c>
      <c r="S68" s="59">
        <f ca="1">AVERAGE(OFFSET($R$3,0,0,'Données projet'!$E$9+1,1))-AVERAGE(OFFSET($H$3,0,0,'Données projet'!$E$9+1,1))</f>
        <v>331.17319992770996</v>
      </c>
      <c r="T68" s="59">
        <f t="shared" si="34"/>
        <v>269.31145578726938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4.8571428571428568</v>
      </c>
      <c r="AI68" s="13">
        <f>IF('Données projet'!$A$62&gt;35,AI67+AH68-AQ67,IF(A68&lt;'Données projet'!$A$62,$AF$205^A68,IF(A68='Données projet'!$A$62,'Données projet'!$B$62,AI67+AH68-AQ67)))</f>
        <v>232.71428571428564</v>
      </c>
      <c r="AJ68" s="13">
        <f>AI68*VLOOKUP('Données projet'!$B$10,Paramètres!$A$1:$I$89,3,0)*VLOOKUP('Données projet'!$B$10,Paramètres!$A$1:$I$89,5,0)</f>
        <v>235.97228571428568</v>
      </c>
      <c r="AK68" s="13">
        <f t="shared" si="35"/>
        <v>57.572096390714933</v>
      </c>
      <c r="AL68" s="20">
        <f t="shared" ref="AL68:AL131" si="58">(AJ68+AK68)*0.475*44/12</f>
        <v>511.25646549954268</v>
      </c>
      <c r="AM68" s="59">
        <f t="shared" ref="AM68:AM131" si="59">AL68+(AD68+AE68)*44/12</f>
        <v>804.589798832876</v>
      </c>
      <c r="AN68" s="59">
        <f ca="1">AVERAGE(OFFSET($AM$3,0,0,'Données projet'!$E$10+1,1))-AVERAGE(OFFSET($H$3,0,0,'Données projet'!$E$10+1,1))</f>
        <v>367.69572408910977</v>
      </c>
      <c r="AO68" s="59">
        <f t="shared" si="36"/>
        <v>298.21938512262744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4.8809523809523814</v>
      </c>
      <c r="BD68" s="12">
        <f>IF('Données projet'!$A$88&gt;35,BD67+BC68-BL67,IF(A68&lt;'Données projet'!$A$88,$BA$205^A68,IF(A68='Données projet'!$A$88,'Données projet'!$B$88,BD67+BC68-BL67)))</f>
        <v>232.2619047619047</v>
      </c>
      <c r="BE68" s="13">
        <f>BD68*VLOOKUP('Données projet'!$B$11,Paramètres!$A$1:$I$89,3,0)*VLOOKUP('Données projet'!$B$11,Paramètres!$A$1:$I$89,5,0)</f>
        <v>224.64371428571425</v>
      </c>
      <c r="BF68" s="13">
        <f t="shared" si="37"/>
        <v>55.122943824722441</v>
      </c>
      <c r="BG68" s="20">
        <f t="shared" ref="BG68:BG131" si="61">(BE68+BF68)*0.475*44/12</f>
        <v>487.2602628756772</v>
      </c>
      <c r="BH68" s="59">
        <f t="shared" ref="BH68:BH131" si="62">BG68+(AY68+AZ68)*44/12</f>
        <v>780.59359620901046</v>
      </c>
      <c r="BI68" s="59">
        <f ca="1">AVERAGE(OFFSET($BH$3,0,0,'Données projet'!$E$11+1,1))-AVERAGE(OFFSET($H$3,0,0,'Données projet'!$E$11+1,1))</f>
        <v>351.44031543819546</v>
      </c>
      <c r="BJ68" s="59">
        <f t="shared" si="38"/>
        <v>284.9494816485356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4.8809523809523814</v>
      </c>
      <c r="BY68" s="12">
        <f>IF('Données projet'!$A$114&gt;35,BY67+BX68-CG67,IF(A68&lt;'Données projet'!$A$114,$BV$205^A68,IF(A68='Données projet'!$A$114,'Données projet'!$B$114,BY67+BX68-CG67)))</f>
        <v>232.2619047619047</v>
      </c>
      <c r="BZ68" s="13">
        <f>BY68*VLOOKUP('Données projet'!$B$12,Paramètres!$A$1:$I$89,3,0)*VLOOKUP('Données projet'!$B$12,Paramètres!$A$1:$I$89,5,0)</f>
        <v>221.02042857142854</v>
      </c>
      <c r="CA68" s="13">
        <f t="shared" si="39"/>
        <v>54.336611061112585</v>
      </c>
      <c r="CB68" s="20">
        <f t="shared" ref="CB68:CB131" si="64">(BZ68+CA68)*0.475*44/12</f>
        <v>479.58017736000903</v>
      </c>
      <c r="CC68" s="59">
        <f t="shared" ref="CC68:CC131" si="65">CB68+(BT68+BU68)*44/12</f>
        <v>772.91351069334235</v>
      </c>
      <c r="CD68" s="59">
        <f ca="1">AVERAGE(OFFSET($CC$3,0,0,'Données projet'!$E$12+1,1))-AVERAGE(OFFSET($H$3,0,0,'Données projet'!$E$12+1,1))</f>
        <v>346.37621722711009</v>
      </c>
      <c r="CE68" s="59">
        <f t="shared" si="40"/>
        <v>281.04213352617563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4.8809523809523814</v>
      </c>
      <c r="CT68" s="12">
        <f>IF('Données projet'!$A$140&gt;35,CT67+CS68-DB67,IF(A68&lt;'Données projet'!$A$140,$CQ$205^A68,IF(A68='Données projet'!$A$140,'Données projet'!$B$140,CT67+CS68-DB67)))</f>
        <v>232.2619047619047</v>
      </c>
      <c r="CU68" s="17">
        <f>CT68*VLOOKUP('Données projet'!$B$13,Paramètres!$A$1:$I$89,3,0)*VLOOKUP('Données projet'!$B$13,Paramètres!$A$1:$I$89,5,0)</f>
        <v>250.00671428571422</v>
      </c>
      <c r="CV68" s="13">
        <f t="shared" si="41"/>
        <v>60.587378613328752</v>
      </c>
      <c r="CW68" s="20">
        <f t="shared" ref="CW68:CW131" si="67">(CU68+CV68)*0.475*44/12</f>
        <v>540.95137846583305</v>
      </c>
      <c r="CX68" s="59">
        <f t="shared" ref="CX68:CX131" si="68">CW68+(CO68+CP68)*44/12</f>
        <v>834.28471179916642</v>
      </c>
      <c r="CY68" s="59">
        <f ca="1">AVERAGE(OFFSET($CX$3,0,0,'Données projet'!$E$13+1,1))-AVERAGE(OFFSET($H$3,0,0,'Données projet'!$E$13+1,1))</f>
        <v>386.84212232126703</v>
      </c>
      <c r="CZ68" s="59">
        <f t="shared" si="42"/>
        <v>312.26317251925781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4.8809523809523814</v>
      </c>
      <c r="N69" s="13">
        <f>IF('Données projet'!$A$36&gt;35,N68+M69-V68,IF(A69&lt;'Données projet'!$A$36,$K$205^A69,IF(A69='Données projet'!$A$36,'Données projet'!$B$36,N68+M69-V68)))</f>
        <v>237.14285714285708</v>
      </c>
      <c r="O69" s="13">
        <f>N69*VLOOKUP('Données projet'!$B$9,Paramètres!$A$1:$I$89,3,0)*VLOOKUP('Données projet'!$B$9,Paramètres!$A$1:$I$89,5,0)</f>
        <v>214.56685714285706</v>
      </c>
      <c r="P69" s="13">
        <f t="shared" ref="P69:P132" si="87">EXP(-1.0587+0.8836*LN(O69)+0.284)</f>
        <v>52.932305883883657</v>
      </c>
      <c r="Q69" s="20">
        <f t="shared" si="54"/>
        <v>465.89437560490666</v>
      </c>
      <c r="R69" s="59">
        <f t="shared" si="55"/>
        <v>759.22770893823997</v>
      </c>
      <c r="S69" s="59">
        <f ca="1">AVERAGE(OFFSET($R$3,0,0,'Données projet'!$E$9+1,1))-AVERAGE(OFFSET($H$3,0,0,'Données projet'!$E$9+1,1))</f>
        <v>331.17319992770996</v>
      </c>
      <c r="T69" s="59">
        <f t="shared" ref="T69:T132" si="88">$T$3</f>
        <v>269.31145578726938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4.8571428571428568</v>
      </c>
      <c r="AI69" s="13">
        <f>IF('Données projet'!$A$62&gt;35,AI68+AH69-AQ68,IF(A69&lt;'Données projet'!$A$62,$AF$205^A69,IF(A69='Données projet'!$A$62,'Données projet'!$B$62,AI68+AH69-AQ68)))</f>
        <v>237.5714285714285</v>
      </c>
      <c r="AJ69" s="13">
        <f>AI69*VLOOKUP('Données projet'!$B$10,Paramètres!$A$1:$I$89,3,0)*VLOOKUP('Données projet'!$B$10,Paramètres!$A$1:$I$89,5,0)</f>
        <v>240.89742857142849</v>
      </c>
      <c r="AK69" s="13">
        <f t="shared" ref="AK69:AK132" si="89">EXP(-1.0587+0.8836*LN(AJ69)+0.284)</f>
        <v>58.63257464879598</v>
      </c>
      <c r="AL69" s="20">
        <f t="shared" si="58"/>
        <v>521.68142227522424</v>
      </c>
      <c r="AM69" s="59">
        <f t="shared" si="59"/>
        <v>815.01475560855761</v>
      </c>
      <c r="AN69" s="59">
        <f ca="1">AVERAGE(OFFSET($AM$3,0,0,'Données projet'!$E$10+1,1))-AVERAGE(OFFSET($H$3,0,0,'Données projet'!$E$10+1,1))</f>
        <v>367.69572408910977</v>
      </c>
      <c r="AO69" s="59">
        <f t="shared" ref="AO69:AO132" si="90">$AO$3</f>
        <v>298.21938512262744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4.8809523809523814</v>
      </c>
      <c r="BD69" s="12">
        <f>IF('Données projet'!$A$88&gt;35,BD68+BC69-BL68,IF(A69&lt;'Données projet'!$A$88,$BA$205^A69,IF(A69='Données projet'!$A$88,'Données projet'!$B$88,BD68+BC69-BL68)))</f>
        <v>237.14285714285708</v>
      </c>
      <c r="BE69" s="13">
        <f>BD69*VLOOKUP('Données projet'!$B$11,Paramètres!$A$1:$I$89,3,0)*VLOOKUP('Données projet'!$B$11,Paramètres!$A$1:$I$89,5,0)</f>
        <v>229.36457142857137</v>
      </c>
      <c r="BF69" s="13">
        <f t="shared" ref="BF69:BF132" si="91">EXP(-1.0587+0.8836*LN(BE69)+0.284)</f>
        <v>56.145264903120733</v>
      </c>
      <c r="BG69" s="20">
        <f t="shared" si="61"/>
        <v>497.26296494436366</v>
      </c>
      <c r="BH69" s="59">
        <f t="shared" si="62"/>
        <v>790.59629827769697</v>
      </c>
      <c r="BI69" s="59">
        <f ca="1">AVERAGE(OFFSET($BH$3,0,0,'Données projet'!$E$11+1,1))-AVERAGE(OFFSET($H$3,0,0,'Données projet'!$E$11+1,1))</f>
        <v>351.44031543819546</v>
      </c>
      <c r="BJ69" s="59">
        <f t="shared" ref="BJ69:BJ132" si="92">$BJ$3</f>
        <v>284.9494816485356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4.8809523809523814</v>
      </c>
      <c r="BY69" s="12">
        <f>IF('Données projet'!$A$114&gt;35,BY68+BX69-CG68,IF(A69&lt;'Données projet'!$A$114,$BV$205^A69,IF(A69='Données projet'!$A$114,'Données projet'!$B$114,BY68+BX69-CG68)))</f>
        <v>237.14285714285708</v>
      </c>
      <c r="BZ69" s="13">
        <f>BY69*VLOOKUP('Données projet'!$B$12,Paramètres!$A$1:$I$89,3,0)*VLOOKUP('Données projet'!$B$12,Paramètres!$A$1:$I$89,5,0)</f>
        <v>225.6651428571428</v>
      </c>
      <c r="CA69" s="13">
        <f t="shared" ref="CA69:CA132" si="93">EXP(-1.0587+0.8836*LN(BZ69)+0.284)</f>
        <v>55.344348655700045</v>
      </c>
      <c r="CB69" s="20">
        <f t="shared" si="64"/>
        <v>489.42486438486793</v>
      </c>
      <c r="CC69" s="59">
        <f t="shared" si="65"/>
        <v>782.75819771820125</v>
      </c>
      <c r="CD69" s="59">
        <f ca="1">AVERAGE(OFFSET($CC$3,0,0,'Données projet'!$E$12+1,1))-AVERAGE(OFFSET($H$3,0,0,'Données projet'!$E$12+1,1))</f>
        <v>346.37621722711009</v>
      </c>
      <c r="CE69" s="59">
        <f t="shared" ref="CE69:CE132" si="94">$CE$3</f>
        <v>281.04213352617563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4.8809523809523814</v>
      </c>
      <c r="CT69" s="12">
        <f>IF('Données projet'!$A$140&gt;35,CT68+CS69-DB68,IF(A69&lt;'Données projet'!$A$140,$CQ$205^A69,IF(A69='Données projet'!$A$140,'Données projet'!$B$140,CT68+CS69-DB68)))</f>
        <v>237.14285714285708</v>
      </c>
      <c r="CU69" s="17">
        <f>CT69*VLOOKUP('Données projet'!$B$13,Paramètres!$A$1:$I$89,3,0)*VLOOKUP('Données projet'!$B$13,Paramètres!$A$1:$I$89,5,0)</f>
        <v>255.26057142857135</v>
      </c>
      <c r="CV69" s="13">
        <f t="shared" ref="CV69:CV132" si="95">EXP(-1.0587+0.8836*LN(CU69)+0.284)</f>
        <v>61.711044186021326</v>
      </c>
      <c r="CW69" s="20">
        <f t="shared" si="67"/>
        <v>552.05889719541551</v>
      </c>
      <c r="CX69" s="59">
        <f t="shared" si="68"/>
        <v>845.39223052874877</v>
      </c>
      <c r="CY69" s="59">
        <f ca="1">AVERAGE(OFFSET($CX$3,0,0,'Données projet'!$E$13+1,1))-AVERAGE(OFFSET($H$3,0,0,'Données projet'!$E$13+1,1))</f>
        <v>386.84212232126703</v>
      </c>
      <c r="CZ69" s="59">
        <f t="shared" ref="CZ69:CZ132" si="96">$CZ$3</f>
        <v>312.26317251925781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4.8809523809523814</v>
      </c>
      <c r="N70" s="13">
        <f>IF('Données projet'!$A$36&gt;35,N69+M70-V69,IF(A70&lt;'Données projet'!$A$36,$K$205^A70,IF(A70='Données projet'!$A$36,'Données projet'!$B$36,N69+M70-V69)))</f>
        <v>242.02380952380946</v>
      </c>
      <c r="O70" s="13">
        <f>N70*VLOOKUP('Données projet'!$B$9,Paramètres!$A$1:$I$89,3,0)*VLOOKUP('Données projet'!$B$9,Paramètres!$A$1:$I$89,5,0)</f>
        <v>218.98314285714281</v>
      </c>
      <c r="P70" s="13">
        <f t="shared" si="87"/>
        <v>53.893817289700543</v>
      </c>
      <c r="Q70" s="20">
        <f t="shared" si="54"/>
        <v>475.26070558908555</v>
      </c>
      <c r="R70" s="59">
        <f t="shared" si="55"/>
        <v>768.5940389224188</v>
      </c>
      <c r="S70" s="59">
        <f ca="1">AVERAGE(OFFSET($R$3,0,0,'Données projet'!$E$9+1,1))-AVERAGE(OFFSET($H$3,0,0,'Données projet'!$E$9+1,1))</f>
        <v>331.17319992770996</v>
      </c>
      <c r="T70" s="59">
        <f t="shared" si="88"/>
        <v>269.31145578726938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4.8571428571428568</v>
      </c>
      <c r="AI70" s="13">
        <f>IF('Données projet'!$A$62&gt;35,AI69+AH70-AQ69,IF(A70&lt;'Données projet'!$A$62,$AF$205^A70,IF(A70='Données projet'!$A$62,'Données projet'!$B$62,AI69+AH70-AQ69)))</f>
        <v>242.42857142857136</v>
      </c>
      <c r="AJ70" s="13">
        <f>AI70*VLOOKUP('Données projet'!$B$10,Paramètres!$A$1:$I$89,3,0)*VLOOKUP('Données projet'!$B$10,Paramètres!$A$1:$I$89,5,0)</f>
        <v>245.82257142857139</v>
      </c>
      <c r="AK70" s="13">
        <f t="shared" si="89"/>
        <v>59.690532000386213</v>
      </c>
      <c r="AL70" s="20">
        <f t="shared" si="58"/>
        <v>532.10198847210108</v>
      </c>
      <c r="AM70" s="59">
        <f t="shared" si="59"/>
        <v>825.43532180543434</v>
      </c>
      <c r="AN70" s="59">
        <f ca="1">AVERAGE(OFFSET($AM$3,0,0,'Données projet'!$E$10+1,1))-AVERAGE(OFFSET($H$3,0,0,'Données projet'!$E$10+1,1))</f>
        <v>367.69572408910977</v>
      </c>
      <c r="AO70" s="59">
        <f t="shared" si="90"/>
        <v>298.21938512262744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4.8809523809523814</v>
      </c>
      <c r="BD70" s="12">
        <f>IF('Données projet'!$A$88&gt;35,BD69+BC70-BL69,IF(A70&lt;'Données projet'!$A$88,$BA$205^A70,IF(A70='Données projet'!$A$88,'Données projet'!$B$88,BD69+BC70-BL69)))</f>
        <v>242.02380952380946</v>
      </c>
      <c r="BE70" s="13">
        <f>BD70*VLOOKUP('Données projet'!$B$11,Paramètres!$A$1:$I$89,3,0)*VLOOKUP('Données projet'!$B$11,Paramètres!$A$1:$I$89,5,0)</f>
        <v>234.08542857142854</v>
      </c>
      <c r="BF70" s="13">
        <f t="shared" si="91"/>
        <v>57.165139470939259</v>
      </c>
      <c r="BG70" s="20">
        <f t="shared" si="61"/>
        <v>507.26140600712387</v>
      </c>
      <c r="BH70" s="59">
        <f t="shared" si="62"/>
        <v>800.59473934045718</v>
      </c>
      <c r="BI70" s="59">
        <f ca="1">AVERAGE(OFFSET($BH$3,0,0,'Données projet'!$E$11+1,1))-AVERAGE(OFFSET($H$3,0,0,'Données projet'!$E$11+1,1))</f>
        <v>351.44031543819546</v>
      </c>
      <c r="BJ70" s="59">
        <f t="shared" si="92"/>
        <v>284.9494816485356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4.8809523809523814</v>
      </c>
      <c r="BY70" s="12">
        <f>IF('Données projet'!$A$114&gt;35,BY69+BX70-CG69,IF(A70&lt;'Données projet'!$A$114,$BV$205^A70,IF(A70='Données projet'!$A$114,'Données projet'!$B$114,BY69+BX70-CG69)))</f>
        <v>242.02380952380946</v>
      </c>
      <c r="BZ70" s="13">
        <f>BY70*VLOOKUP('Données projet'!$B$12,Paramètres!$A$1:$I$89,3,0)*VLOOKUP('Données projet'!$B$12,Paramètres!$A$1:$I$89,5,0)</f>
        <v>230.30985714285706</v>
      </c>
      <c r="CA70" s="13">
        <f t="shared" si="93"/>
        <v>56.349674639357353</v>
      </c>
      <c r="CB70" s="20">
        <f t="shared" si="64"/>
        <v>499.26535118735677</v>
      </c>
      <c r="CC70" s="59">
        <f t="shared" si="65"/>
        <v>792.59868452069009</v>
      </c>
      <c r="CD70" s="59">
        <f ca="1">AVERAGE(OFFSET($CC$3,0,0,'Données projet'!$E$12+1,1))-AVERAGE(OFFSET($H$3,0,0,'Données projet'!$E$12+1,1))</f>
        <v>346.37621722711009</v>
      </c>
      <c r="CE70" s="59">
        <f t="shared" si="94"/>
        <v>281.04213352617563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4.8809523809523814</v>
      </c>
      <c r="CT70" s="12">
        <f>IF('Données projet'!$A$140&gt;35,CT69+CS70-DB69,IF(A70&lt;'Données projet'!$A$140,$CQ$205^A70,IF(A70='Données projet'!$A$140,'Données projet'!$B$140,CT69+CS70-DB69)))</f>
        <v>242.02380952380946</v>
      </c>
      <c r="CU70" s="17">
        <f>CT70*VLOOKUP('Données projet'!$B$13,Paramètres!$A$1:$I$89,3,0)*VLOOKUP('Données projet'!$B$13,Paramètres!$A$1:$I$89,5,0)</f>
        <v>260.51442857142848</v>
      </c>
      <c r="CV70" s="13">
        <f t="shared" si="95"/>
        <v>62.832020721218754</v>
      </c>
      <c r="CW70" s="20">
        <f t="shared" si="67"/>
        <v>563.16173251802718</v>
      </c>
      <c r="CX70" s="59">
        <f t="shared" si="68"/>
        <v>856.49506585136055</v>
      </c>
      <c r="CY70" s="59">
        <f ca="1">AVERAGE(OFFSET($CX$3,0,0,'Données projet'!$E$13+1,1))-AVERAGE(OFFSET($H$3,0,0,'Données projet'!$E$13+1,1))</f>
        <v>386.84212232126703</v>
      </c>
      <c r="CZ70" s="59">
        <f t="shared" si="96"/>
        <v>312.26317251925781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4.8809523809523814</v>
      </c>
      <c r="N71" s="13">
        <f>IF('Données projet'!$A$36&gt;35,N70+M71-V70,IF(A71&lt;'Données projet'!$A$36,$K$205^A71,IF(A71='Données projet'!$A$36,'Données projet'!$B$36,N70+M71-V70)))</f>
        <v>246.90476190476184</v>
      </c>
      <c r="O71" s="13">
        <f>N71*VLOOKUP('Données projet'!$B$9,Paramètres!$A$1:$I$89,3,0)*VLOOKUP('Données projet'!$B$9,Paramètres!$A$1:$I$89,5,0)</f>
        <v>223.3994285714285</v>
      </c>
      <c r="P71" s="13">
        <f t="shared" si="87"/>
        <v>54.85307406504328</v>
      </c>
      <c r="Q71" s="20">
        <f t="shared" si="54"/>
        <v>484.62310875852171</v>
      </c>
      <c r="R71" s="59">
        <f t="shared" si="55"/>
        <v>777.95644209185502</v>
      </c>
      <c r="S71" s="59">
        <f ca="1">AVERAGE(OFFSET($R$3,0,0,'Données projet'!$E$9+1,1))-AVERAGE(OFFSET($H$3,0,0,'Données projet'!$E$9+1,1))</f>
        <v>331.17319992770996</v>
      </c>
      <c r="T71" s="59">
        <f t="shared" si="88"/>
        <v>269.31145578726938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4.8571428571428568</v>
      </c>
      <c r="AI71" s="13">
        <f>IF('Données projet'!$A$62&gt;35,AI70+AH71-AQ70,IF(A71&lt;'Données projet'!$A$62,$AF$205^A71,IF(A71='Données projet'!$A$62,'Données projet'!$B$62,AI70+AH71-AQ70)))</f>
        <v>247.28571428571422</v>
      </c>
      <c r="AJ71" s="13">
        <f>AI71*VLOOKUP('Données projet'!$B$10,Paramètres!$A$1:$I$89,3,0)*VLOOKUP('Données projet'!$B$10,Paramètres!$A$1:$I$89,5,0)</f>
        <v>250.74771428571421</v>
      </c>
      <c r="AK71" s="13">
        <f t="shared" si="89"/>
        <v>60.746024773698267</v>
      </c>
      <c r="AL71" s="20">
        <f t="shared" si="58"/>
        <v>542.51826219514339</v>
      </c>
      <c r="AM71" s="59">
        <f t="shared" si="59"/>
        <v>835.85159552847676</v>
      </c>
      <c r="AN71" s="59">
        <f ca="1">AVERAGE(OFFSET($AM$3,0,0,'Données projet'!$E$10+1,1))-AVERAGE(OFFSET($H$3,0,0,'Données projet'!$E$10+1,1))</f>
        <v>367.69572408910977</v>
      </c>
      <c r="AO71" s="59">
        <f t="shared" si="90"/>
        <v>298.21938512262744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4.8809523809523814</v>
      </c>
      <c r="BD71" s="12">
        <f>IF('Données projet'!$A$88&gt;35,BD70+BC71-BL70,IF(A71&lt;'Données projet'!$A$88,$BA$205^A71,IF(A71='Données projet'!$A$88,'Données projet'!$B$88,BD70+BC71-BL70)))</f>
        <v>246.90476190476184</v>
      </c>
      <c r="BE71" s="13">
        <f>BD71*VLOOKUP('Données projet'!$B$11,Paramètres!$A$1:$I$89,3,0)*VLOOKUP('Données projet'!$B$11,Paramètres!$A$1:$I$89,5,0)</f>
        <v>238.80628571428565</v>
      </c>
      <c r="BF71" s="13">
        <f t="shared" si="91"/>
        <v>58.182622553574561</v>
      </c>
      <c r="BG71" s="20">
        <f t="shared" si="61"/>
        <v>517.25568189985654</v>
      </c>
      <c r="BH71" s="59">
        <f t="shared" si="62"/>
        <v>810.58901523318991</v>
      </c>
      <c r="BI71" s="59">
        <f ca="1">AVERAGE(OFFSET($BH$3,0,0,'Données projet'!$E$11+1,1))-AVERAGE(OFFSET($H$3,0,0,'Données projet'!$E$11+1,1))</f>
        <v>351.44031543819546</v>
      </c>
      <c r="BJ71" s="59">
        <f t="shared" si="92"/>
        <v>284.9494816485356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4.8809523809523814</v>
      </c>
      <c r="BY71" s="12">
        <f>IF('Données projet'!$A$114&gt;35,BY70+BX71-CG70,IF(A71&lt;'Données projet'!$A$114,$BV$205^A71,IF(A71='Données projet'!$A$114,'Données projet'!$B$114,BY70+BX71-CG70)))</f>
        <v>246.90476190476184</v>
      </c>
      <c r="BZ71" s="13">
        <f>BY71*VLOOKUP('Données projet'!$B$12,Paramètres!$A$1:$I$89,3,0)*VLOOKUP('Données projet'!$B$12,Paramètres!$A$1:$I$89,5,0)</f>
        <v>234.95457142857137</v>
      </c>
      <c r="CA71" s="13">
        <f t="shared" si="93"/>
        <v>57.352643252539806</v>
      </c>
      <c r="CB71" s="20">
        <f t="shared" si="64"/>
        <v>509.10173223626862</v>
      </c>
      <c r="CC71" s="59">
        <f t="shared" si="65"/>
        <v>802.43506556960187</v>
      </c>
      <c r="CD71" s="59">
        <f ca="1">AVERAGE(OFFSET($CC$3,0,0,'Données projet'!$E$12+1,1))-AVERAGE(OFFSET($H$3,0,0,'Données projet'!$E$12+1,1))</f>
        <v>346.37621722711009</v>
      </c>
      <c r="CE71" s="59">
        <f t="shared" si="94"/>
        <v>281.04213352617563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4.8809523809523814</v>
      </c>
      <c r="CT71" s="12">
        <f>IF('Données projet'!$A$140&gt;35,CT70+CS71-DB70,IF(A71&lt;'Données projet'!$A$140,$CQ$205^A71,IF(A71='Données projet'!$A$140,'Données projet'!$B$140,CT70+CS71-DB70)))</f>
        <v>246.90476190476184</v>
      </c>
      <c r="CU71" s="17">
        <f>CT71*VLOOKUP('Données projet'!$B$13,Paramètres!$A$1:$I$89,3,0)*VLOOKUP('Données projet'!$B$13,Paramètres!$A$1:$I$89,5,0)</f>
        <v>265.76828571428564</v>
      </c>
      <c r="CV71" s="13">
        <f t="shared" si="95"/>
        <v>63.950368699082674</v>
      </c>
      <c r="CW71" s="20">
        <f t="shared" si="67"/>
        <v>574.25998976994981</v>
      </c>
      <c r="CX71" s="59">
        <f t="shared" si="68"/>
        <v>867.59332310328318</v>
      </c>
      <c r="CY71" s="59">
        <f ca="1">AVERAGE(OFFSET($CX$3,0,0,'Données projet'!$E$13+1,1))-AVERAGE(OFFSET($H$3,0,0,'Données projet'!$E$13+1,1))</f>
        <v>386.84212232126703</v>
      </c>
      <c r="CZ71" s="59">
        <f t="shared" si="96"/>
        <v>312.26317251925781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4.8809523809523814</v>
      </c>
      <c r="N72" s="13">
        <f>IF('Données projet'!$A$36&gt;35,N71+M72-V71,IF(A72&lt;'Données projet'!$A$36,$K$205^A72,IF(A72='Données projet'!$A$36,'Données projet'!$B$36,N71+M72-V71)))</f>
        <v>251.78571428571422</v>
      </c>
      <c r="O72" s="13">
        <f>N72*VLOOKUP('Données projet'!$B$9,Paramètres!$A$1:$I$89,3,0)*VLOOKUP('Données projet'!$B$9,Paramètres!$A$1:$I$89,5,0)</f>
        <v>227.81571428571425</v>
      </c>
      <c r="P72" s="13">
        <f t="shared" si="87"/>
        <v>55.810125918086904</v>
      </c>
      <c r="Q72" s="20">
        <f t="shared" si="54"/>
        <v>493.98167168828695</v>
      </c>
      <c r="R72" s="59">
        <f t="shared" si="55"/>
        <v>787.31500502162021</v>
      </c>
      <c r="S72" s="59">
        <f ca="1">AVERAGE(OFFSET($R$3,0,0,'Données projet'!$E$9+1,1))-AVERAGE(OFFSET($H$3,0,0,'Données projet'!$E$9+1,1))</f>
        <v>331.17319992770996</v>
      </c>
      <c r="T72" s="59">
        <f t="shared" si="88"/>
        <v>269.31145578726938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4.8571428571428568</v>
      </c>
      <c r="AI72" s="13">
        <f>IF('Données projet'!$A$62&gt;35,AI71+AH72-AQ71,IF(A72&lt;'Données projet'!$A$62,$AF$205^A72,IF(A72='Données projet'!$A$62,'Données projet'!$B$62,AI71+AH72-AQ71)))</f>
        <v>252.14285714285708</v>
      </c>
      <c r="AJ72" s="13">
        <f>AI72*VLOOKUP('Données projet'!$B$10,Paramètres!$A$1:$I$89,3,0)*VLOOKUP('Données projet'!$B$10,Paramètres!$A$1:$I$89,5,0)</f>
        <v>255.67285714285711</v>
      </c>
      <c r="AK72" s="13">
        <f t="shared" si="89"/>
        <v>61.799106957607073</v>
      </c>
      <c r="AL72" s="20">
        <f t="shared" si="58"/>
        <v>552.93033747497509</v>
      </c>
      <c r="AM72" s="59">
        <f t="shared" si="59"/>
        <v>846.26367080830846</v>
      </c>
      <c r="AN72" s="59">
        <f ca="1">AVERAGE(OFFSET($AM$3,0,0,'Données projet'!$E$10+1,1))-AVERAGE(OFFSET($H$3,0,0,'Données projet'!$E$10+1,1))</f>
        <v>367.69572408910977</v>
      </c>
      <c r="AO72" s="59">
        <f t="shared" si="90"/>
        <v>298.21938512262744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4.8809523809523814</v>
      </c>
      <c r="BD72" s="12">
        <f>IF('Données projet'!$A$88&gt;35,BD71+BC72-BL71,IF(A72&lt;'Données projet'!$A$88,$BA$205^A72,IF(A72='Données projet'!$A$88,'Données projet'!$B$88,BD71+BC72-BL71)))</f>
        <v>251.78571428571422</v>
      </c>
      <c r="BE72" s="13">
        <f>BD72*VLOOKUP('Données projet'!$B$11,Paramètres!$A$1:$I$89,3,0)*VLOOKUP('Données projet'!$B$11,Paramètres!$A$1:$I$89,5,0)</f>
        <v>243.52714285714279</v>
      </c>
      <c r="BF72" s="13">
        <f t="shared" si="91"/>
        <v>59.197766876458047</v>
      </c>
      <c r="BG72" s="20">
        <f t="shared" si="61"/>
        <v>527.24588445268807</v>
      </c>
      <c r="BH72" s="59">
        <f t="shared" si="62"/>
        <v>820.57921778602145</v>
      </c>
      <c r="BI72" s="59">
        <f ca="1">AVERAGE(OFFSET($BH$3,0,0,'Données projet'!$E$11+1,1))-AVERAGE(OFFSET($H$3,0,0,'Données projet'!$E$11+1,1))</f>
        <v>351.44031543819546</v>
      </c>
      <c r="BJ72" s="59">
        <f t="shared" si="92"/>
        <v>284.9494816485356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4.8809523809523814</v>
      </c>
      <c r="BY72" s="12">
        <f>IF('Données projet'!$A$114&gt;35,BY71+BX72-CG71,IF(A72&lt;'Données projet'!$A$114,$BV$205^A72,IF(A72='Données projet'!$A$114,'Données projet'!$B$114,BY71+BX72-CG71)))</f>
        <v>251.78571428571422</v>
      </c>
      <c r="BZ72" s="13">
        <f>BY72*VLOOKUP('Données projet'!$B$12,Paramètres!$A$1:$I$89,3,0)*VLOOKUP('Données projet'!$B$12,Paramètres!$A$1:$I$89,5,0)</f>
        <v>239.59928571428566</v>
      </c>
      <c r="CA72" s="13">
        <f t="shared" si="93"/>
        <v>58.353306468546741</v>
      </c>
      <c r="CB72" s="20">
        <f t="shared" si="64"/>
        <v>518.93409805176645</v>
      </c>
      <c r="CC72" s="59">
        <f t="shared" si="65"/>
        <v>812.26743138509983</v>
      </c>
      <c r="CD72" s="59">
        <f ca="1">AVERAGE(OFFSET($CC$3,0,0,'Données projet'!$E$12+1,1))-AVERAGE(OFFSET($H$3,0,0,'Données projet'!$E$12+1,1))</f>
        <v>346.37621722711009</v>
      </c>
      <c r="CE72" s="59">
        <f t="shared" si="94"/>
        <v>281.04213352617563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4.8809523809523814</v>
      </c>
      <c r="CT72" s="12">
        <f>IF('Données projet'!$A$140&gt;35,CT71+CS72-DB71,IF(A72&lt;'Données projet'!$A$140,$CQ$205^A72,IF(A72='Données projet'!$A$140,'Données projet'!$B$140,CT71+CS72-DB71)))</f>
        <v>251.78571428571422</v>
      </c>
      <c r="CU72" s="17">
        <f>CT72*VLOOKUP('Données projet'!$B$13,Paramètres!$A$1:$I$89,3,0)*VLOOKUP('Données projet'!$B$13,Paramètres!$A$1:$I$89,5,0)</f>
        <v>271.0221428571428</v>
      </c>
      <c r="CV72" s="13">
        <f t="shared" si="95"/>
        <v>65.066146071809428</v>
      </c>
      <c r="CW72" s="20">
        <f t="shared" si="67"/>
        <v>585.35376988459177</v>
      </c>
      <c r="CX72" s="59">
        <f t="shared" si="68"/>
        <v>878.68710321792514</v>
      </c>
      <c r="CY72" s="59">
        <f ca="1">AVERAGE(OFFSET($CX$3,0,0,'Données projet'!$E$13+1,1))-AVERAGE(OFFSET($H$3,0,0,'Données projet'!$E$13+1,1))</f>
        <v>386.84212232126703</v>
      </c>
      <c r="CZ72" s="59">
        <f t="shared" si="96"/>
        <v>312.26317251925781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4.8809523809523814</v>
      </c>
      <c r="N73" s="13">
        <f>IF('Données projet'!$A$36&gt;35,N72+M73-V72,IF(A73&lt;'Données projet'!$A$36,$K$205^A73,IF(A73='Données projet'!$A$36,'Données projet'!$B$36,N72+M73-V72)))</f>
        <v>256.66666666666663</v>
      </c>
      <c r="O73" s="13">
        <f>N73*VLOOKUP('Données projet'!$B$9,Paramètres!$A$1:$I$89,3,0)*VLOOKUP('Données projet'!$B$9,Paramètres!$A$1:$I$89,5,0)</f>
        <v>232.23199999999997</v>
      </c>
      <c r="P73" s="13">
        <f t="shared" si="87"/>
        <v>56.765020519538929</v>
      </c>
      <c r="Q73" s="20">
        <f t="shared" si="54"/>
        <v>503.33647740486361</v>
      </c>
      <c r="R73" s="59">
        <f t="shared" si="55"/>
        <v>796.66981073819693</v>
      </c>
      <c r="S73" s="59">
        <f ca="1">AVERAGE(OFFSET($R$3,0,0,'Données projet'!$E$9+1,1))-AVERAGE(OFFSET($H$3,0,0,'Données projet'!$E$9+1,1))</f>
        <v>331.17319992770996</v>
      </c>
      <c r="T73" s="59">
        <f t="shared" si="88"/>
        <v>269.31145578726938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4.8571428571428568</v>
      </c>
      <c r="AI73" s="13">
        <f>IF('Données projet'!$A$62&gt;35,AI72+AH73-AQ72,IF(A73&lt;'Données projet'!$A$62,$AF$205^A73,IF(A73='Données projet'!$A$62,'Données projet'!$B$62,AI72+AH73-AQ72)))</f>
        <v>256.99999999999994</v>
      </c>
      <c r="AJ73" s="13">
        <f>AI73*VLOOKUP('Données projet'!$B$10,Paramètres!$A$1:$I$89,3,0)*VLOOKUP('Données projet'!$B$10,Paramètres!$A$1:$I$89,5,0)</f>
        <v>260.59799999999996</v>
      </c>
      <c r="AK73" s="13">
        <f t="shared" si="89"/>
        <v>62.849830341963624</v>
      </c>
      <c r="AL73" s="20">
        <f t="shared" si="58"/>
        <v>563.33830451225322</v>
      </c>
      <c r="AM73" s="59">
        <f t="shared" si="59"/>
        <v>856.67163784558647</v>
      </c>
      <c r="AN73" s="59">
        <f ca="1">AVERAGE(OFFSET($AM$3,0,0,'Données projet'!$E$10+1,1))-AVERAGE(OFFSET($H$3,0,0,'Données projet'!$E$10+1,1))</f>
        <v>367.69572408910977</v>
      </c>
      <c r="AO73" s="59">
        <f t="shared" si="90"/>
        <v>298.21938512262744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4.8809523809523814</v>
      </c>
      <c r="BD73" s="12">
        <f>IF('Données projet'!$A$88&gt;35,BD72+BC73-BL72,IF(A73&lt;'Données projet'!$A$88,$BA$205^A73,IF(A73='Données projet'!$A$88,'Données projet'!$B$88,BD72+BC73-BL72)))</f>
        <v>256.66666666666663</v>
      </c>
      <c r="BE73" s="13">
        <f>BD73*VLOOKUP('Données projet'!$B$11,Paramètres!$A$1:$I$89,3,0)*VLOOKUP('Données projet'!$B$11,Paramètres!$A$1:$I$89,5,0)</f>
        <v>248.24799999999996</v>
      </c>
      <c r="BF73" s="13">
        <f t="shared" si="91"/>
        <v>60.210623003880372</v>
      </c>
      <c r="BG73" s="20">
        <f t="shared" si="61"/>
        <v>537.23210173175823</v>
      </c>
      <c r="BH73" s="59">
        <f t="shared" si="62"/>
        <v>830.56543506509161</v>
      </c>
      <c r="BI73" s="59">
        <f ca="1">AVERAGE(OFFSET($BH$3,0,0,'Données projet'!$E$11+1,1))-AVERAGE(OFFSET($H$3,0,0,'Données projet'!$E$11+1,1))</f>
        <v>351.44031543819546</v>
      </c>
      <c r="BJ73" s="59">
        <f t="shared" si="92"/>
        <v>284.9494816485356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4.8809523809523814</v>
      </c>
      <c r="BY73" s="12">
        <f>IF('Données projet'!$A$114&gt;35,BY72+BX73-CG72,IF(A73&lt;'Données projet'!$A$114,$BV$205^A73,IF(A73='Données projet'!$A$114,'Données projet'!$B$114,BY72+BX73-CG72)))</f>
        <v>256.66666666666663</v>
      </c>
      <c r="BZ73" s="13">
        <f>BY73*VLOOKUP('Données projet'!$B$12,Paramètres!$A$1:$I$89,3,0)*VLOOKUP('Données projet'!$B$12,Paramètres!$A$1:$I$89,5,0)</f>
        <v>244.24399999999997</v>
      </c>
      <c r="CA73" s="13">
        <f t="shared" si="93"/>
        <v>59.351714130365565</v>
      </c>
      <c r="CB73" s="20">
        <f t="shared" si="64"/>
        <v>528.76253544371991</v>
      </c>
      <c r="CC73" s="59">
        <f t="shared" si="65"/>
        <v>822.09586877705328</v>
      </c>
      <c r="CD73" s="59">
        <f ca="1">AVERAGE(OFFSET($CC$3,0,0,'Données projet'!$E$12+1,1))-AVERAGE(OFFSET($H$3,0,0,'Données projet'!$E$12+1,1))</f>
        <v>346.37621722711009</v>
      </c>
      <c r="CE73" s="59">
        <f t="shared" si="94"/>
        <v>281.04213352617563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4.8809523809523814</v>
      </c>
      <c r="CT73" s="12">
        <f>IF('Données projet'!$A$140&gt;35,CT72+CS73-DB72,IF(A73&lt;'Données projet'!$A$140,$CQ$205^A73,IF(A73='Données projet'!$A$140,'Données projet'!$B$140,CT72+CS73-DB72)))</f>
        <v>256.66666666666663</v>
      </c>
      <c r="CU73" s="17">
        <f>CT73*VLOOKUP('Données projet'!$B$13,Paramètres!$A$1:$I$89,3,0)*VLOOKUP('Données projet'!$B$13,Paramètres!$A$1:$I$89,5,0)</f>
        <v>276.27599999999995</v>
      </c>
      <c r="CV73" s="13">
        <f t="shared" si="95"/>
        <v>66.179408416217157</v>
      </c>
      <c r="CW73" s="20">
        <f t="shared" si="67"/>
        <v>596.44316965824476</v>
      </c>
      <c r="CX73" s="59">
        <f t="shared" si="68"/>
        <v>889.77650299157813</v>
      </c>
      <c r="CY73" s="59">
        <f ca="1">AVERAGE(OFFSET($CX$3,0,0,'Données projet'!$E$13+1,1))-AVERAGE(OFFSET($H$3,0,0,'Données projet'!$E$13+1,1))</f>
        <v>386.84212232126703</v>
      </c>
      <c r="CZ73" s="59">
        <f t="shared" si="96"/>
        <v>312.26317251925781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4.8809523809523814</v>
      </c>
      <c r="N74" s="13">
        <f>IF('Données projet'!$A$36&gt;35,N73+M74-V73,IF(A74&lt;'Données projet'!$A$36,$K$205^A74,IF(A74='Données projet'!$A$36,'Données projet'!$B$36,N73+M74-V73)))</f>
        <v>261.54761904761904</v>
      </c>
      <c r="O74" s="13">
        <f>N74*VLOOKUP('Données projet'!$B$9,Paramètres!$A$1:$I$89,3,0)*VLOOKUP('Données projet'!$B$9,Paramètres!$A$1:$I$89,5,0)</f>
        <v>236.64828571428572</v>
      </c>
      <c r="P74" s="13">
        <f t="shared" si="87"/>
        <v>57.717803623282435</v>
      </c>
      <c r="Q74" s="20">
        <f t="shared" si="54"/>
        <v>512.68760559626446</v>
      </c>
      <c r="R74" s="59">
        <f t="shared" si="55"/>
        <v>806.02093892959783</v>
      </c>
      <c r="S74" s="59">
        <f ca="1">AVERAGE(OFFSET($R$3,0,0,'Données projet'!$E$9+1,1))-AVERAGE(OFFSET($H$3,0,0,'Données projet'!$E$9+1,1))</f>
        <v>331.17319992770996</v>
      </c>
      <c r="T74" s="59">
        <f t="shared" si="88"/>
        <v>269.31145578726938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4.8571428571428568</v>
      </c>
      <c r="AI74" s="13">
        <f>IF('Données projet'!$A$62&gt;35,AI73+AH74-AQ73,IF(A74&lt;'Données projet'!$A$62,$AF$205^A74,IF(A74='Données projet'!$A$62,'Données projet'!$B$62,AI73+AH74-AQ73)))</f>
        <v>261.85714285714278</v>
      </c>
      <c r="AJ74" s="13">
        <f>AI74*VLOOKUP('Données projet'!$B$10,Paramètres!$A$1:$I$89,3,0)*VLOOKUP('Données projet'!$B$10,Paramètres!$A$1:$I$89,5,0)</f>
        <v>265.52314285714277</v>
      </c>
      <c r="AK74" s="13">
        <f t="shared" si="89"/>
        <v>63.898244647001576</v>
      </c>
      <c r="AL74" s="20">
        <f t="shared" si="58"/>
        <v>573.7422499030514</v>
      </c>
      <c r="AM74" s="59">
        <f t="shared" si="59"/>
        <v>867.07558323638477</v>
      </c>
      <c r="AN74" s="59">
        <f ca="1">AVERAGE(OFFSET($AM$3,0,0,'Données projet'!$E$10+1,1))-AVERAGE(OFFSET($H$3,0,0,'Données projet'!$E$10+1,1))</f>
        <v>367.69572408910977</v>
      </c>
      <c r="AO74" s="59">
        <f t="shared" si="90"/>
        <v>298.21938512262744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4.8809523809523814</v>
      </c>
      <c r="BD74" s="12">
        <f>IF('Données projet'!$A$88&gt;35,BD73+BC74-BL73,IF(A74&lt;'Données projet'!$A$88,$BA$205^A74,IF(A74='Données projet'!$A$88,'Données projet'!$B$88,BD73+BC74-BL73)))</f>
        <v>261.54761904761904</v>
      </c>
      <c r="BE74" s="13">
        <f>BD74*VLOOKUP('Données projet'!$B$11,Paramètres!$A$1:$I$89,3,0)*VLOOKUP('Données projet'!$B$11,Paramètres!$A$1:$I$89,5,0)</f>
        <v>252.96885714285713</v>
      </c>
      <c r="BF74" s="13">
        <f t="shared" si="91"/>
        <v>61.221239466957726</v>
      </c>
      <c r="BG74" s="20">
        <f t="shared" si="61"/>
        <v>547.21441826209423</v>
      </c>
      <c r="BH74" s="59">
        <f t="shared" si="62"/>
        <v>840.5477515954276</v>
      </c>
      <c r="BI74" s="59">
        <f ca="1">AVERAGE(OFFSET($BH$3,0,0,'Données projet'!$E$11+1,1))-AVERAGE(OFFSET($H$3,0,0,'Données projet'!$E$11+1,1))</f>
        <v>351.44031543819546</v>
      </c>
      <c r="BJ74" s="59">
        <f t="shared" si="92"/>
        <v>284.9494816485356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4.8809523809523814</v>
      </c>
      <c r="BY74" s="12">
        <f>IF('Données projet'!$A$114&gt;35,BY73+BX74-CG73,IF(A74&lt;'Données projet'!$A$114,$BV$205^A74,IF(A74='Données projet'!$A$114,'Données projet'!$B$114,BY73+BX74-CG73)))</f>
        <v>261.54761904761904</v>
      </c>
      <c r="BZ74" s="13">
        <f>BY74*VLOOKUP('Données projet'!$B$12,Paramètres!$A$1:$I$89,3,0)*VLOOKUP('Données projet'!$B$12,Paramètres!$A$1:$I$89,5,0)</f>
        <v>248.88871428571426</v>
      </c>
      <c r="CA74" s="13">
        <f t="shared" si="93"/>
        <v>60.3479140768126</v>
      </c>
      <c r="CB74" s="20">
        <f t="shared" si="64"/>
        <v>538.58712773140098</v>
      </c>
      <c r="CC74" s="59">
        <f t="shared" si="65"/>
        <v>831.92046106473435</v>
      </c>
      <c r="CD74" s="59">
        <f ca="1">AVERAGE(OFFSET($CC$3,0,0,'Données projet'!$E$12+1,1))-AVERAGE(OFFSET($H$3,0,0,'Données projet'!$E$12+1,1))</f>
        <v>346.37621722711009</v>
      </c>
      <c r="CE74" s="59">
        <f t="shared" si="94"/>
        <v>281.04213352617563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4.8809523809523814</v>
      </c>
      <c r="CT74" s="12">
        <f>IF('Données projet'!$A$140&gt;35,CT73+CS74-DB73,IF(A74&lt;'Données projet'!$A$140,$CQ$205^A74,IF(A74='Données projet'!$A$140,'Données projet'!$B$140,CT73+CS74-DB73)))</f>
        <v>261.54761904761904</v>
      </c>
      <c r="CU74" s="17">
        <f>CT74*VLOOKUP('Données projet'!$B$13,Paramètres!$A$1:$I$89,3,0)*VLOOKUP('Données projet'!$B$13,Paramètres!$A$1:$I$89,5,0)</f>
        <v>281.52985714285711</v>
      </c>
      <c r="CV74" s="13">
        <f t="shared" si="95"/>
        <v>67.290209074397282</v>
      </c>
      <c r="CW74" s="20">
        <f t="shared" si="67"/>
        <v>607.52828199505132</v>
      </c>
      <c r="CX74" s="59">
        <f t="shared" si="68"/>
        <v>900.86161532838469</v>
      </c>
      <c r="CY74" s="59">
        <f ca="1">AVERAGE(OFFSET($CX$3,0,0,'Données projet'!$E$13+1,1))-AVERAGE(OFFSET($H$3,0,0,'Données projet'!$E$13+1,1))</f>
        <v>386.84212232126703</v>
      </c>
      <c r="CZ74" s="59">
        <f t="shared" si="96"/>
        <v>312.26317251925781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4.8809523809523814</v>
      </c>
      <c r="N75" s="13">
        <f>IF('Données projet'!$A$36&gt;35,N74+M75-V74,IF(A75&lt;'Données projet'!$A$36,$K$205^A75,IF(A75='Données projet'!$A$36,'Données projet'!$B$36,N74+M75-V74)))</f>
        <v>266.42857142857144</v>
      </c>
      <c r="O75" s="13">
        <f>N75*VLOOKUP('Données projet'!$B$9,Paramètres!$A$1:$I$89,3,0)*VLOOKUP('Données projet'!$B$9,Paramètres!$A$1:$I$89,5,0)</f>
        <v>241.06457142857144</v>
      </c>
      <c r="P75" s="13">
        <f t="shared" si="87"/>
        <v>58.66851917775913</v>
      </c>
      <c r="Q75" s="20">
        <f t="shared" si="54"/>
        <v>522.03513280602579</v>
      </c>
      <c r="R75" s="59">
        <f t="shared" si="55"/>
        <v>815.36846613935904</v>
      </c>
      <c r="S75" s="59">
        <f ca="1">AVERAGE(OFFSET($R$3,0,0,'Données projet'!$E$9+1,1))-AVERAGE(OFFSET($H$3,0,0,'Données projet'!$E$9+1,1))</f>
        <v>331.17319992770996</v>
      </c>
      <c r="T75" s="59">
        <f t="shared" si="88"/>
        <v>269.31145578726938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4.8571428571428568</v>
      </c>
      <c r="AI75" s="13">
        <f>IF('Données projet'!$A$62&gt;35,AI74+AH75-AQ74,IF(A75&lt;'Données projet'!$A$62,$AF$205^A75,IF(A75='Données projet'!$A$62,'Données projet'!$B$62,AI74+AH75-AQ74)))</f>
        <v>266.71428571428561</v>
      </c>
      <c r="AJ75" s="13">
        <f>AI75*VLOOKUP('Données projet'!$B$10,Paramètres!$A$1:$I$89,3,0)*VLOOKUP('Données projet'!$B$10,Paramètres!$A$1:$I$89,5,0)</f>
        <v>270.44828571428559</v>
      </c>
      <c r="AK75" s="13">
        <f t="shared" si="89"/>
        <v>64.944397642871408</v>
      </c>
      <c r="AL75" s="20">
        <f t="shared" si="58"/>
        <v>584.14225684704843</v>
      </c>
      <c r="AM75" s="59">
        <f t="shared" si="59"/>
        <v>877.47559018038169</v>
      </c>
      <c r="AN75" s="59">
        <f ca="1">AVERAGE(OFFSET($AM$3,0,0,'Données projet'!$E$10+1,1))-AVERAGE(OFFSET($H$3,0,0,'Données projet'!$E$10+1,1))</f>
        <v>367.69572408910977</v>
      </c>
      <c r="AO75" s="59">
        <f t="shared" si="90"/>
        <v>298.21938512262744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4.8809523809523814</v>
      </c>
      <c r="BD75" s="12">
        <f>IF('Données projet'!$A$88&gt;35,BD74+BC75-BL74,IF(A75&lt;'Données projet'!$A$88,$BA$205^A75,IF(A75='Données projet'!$A$88,'Données projet'!$B$88,BD74+BC75-BL74)))</f>
        <v>266.42857142857144</v>
      </c>
      <c r="BE75" s="13">
        <f>BD75*VLOOKUP('Données projet'!$B$11,Paramètres!$A$1:$I$89,3,0)*VLOOKUP('Données projet'!$B$11,Paramètres!$A$1:$I$89,5,0)</f>
        <v>257.68971428571427</v>
      </c>
      <c r="BF75" s="13">
        <f t="shared" si="91"/>
        <v>62.229662881775567</v>
      </c>
      <c r="BG75" s="20">
        <f t="shared" si="61"/>
        <v>557.19291523337813</v>
      </c>
      <c r="BH75" s="59">
        <f t="shared" si="62"/>
        <v>850.5262485667115</v>
      </c>
      <c r="BI75" s="59">
        <f ca="1">AVERAGE(OFFSET($BH$3,0,0,'Données projet'!$E$11+1,1))-AVERAGE(OFFSET($H$3,0,0,'Données projet'!$E$11+1,1))</f>
        <v>351.44031543819546</v>
      </c>
      <c r="BJ75" s="59">
        <f t="shared" si="92"/>
        <v>284.9494816485356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4.8809523809523814</v>
      </c>
      <c r="BY75" s="12">
        <f>IF('Données projet'!$A$114&gt;35,BY74+BX75-CG74,IF(A75&lt;'Données projet'!$A$114,$BV$205^A75,IF(A75='Données projet'!$A$114,'Données projet'!$B$114,BY74+BX75-CG74)))</f>
        <v>266.42857142857144</v>
      </c>
      <c r="BZ75" s="13">
        <f>BY75*VLOOKUP('Données projet'!$B$12,Paramètres!$A$1:$I$89,3,0)*VLOOKUP('Données projet'!$B$12,Paramètres!$A$1:$I$89,5,0)</f>
        <v>253.53342857142857</v>
      </c>
      <c r="CA75" s="13">
        <f t="shared" si="93"/>
        <v>61.341952258991441</v>
      </c>
      <c r="CB75" s="20">
        <f t="shared" si="64"/>
        <v>548.40795494631482</v>
      </c>
      <c r="CC75" s="59">
        <f t="shared" si="65"/>
        <v>841.74128827964819</v>
      </c>
      <c r="CD75" s="59">
        <f ca="1">AVERAGE(OFFSET($CC$3,0,0,'Données projet'!$E$12+1,1))-AVERAGE(OFFSET($H$3,0,0,'Données projet'!$E$12+1,1))</f>
        <v>346.37621722711009</v>
      </c>
      <c r="CE75" s="59">
        <f t="shared" si="94"/>
        <v>281.04213352617563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4.8809523809523814</v>
      </c>
      <c r="CT75" s="12">
        <f>IF('Données projet'!$A$140&gt;35,CT74+CS75-DB74,IF(A75&lt;'Données projet'!$A$140,$CQ$205^A75,IF(A75='Données projet'!$A$140,'Données projet'!$B$140,CT74+CS75-DB74)))</f>
        <v>266.42857142857144</v>
      </c>
      <c r="CU75" s="17">
        <f>CT75*VLOOKUP('Données projet'!$B$13,Paramètres!$A$1:$I$89,3,0)*VLOOKUP('Données projet'!$B$13,Paramètres!$A$1:$I$89,5,0)</f>
        <v>286.78371428571432</v>
      </c>
      <c r="CV75" s="13">
        <f t="shared" si="95"/>
        <v>68.39859928357032</v>
      </c>
      <c r="CW75" s="20">
        <f t="shared" si="67"/>
        <v>618.60919613317071</v>
      </c>
      <c r="CX75" s="59">
        <f t="shared" si="68"/>
        <v>911.94252946650408</v>
      </c>
      <c r="CY75" s="59">
        <f ca="1">AVERAGE(OFFSET($CX$3,0,0,'Données projet'!$E$13+1,1))-AVERAGE(OFFSET($H$3,0,0,'Données projet'!$E$13+1,1))</f>
        <v>386.84212232126703</v>
      </c>
      <c r="CZ75" s="59">
        <f t="shared" si="96"/>
        <v>312.26317251925781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4.8809523809523814</v>
      </c>
      <c r="N76" s="13">
        <f>IF('Données projet'!$A$36&gt;35,N75+M76-V75,IF(A76&lt;'Données projet'!$A$36,$K$205^A76,IF(A76='Données projet'!$A$36,'Données projet'!$B$36,N75+M76-V75)))</f>
        <v>271.30952380952385</v>
      </c>
      <c r="O76" s="13">
        <f>N76*VLOOKUP('Données projet'!$B$9,Paramètres!$A$1:$I$89,3,0)*VLOOKUP('Données projet'!$B$9,Paramètres!$A$1:$I$89,5,0)</f>
        <v>245.48085714285719</v>
      </c>
      <c r="P76" s="13">
        <f t="shared" si="87"/>
        <v>59.617209428958923</v>
      </c>
      <c r="Q76" s="20">
        <f t="shared" si="54"/>
        <v>531.37913261257961</v>
      </c>
      <c r="R76" s="59">
        <f t="shared" si="55"/>
        <v>824.71246594591298</v>
      </c>
      <c r="S76" s="59">
        <f ca="1">AVERAGE(OFFSET($R$3,0,0,'Données projet'!$E$9+1,1))-AVERAGE(OFFSET($H$3,0,0,'Données projet'!$E$9+1,1))</f>
        <v>331.17319992770996</v>
      </c>
      <c r="T76" s="59">
        <f t="shared" si="88"/>
        <v>269.31145578726938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4.8571428571428568</v>
      </c>
      <c r="AI76" s="13">
        <f>IF('Données projet'!$A$62&gt;35,AI75+AH76-AQ75,IF(A76&lt;'Données projet'!$A$62,$AF$205^A76,IF(A76='Données projet'!$A$62,'Données projet'!$B$62,AI75+AH76-AQ75)))</f>
        <v>271.57142857142844</v>
      </c>
      <c r="AJ76" s="13">
        <f>AI76*VLOOKUP('Données projet'!$B$10,Paramètres!$A$1:$I$89,3,0)*VLOOKUP('Données projet'!$B$10,Paramètres!$A$1:$I$89,5,0)</f>
        <v>275.37342857142846</v>
      </c>
      <c r="AK76" s="13">
        <f t="shared" si="89"/>
        <v>65.988335260219785</v>
      </c>
      <c r="AL76" s="20">
        <f t="shared" si="58"/>
        <v>594.53840534012068</v>
      </c>
      <c r="AM76" s="59">
        <f t="shared" si="59"/>
        <v>887.87173867345405</v>
      </c>
      <c r="AN76" s="59">
        <f ca="1">AVERAGE(OFFSET($AM$3,0,0,'Données projet'!$E$10+1,1))-AVERAGE(OFFSET($H$3,0,0,'Données projet'!$E$10+1,1))</f>
        <v>367.69572408910977</v>
      </c>
      <c r="AO76" s="59">
        <f t="shared" si="90"/>
        <v>298.21938512262744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4.8809523809523814</v>
      </c>
      <c r="BD76" s="12">
        <f>IF('Données projet'!$A$88&gt;35,BD75+BC76-BL75,IF(A76&lt;'Données projet'!$A$88,$BA$205^A76,IF(A76='Données projet'!$A$88,'Données projet'!$B$88,BD75+BC76-BL75)))</f>
        <v>271.30952380952385</v>
      </c>
      <c r="BE76" s="13">
        <f>BD76*VLOOKUP('Données projet'!$B$11,Paramètres!$A$1:$I$89,3,0)*VLOOKUP('Données projet'!$B$11,Paramètres!$A$1:$I$89,5,0)</f>
        <v>262.41057142857147</v>
      </c>
      <c r="BF76" s="13">
        <f t="shared" si="91"/>
        <v>63.235938058630047</v>
      </c>
      <c r="BG76" s="20">
        <f t="shared" si="61"/>
        <v>567.16767069020932</v>
      </c>
      <c r="BH76" s="59">
        <f t="shared" si="62"/>
        <v>860.50100402354269</v>
      </c>
      <c r="BI76" s="59">
        <f ca="1">AVERAGE(OFFSET($BH$3,0,0,'Données projet'!$E$11+1,1))-AVERAGE(OFFSET($H$3,0,0,'Données projet'!$E$11+1,1))</f>
        <v>351.44031543819546</v>
      </c>
      <c r="BJ76" s="59">
        <f t="shared" si="92"/>
        <v>284.9494816485356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4.8809523809523814</v>
      </c>
      <c r="BY76" s="12">
        <f>IF('Données projet'!$A$114&gt;35,BY75+BX76-CG75,IF(A76&lt;'Données projet'!$A$114,$BV$205^A76,IF(A76='Données projet'!$A$114,'Données projet'!$B$114,BY75+BX76-CG75)))</f>
        <v>271.30952380952385</v>
      </c>
      <c r="BZ76" s="13">
        <f>BY76*VLOOKUP('Données projet'!$B$12,Paramètres!$A$1:$I$89,3,0)*VLOOKUP('Données projet'!$B$12,Paramètres!$A$1:$I$89,5,0)</f>
        <v>258.17814285714292</v>
      </c>
      <c r="CA76" s="13">
        <f t="shared" si="93"/>
        <v>62.333872847976281</v>
      </c>
      <c r="CB76" s="20">
        <f t="shared" si="64"/>
        <v>558.22509401974924</v>
      </c>
      <c r="CC76" s="59">
        <f t="shared" si="65"/>
        <v>851.55842735308261</v>
      </c>
      <c r="CD76" s="59">
        <f ca="1">AVERAGE(OFFSET($CC$3,0,0,'Données projet'!$E$12+1,1))-AVERAGE(OFFSET($H$3,0,0,'Données projet'!$E$12+1,1))</f>
        <v>346.37621722711009</v>
      </c>
      <c r="CE76" s="59">
        <f t="shared" si="94"/>
        <v>281.04213352617563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4.8809523809523814</v>
      </c>
      <c r="CT76" s="12">
        <f>IF('Données projet'!$A$140&gt;35,CT75+CS76-DB75,IF(A76&lt;'Données projet'!$A$140,$CQ$205^A76,IF(A76='Données projet'!$A$140,'Données projet'!$B$140,CT75+CS76-DB75)))</f>
        <v>271.30952380952385</v>
      </c>
      <c r="CU76" s="17">
        <f>CT76*VLOOKUP('Données projet'!$B$13,Paramètres!$A$1:$I$89,3,0)*VLOOKUP('Données projet'!$B$13,Paramètres!$A$1:$I$89,5,0)</f>
        <v>292.03757142857148</v>
      </c>
      <c r="CV76" s="13">
        <f t="shared" si="95"/>
        <v>69.504628296156056</v>
      </c>
      <c r="CW76" s="20">
        <f t="shared" si="67"/>
        <v>629.6859978539004</v>
      </c>
      <c r="CX76" s="59">
        <f t="shared" si="68"/>
        <v>923.01933118723377</v>
      </c>
      <c r="CY76" s="59">
        <f ca="1">AVERAGE(OFFSET($CX$3,0,0,'Données projet'!$E$13+1,1))-AVERAGE(OFFSET($H$3,0,0,'Données projet'!$E$13+1,1))</f>
        <v>386.84212232126703</v>
      </c>
      <c r="CZ76" s="59">
        <f t="shared" si="96"/>
        <v>312.26317251925781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4.8809523809523814</v>
      </c>
      <c r="N77" s="13">
        <f>IF('Données projet'!$A$36&gt;35,N76+M77-V76,IF(A77&lt;'Données projet'!$A$36,$K$205^A77,IF(A77='Données projet'!$A$36,'Données projet'!$B$36,N76+M77-V76)))</f>
        <v>276.19047619047626</v>
      </c>
      <c r="O77" s="13">
        <f>N77*VLOOKUP('Données projet'!$B$9,Paramètres!$A$1:$I$89,3,0)*VLOOKUP('Données projet'!$B$9,Paramètres!$A$1:$I$89,5,0)</f>
        <v>249.89714285714294</v>
      </c>
      <c r="P77" s="13">
        <f t="shared" si="87"/>
        <v>60.563915015789021</v>
      </c>
      <c r="Q77" s="20">
        <f t="shared" si="54"/>
        <v>540.71967579535647</v>
      </c>
      <c r="R77" s="59">
        <f t="shared" si="55"/>
        <v>834.05300912868984</v>
      </c>
      <c r="S77" s="59">
        <f ca="1">AVERAGE(OFFSET($R$3,0,0,'Données projet'!$E$9+1,1))-AVERAGE(OFFSET($H$3,0,0,'Données projet'!$E$9+1,1))</f>
        <v>331.17319992770996</v>
      </c>
      <c r="T77" s="59">
        <f t="shared" si="88"/>
        <v>269.31145578726938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4.8571428571428568</v>
      </c>
      <c r="AI77" s="13">
        <f>IF('Données projet'!$A$62&gt;35,AI76+AH77-AQ76,IF(A77&lt;'Données projet'!$A$62,$AF$205^A77,IF(A77='Données projet'!$A$62,'Données projet'!$B$62,AI76+AH77-AQ76)))</f>
        <v>276.42857142857127</v>
      </c>
      <c r="AJ77" s="13">
        <f>AI77*VLOOKUP('Données projet'!$B$10,Paramètres!$A$1:$I$89,3,0)*VLOOKUP('Données projet'!$B$10,Paramètres!$A$1:$I$89,5,0)</f>
        <v>280.29857142857128</v>
      </c>
      <c r="AK77" s="13">
        <f t="shared" si="89"/>
        <v>67.030101692635156</v>
      </c>
      <c r="AL77" s="20">
        <f t="shared" si="58"/>
        <v>604.9307723527678</v>
      </c>
      <c r="AM77" s="59">
        <f t="shared" si="59"/>
        <v>898.26410568610117</v>
      </c>
      <c r="AN77" s="59">
        <f ca="1">AVERAGE(OFFSET($AM$3,0,0,'Données projet'!$E$10+1,1))-AVERAGE(OFFSET($H$3,0,0,'Données projet'!$E$10+1,1))</f>
        <v>367.69572408910977</v>
      </c>
      <c r="AO77" s="59">
        <f t="shared" si="90"/>
        <v>298.21938512262744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4.8809523809523814</v>
      </c>
      <c r="BD77" s="12">
        <f>IF('Données projet'!$A$88&gt;35,BD76+BC77-BL76,IF(A77&lt;'Données projet'!$A$88,$BA$205^A77,IF(A77='Données projet'!$A$88,'Données projet'!$B$88,BD76+BC77-BL76)))</f>
        <v>276.19047619047626</v>
      </c>
      <c r="BE77" s="13">
        <f>BD77*VLOOKUP('Données projet'!$B$11,Paramètres!$A$1:$I$89,3,0)*VLOOKUP('Données projet'!$B$11,Paramètres!$A$1:$I$89,5,0)</f>
        <v>267.13142857142861</v>
      </c>
      <c r="BF77" s="13">
        <f t="shared" si="91"/>
        <v>64.240108103185406</v>
      </c>
      <c r="BG77" s="20">
        <f t="shared" si="61"/>
        <v>577.1387597082861</v>
      </c>
      <c r="BH77" s="59">
        <f t="shared" si="62"/>
        <v>870.47209304161947</v>
      </c>
      <c r="BI77" s="59">
        <f ca="1">AVERAGE(OFFSET($BH$3,0,0,'Données projet'!$E$11+1,1))-AVERAGE(OFFSET($H$3,0,0,'Données projet'!$E$11+1,1))</f>
        <v>351.44031543819546</v>
      </c>
      <c r="BJ77" s="59">
        <f t="shared" si="92"/>
        <v>284.9494816485356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4.8809523809523814</v>
      </c>
      <c r="BY77" s="12">
        <f>IF('Données projet'!$A$114&gt;35,BY76+BX77-CG76,IF(A77&lt;'Données projet'!$A$114,$BV$205^A77,IF(A77='Données projet'!$A$114,'Données projet'!$B$114,BY76+BX77-CG76)))</f>
        <v>276.19047619047626</v>
      </c>
      <c r="BZ77" s="13">
        <f>BY77*VLOOKUP('Données projet'!$B$12,Paramètres!$A$1:$I$89,3,0)*VLOOKUP('Données projet'!$B$12,Paramètres!$A$1:$I$89,5,0)</f>
        <v>262.82285714285723</v>
      </c>
      <c r="CA77" s="13">
        <f t="shared" si="93"/>
        <v>63.323718334525807</v>
      </c>
      <c r="CB77" s="20">
        <f t="shared" si="64"/>
        <v>568.03861895644206</v>
      </c>
      <c r="CC77" s="59">
        <f t="shared" si="65"/>
        <v>861.37195228977544</v>
      </c>
      <c r="CD77" s="59">
        <f ca="1">AVERAGE(OFFSET($CC$3,0,0,'Données projet'!$E$12+1,1))-AVERAGE(OFFSET($H$3,0,0,'Données projet'!$E$12+1,1))</f>
        <v>346.37621722711009</v>
      </c>
      <c r="CE77" s="59">
        <f t="shared" si="94"/>
        <v>281.04213352617563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4.8809523809523814</v>
      </c>
      <c r="CT77" s="12">
        <f>IF('Données projet'!$A$140&gt;35,CT76+CS77-DB76,IF(A77&lt;'Données projet'!$A$140,$CQ$205^A77,IF(A77='Données projet'!$A$140,'Données projet'!$B$140,CT76+CS77-DB76)))</f>
        <v>276.19047619047626</v>
      </c>
      <c r="CU77" s="17">
        <f>CT77*VLOOKUP('Données projet'!$B$13,Paramètres!$A$1:$I$89,3,0)*VLOOKUP('Données projet'!$B$13,Paramètres!$A$1:$I$89,5,0)</f>
        <v>297.29142857142864</v>
      </c>
      <c r="CV77" s="13">
        <f t="shared" si="95"/>
        <v>70.608343490959484</v>
      </c>
      <c r="CW77" s="20">
        <f t="shared" si="67"/>
        <v>640.75876967532599</v>
      </c>
      <c r="CX77" s="59">
        <f t="shared" si="68"/>
        <v>934.09210300865925</v>
      </c>
      <c r="CY77" s="59">
        <f ca="1">AVERAGE(OFFSET($CX$3,0,0,'Données projet'!$E$13+1,1))-AVERAGE(OFFSET($H$3,0,0,'Données projet'!$E$13+1,1))</f>
        <v>386.84212232126703</v>
      </c>
      <c r="CZ77" s="59">
        <f t="shared" si="96"/>
        <v>312.26317251925781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4.8809523809523814</v>
      </c>
      <c r="N78" s="13">
        <f>IF('Données projet'!$A$36&gt;35,N77+M78-V77,IF(A78&lt;'Données projet'!$A$36,$K$205^A78,IF(A78='Données projet'!$A$36,'Données projet'!$B$36,N77+M78-V77)))</f>
        <v>281.07142857142867</v>
      </c>
      <c r="O78" s="13">
        <f>N78*VLOOKUP('Données projet'!$B$9,Paramètres!$A$1:$I$89,3,0)*VLOOKUP('Données projet'!$B$9,Paramètres!$A$1:$I$89,5,0)</f>
        <v>254.31342857142866</v>
      </c>
      <c r="P78" s="13">
        <f t="shared" si="87"/>
        <v>61.508675058509972</v>
      </c>
      <c r="Q78" s="20">
        <f t="shared" si="54"/>
        <v>550.05683048880974</v>
      </c>
      <c r="R78" s="59">
        <f t="shared" si="55"/>
        <v>843.39016382214299</v>
      </c>
      <c r="S78" s="59">
        <f ca="1">AVERAGE(OFFSET($R$3,0,0,'Données projet'!$E$9+1,1))-AVERAGE(OFFSET($H$3,0,0,'Données projet'!$E$9+1,1))</f>
        <v>331.17319992770996</v>
      </c>
      <c r="T78" s="59">
        <f t="shared" si="88"/>
        <v>269.31145578726938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4.8571428571428568</v>
      </c>
      <c r="AI78" s="13">
        <f>IF('Données projet'!$A$62&gt;35,AI77+AH78-AQ77,IF(A78&lt;'Données projet'!$A$62,$AF$205^A78,IF(A78='Données projet'!$A$62,'Données projet'!$B$62,AI77+AH78-AQ77)))</f>
        <v>281.28571428571411</v>
      </c>
      <c r="AJ78" s="13">
        <f>AI78*VLOOKUP('Données projet'!$B$10,Paramètres!$A$1:$I$89,3,0)*VLOOKUP('Données projet'!$B$10,Paramètres!$A$1:$I$89,5,0)</f>
        <v>285.2237142857141</v>
      </c>
      <c r="AK78" s="13">
        <f t="shared" si="89"/>
        <v>68.06973949168821</v>
      </c>
      <c r="AL78" s="20">
        <f t="shared" si="58"/>
        <v>615.31943199564228</v>
      </c>
      <c r="AM78" s="59">
        <f t="shared" si="59"/>
        <v>908.65276532897565</v>
      </c>
      <c r="AN78" s="59">
        <f ca="1">AVERAGE(OFFSET($AM$3,0,0,'Données projet'!$E$10+1,1))-AVERAGE(OFFSET($H$3,0,0,'Données projet'!$E$10+1,1))</f>
        <v>367.69572408910977</v>
      </c>
      <c r="AO78" s="59">
        <f t="shared" si="90"/>
        <v>298.21938512262744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4.8809523809523814</v>
      </c>
      <c r="BD78" s="12">
        <f>IF('Données projet'!$A$88&gt;35,BD77+BC78-BL77,IF(A78&lt;'Données projet'!$A$88,$BA$205^A78,IF(A78='Données projet'!$A$88,'Données projet'!$B$88,BD77+BC78-BL77)))</f>
        <v>281.07142857142867</v>
      </c>
      <c r="BE78" s="13">
        <f>BD78*VLOOKUP('Données projet'!$B$11,Paramètres!$A$1:$I$89,3,0)*VLOOKUP('Données projet'!$B$11,Paramètres!$A$1:$I$89,5,0)</f>
        <v>271.85228571428581</v>
      </c>
      <c r="BF78" s="13">
        <f t="shared" si="91"/>
        <v>65.242214510278558</v>
      </c>
      <c r="BG78" s="20">
        <f t="shared" si="61"/>
        <v>587.1062545577829</v>
      </c>
      <c r="BH78" s="59">
        <f t="shared" si="62"/>
        <v>880.43958789111616</v>
      </c>
      <c r="BI78" s="59">
        <f ca="1">AVERAGE(OFFSET($BH$3,0,0,'Données projet'!$E$11+1,1))-AVERAGE(OFFSET($H$3,0,0,'Données projet'!$E$11+1,1))</f>
        <v>351.44031543819546</v>
      </c>
      <c r="BJ78" s="59">
        <f t="shared" si="92"/>
        <v>284.9494816485356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4.8809523809523814</v>
      </c>
      <c r="BY78" s="12">
        <f>IF('Données projet'!$A$114&gt;35,BY77+BX78-CG77,IF(A78&lt;'Données projet'!$A$114,$BV$205^A78,IF(A78='Données projet'!$A$114,'Données projet'!$B$114,BY77+BX78-CG77)))</f>
        <v>281.07142857142867</v>
      </c>
      <c r="BZ78" s="13">
        <f>BY78*VLOOKUP('Données projet'!$B$12,Paramètres!$A$1:$I$89,3,0)*VLOOKUP('Données projet'!$B$12,Paramètres!$A$1:$I$89,5,0)</f>
        <v>267.46757142857149</v>
      </c>
      <c r="CA78" s="13">
        <f t="shared" si="93"/>
        <v>64.31152962155015</v>
      </c>
      <c r="CB78" s="20">
        <f t="shared" si="64"/>
        <v>577.84860099562854</v>
      </c>
      <c r="CC78" s="59">
        <f t="shared" si="65"/>
        <v>871.18193432896192</v>
      </c>
      <c r="CD78" s="59">
        <f ca="1">AVERAGE(OFFSET($CC$3,0,0,'Données projet'!$E$12+1,1))-AVERAGE(OFFSET($H$3,0,0,'Données projet'!$E$12+1,1))</f>
        <v>346.37621722711009</v>
      </c>
      <c r="CE78" s="59">
        <f t="shared" si="94"/>
        <v>281.04213352617563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4.8809523809523814</v>
      </c>
      <c r="CT78" s="12">
        <f>IF('Données projet'!$A$140&gt;35,CT77+CS78-DB77,IF(A78&lt;'Données projet'!$A$140,$CQ$205^A78,IF(A78='Données projet'!$A$140,'Données projet'!$B$140,CT77+CS78-DB77)))</f>
        <v>281.07142857142867</v>
      </c>
      <c r="CU78" s="17">
        <f>CT78*VLOOKUP('Données projet'!$B$13,Paramètres!$A$1:$I$89,3,0)*VLOOKUP('Données projet'!$B$13,Paramètres!$A$1:$I$89,5,0)</f>
        <v>302.5452857142858</v>
      </c>
      <c r="CV78" s="13">
        <f t="shared" si="95"/>
        <v>71.709790476273881</v>
      </c>
      <c r="CW78" s="20">
        <f t="shared" si="67"/>
        <v>651.82759103189142</v>
      </c>
      <c r="CX78" s="59">
        <f t="shared" si="68"/>
        <v>945.16092436522467</v>
      </c>
      <c r="CY78" s="59">
        <f ca="1">AVERAGE(OFFSET($CX$3,0,0,'Données projet'!$E$13+1,1))-AVERAGE(OFFSET($H$3,0,0,'Données projet'!$E$13+1,1))</f>
        <v>386.84212232126703</v>
      </c>
      <c r="CZ78" s="59">
        <f t="shared" si="96"/>
        <v>312.26317251925781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4.8809523809523814</v>
      </c>
      <c r="N79" s="13">
        <f>IF('Données projet'!$A$36&gt;35,N78+M79-V78,IF(A79&lt;'Données projet'!$A$36,$K$205^A79,IF(A79='Données projet'!$A$36,'Données projet'!$B$36,N78+M79-V78)))</f>
        <v>285.95238095238108</v>
      </c>
      <c r="O79" s="13">
        <f>N79*VLOOKUP('Données projet'!$B$9,Paramètres!$A$1:$I$89,3,0)*VLOOKUP('Données projet'!$B$9,Paramètres!$A$1:$I$89,5,0)</f>
        <v>258.72971428571441</v>
      </c>
      <c r="P79" s="13">
        <f t="shared" si="87"/>
        <v>62.451527240855498</v>
      </c>
      <c r="Q79" s="20">
        <f t="shared" si="54"/>
        <v>559.39066232544258</v>
      </c>
      <c r="R79" s="59">
        <f t="shared" si="55"/>
        <v>852.72399565877595</v>
      </c>
      <c r="S79" s="59">
        <f ca="1">AVERAGE(OFFSET($R$3,0,0,'Données projet'!$E$9+1,1))-AVERAGE(OFFSET($H$3,0,0,'Données projet'!$E$9+1,1))</f>
        <v>331.17319992770996</v>
      </c>
      <c r="T79" s="59">
        <f t="shared" si="88"/>
        <v>269.31145578726938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4.8571428571428568</v>
      </c>
      <c r="AI79" s="13">
        <f>IF('Données projet'!$A$62&gt;35,AI78+AH79-AQ78,IF(A79&lt;'Données projet'!$A$62,$AF$205^A79,IF(A79='Données projet'!$A$62,'Données projet'!$B$62,AI78+AH79-AQ78)))</f>
        <v>286.14285714285694</v>
      </c>
      <c r="AJ79" s="13">
        <f>AI79*VLOOKUP('Données projet'!$B$10,Paramètres!$A$1:$I$89,3,0)*VLOOKUP('Données projet'!$B$10,Paramètres!$A$1:$I$89,5,0)</f>
        <v>290.14885714285697</v>
      </c>
      <c r="AK79" s="13">
        <f t="shared" si="89"/>
        <v>69.107289655222672</v>
      </c>
      <c r="AL79" s="20">
        <f t="shared" si="58"/>
        <v>625.70445567332206</v>
      </c>
      <c r="AM79" s="59">
        <f t="shared" si="59"/>
        <v>919.03778900665543</v>
      </c>
      <c r="AN79" s="59">
        <f ca="1">AVERAGE(OFFSET($AM$3,0,0,'Données projet'!$E$10+1,1))-AVERAGE(OFFSET($H$3,0,0,'Données projet'!$E$10+1,1))</f>
        <v>367.69572408910977</v>
      </c>
      <c r="AO79" s="59">
        <f t="shared" si="90"/>
        <v>298.21938512262744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4.8809523809523814</v>
      </c>
      <c r="BD79" s="12">
        <f>IF('Données projet'!$A$88&gt;35,BD78+BC79-BL78,IF(A79&lt;'Données projet'!$A$88,$BA$205^A79,IF(A79='Données projet'!$A$88,'Données projet'!$B$88,BD78+BC79-BL78)))</f>
        <v>285.95238095238108</v>
      </c>
      <c r="BE79" s="13">
        <f>BD79*VLOOKUP('Données projet'!$B$11,Paramètres!$A$1:$I$89,3,0)*VLOOKUP('Données projet'!$B$11,Paramètres!$A$1:$I$89,5,0)</f>
        <v>276.57314285714295</v>
      </c>
      <c r="BF79" s="13">
        <f t="shared" si="91"/>
        <v>66.242297251023018</v>
      </c>
      <c r="BG79" s="20">
        <f t="shared" si="61"/>
        <v>597.07022485505559</v>
      </c>
      <c r="BH79" s="59">
        <f t="shared" si="62"/>
        <v>890.40355818838884</v>
      </c>
      <c r="BI79" s="59">
        <f ca="1">AVERAGE(OFFSET($BH$3,0,0,'Données projet'!$E$11+1,1))-AVERAGE(OFFSET($H$3,0,0,'Données projet'!$E$11+1,1))</f>
        <v>351.44031543819546</v>
      </c>
      <c r="BJ79" s="59">
        <f t="shared" si="92"/>
        <v>284.9494816485356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4.8809523809523814</v>
      </c>
      <c r="BY79" s="12">
        <f>IF('Données projet'!$A$114&gt;35,BY78+BX79-CG78,IF(A79&lt;'Données projet'!$A$114,$BV$205^A79,IF(A79='Données projet'!$A$114,'Données projet'!$B$114,BY78+BX79-CG78)))</f>
        <v>285.95238095238108</v>
      </c>
      <c r="BZ79" s="13">
        <f>BY79*VLOOKUP('Données projet'!$B$12,Paramètres!$A$1:$I$89,3,0)*VLOOKUP('Données projet'!$B$12,Paramètres!$A$1:$I$89,5,0)</f>
        <v>272.1122857142858</v>
      </c>
      <c r="CA79" s="13">
        <f t="shared" si="93"/>
        <v>65.297346109971997</v>
      </c>
      <c r="CB79" s="20">
        <f t="shared" si="64"/>
        <v>587.65510876058227</v>
      </c>
      <c r="CC79" s="59">
        <f t="shared" si="65"/>
        <v>880.98844209391564</v>
      </c>
      <c r="CD79" s="59">
        <f ca="1">AVERAGE(OFFSET($CC$3,0,0,'Données projet'!$E$12+1,1))-AVERAGE(OFFSET($H$3,0,0,'Données projet'!$E$12+1,1))</f>
        <v>346.37621722711009</v>
      </c>
      <c r="CE79" s="59">
        <f t="shared" si="94"/>
        <v>281.04213352617563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4.8809523809523814</v>
      </c>
      <c r="CT79" s="12">
        <f>IF('Données projet'!$A$140&gt;35,CT78+CS79-DB78,IF(A79&lt;'Données projet'!$A$140,$CQ$205^A79,IF(A79='Données projet'!$A$140,'Données projet'!$B$140,CT78+CS79-DB78)))</f>
        <v>285.95238095238108</v>
      </c>
      <c r="CU79" s="17">
        <f>CT79*VLOOKUP('Données projet'!$B$13,Paramètres!$A$1:$I$89,3,0)*VLOOKUP('Données projet'!$B$13,Paramètres!$A$1:$I$89,5,0)</f>
        <v>307.79914285714301</v>
      </c>
      <c r="CV79" s="13">
        <f t="shared" si="95"/>
        <v>72.809013185619833</v>
      </c>
      <c r="CW79" s="20">
        <f t="shared" si="67"/>
        <v>662.89253844114535</v>
      </c>
      <c r="CX79" s="59">
        <f t="shared" si="68"/>
        <v>956.22587177447872</v>
      </c>
      <c r="CY79" s="59">
        <f ca="1">AVERAGE(OFFSET($CX$3,0,0,'Données projet'!$E$13+1,1))-AVERAGE(OFFSET($H$3,0,0,'Données projet'!$E$13+1,1))</f>
        <v>386.84212232126703</v>
      </c>
      <c r="CZ79" s="59">
        <f t="shared" si="96"/>
        <v>312.26317251925781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4.8809523809523814</v>
      </c>
      <c r="N80" s="13">
        <f>IF('Données projet'!$A$36&gt;35,N79+M80-V79,IF(A80&lt;'Données projet'!$A$36,$K$205^A80,IF(A80='Données projet'!$A$36,'Données projet'!$B$36,N79+M80-V79)))</f>
        <v>290.83333333333348</v>
      </c>
      <c r="O80" s="13">
        <f>N80*VLOOKUP('Données projet'!$B$9,Paramètres!$A$1:$I$89,3,0)*VLOOKUP('Données projet'!$B$9,Paramètres!$A$1:$I$89,5,0)</f>
        <v>263.14600000000013</v>
      </c>
      <c r="P80" s="13">
        <f t="shared" si="87"/>
        <v>63.392507886385879</v>
      </c>
      <c r="Q80" s="20">
        <f t="shared" si="54"/>
        <v>568.72123456878899</v>
      </c>
      <c r="R80" s="59">
        <f t="shared" si="55"/>
        <v>862.05456790212224</v>
      </c>
      <c r="S80" s="59">
        <f ca="1">AVERAGE(OFFSET($R$3,0,0,'Données projet'!$E$9+1,1))-AVERAGE(OFFSET($H$3,0,0,'Données projet'!$E$9+1,1))</f>
        <v>331.17319992770996</v>
      </c>
      <c r="T80" s="59">
        <f t="shared" si="88"/>
        <v>269.31145578726938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4.8571428571428568</v>
      </c>
      <c r="AI80" s="13">
        <f>IF('Données projet'!$A$62&gt;35,AI79+AH80-AQ79,IF(A80&lt;'Données projet'!$A$62,$AF$205^A80,IF(A80='Données projet'!$A$62,'Données projet'!$B$62,AI79+AH80-AQ79)))</f>
        <v>290.99999999999977</v>
      </c>
      <c r="AJ80" s="13">
        <f>AI80*VLOOKUP('Données projet'!$B$10,Paramètres!$A$1:$I$89,3,0)*VLOOKUP('Données projet'!$B$10,Paramètres!$A$1:$I$89,5,0)</f>
        <v>295.07399999999978</v>
      </c>
      <c r="AK80" s="13">
        <f t="shared" si="89"/>
        <v>70.142791709481116</v>
      </c>
      <c r="AL80" s="20">
        <f t="shared" si="58"/>
        <v>636.08591222734583</v>
      </c>
      <c r="AM80" s="59">
        <f t="shared" si="59"/>
        <v>929.4192455606792</v>
      </c>
      <c r="AN80" s="59">
        <f ca="1">AVERAGE(OFFSET($AM$3,0,0,'Données projet'!$E$10+1,1))-AVERAGE(OFFSET($H$3,0,0,'Données projet'!$E$10+1,1))</f>
        <v>367.69572408910977</v>
      </c>
      <c r="AO80" s="59">
        <f t="shared" si="90"/>
        <v>298.21938512262744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4.8809523809523814</v>
      </c>
      <c r="BD80" s="12">
        <f>IF('Données projet'!$A$88&gt;35,BD79+BC80-BL79,IF(A80&lt;'Données projet'!$A$88,$BA$205^A80,IF(A80='Données projet'!$A$88,'Données projet'!$B$88,BD79+BC80-BL79)))</f>
        <v>290.83333333333348</v>
      </c>
      <c r="BE80" s="13">
        <f>BD80*VLOOKUP('Données projet'!$B$11,Paramètres!$A$1:$I$89,3,0)*VLOOKUP('Données projet'!$B$11,Paramètres!$A$1:$I$89,5,0)</f>
        <v>281.29400000000015</v>
      </c>
      <c r="BF80" s="13">
        <f t="shared" si="91"/>
        <v>67.240394853797113</v>
      </c>
      <c r="BG80" s="20">
        <f t="shared" si="61"/>
        <v>607.0307377036969</v>
      </c>
      <c r="BH80" s="59">
        <f t="shared" si="62"/>
        <v>900.36407103703027</v>
      </c>
      <c r="BI80" s="59">
        <f ca="1">AVERAGE(OFFSET($BH$3,0,0,'Données projet'!$E$11+1,1))-AVERAGE(OFFSET($H$3,0,0,'Données projet'!$E$11+1,1))</f>
        <v>351.44031543819546</v>
      </c>
      <c r="BJ80" s="59">
        <f t="shared" si="92"/>
        <v>284.9494816485356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4.8809523809523814</v>
      </c>
      <c r="BY80" s="12">
        <f>IF('Données projet'!$A$114&gt;35,BY79+BX80-CG79,IF(A80&lt;'Données projet'!$A$114,$BV$205^A80,IF(A80='Données projet'!$A$114,'Données projet'!$B$114,BY79+BX80-CG79)))</f>
        <v>290.83333333333348</v>
      </c>
      <c r="BZ80" s="13">
        <f>BY80*VLOOKUP('Données projet'!$B$12,Paramètres!$A$1:$I$89,3,0)*VLOOKUP('Données projet'!$B$12,Paramètres!$A$1:$I$89,5,0)</f>
        <v>276.75700000000012</v>
      </c>
      <c r="CA80" s="13">
        <f t="shared" si="93"/>
        <v>66.28120577855961</v>
      </c>
      <c r="CB80" s="20">
        <f t="shared" si="64"/>
        <v>597.45820839765815</v>
      </c>
      <c r="CC80" s="59">
        <f t="shared" si="65"/>
        <v>890.79154173099141</v>
      </c>
      <c r="CD80" s="59">
        <f ca="1">AVERAGE(OFFSET($CC$3,0,0,'Données projet'!$E$12+1,1))-AVERAGE(OFFSET($H$3,0,0,'Données projet'!$E$12+1,1))</f>
        <v>346.37621722711009</v>
      </c>
      <c r="CE80" s="59">
        <f t="shared" si="94"/>
        <v>281.04213352617563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4.8809523809523814</v>
      </c>
      <c r="CT80" s="12">
        <f>IF('Données projet'!$A$140&gt;35,CT79+CS80-DB79,IF(A80&lt;'Données projet'!$A$140,$CQ$205^A80,IF(A80='Données projet'!$A$140,'Données projet'!$B$140,CT79+CS80-DB79)))</f>
        <v>290.83333333333348</v>
      </c>
      <c r="CU80" s="17">
        <f>CT80*VLOOKUP('Données projet'!$B$13,Paramètres!$A$1:$I$89,3,0)*VLOOKUP('Données projet'!$B$13,Paramètres!$A$1:$I$89,5,0)</f>
        <v>313.05300000000017</v>
      </c>
      <c r="CV80" s="13">
        <f t="shared" si="95"/>
        <v>73.906053966762087</v>
      </c>
      <c r="CW80" s="20">
        <f t="shared" si="67"/>
        <v>673.95368565877754</v>
      </c>
      <c r="CX80" s="59">
        <f t="shared" si="68"/>
        <v>967.28701899211092</v>
      </c>
      <c r="CY80" s="59">
        <f ca="1">AVERAGE(OFFSET($CX$3,0,0,'Données projet'!$E$13+1,1))-AVERAGE(OFFSET($H$3,0,0,'Données projet'!$E$13+1,1))</f>
        <v>386.84212232126703</v>
      </c>
      <c r="CZ80" s="59">
        <f t="shared" si="96"/>
        <v>312.26317251925781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4.8809523809523814</v>
      </c>
      <c r="N81" s="13">
        <f>IF('Données projet'!$A$36&gt;35,N80+M81-V80,IF(A81&lt;'Données projet'!$A$36,$K$205^A81,IF(A81='Données projet'!$A$36,'Données projet'!$B$36,N80+M81-V80)))</f>
        <v>295.71428571428589</v>
      </c>
      <c r="O81" s="13">
        <f>N81*VLOOKUP('Données projet'!$B$9,Paramètres!$A$1:$I$89,3,0)*VLOOKUP('Données projet'!$B$9,Paramètres!$A$1:$I$89,5,0)</f>
        <v>267.56228571428591</v>
      </c>
      <c r="P81" s="13">
        <f t="shared" si="87"/>
        <v>64.331652029570989</v>
      </c>
      <c r="Q81" s="20">
        <f t="shared" si="54"/>
        <v>578.04860823721731</v>
      </c>
      <c r="R81" s="59">
        <f t="shared" si="55"/>
        <v>871.38194157055068</v>
      </c>
      <c r="S81" s="59">
        <f ca="1">AVERAGE(OFFSET($R$3,0,0,'Données projet'!$E$9+1,1))-AVERAGE(OFFSET($H$3,0,0,'Données projet'!$E$9+1,1))</f>
        <v>331.17319992770996</v>
      </c>
      <c r="T81" s="59">
        <f t="shared" si="88"/>
        <v>269.31145578726938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4.8571428571428568</v>
      </c>
      <c r="AI81" s="13">
        <f>IF('Données projet'!$A$62&gt;35,AI80+AH81-AQ80,IF(A81&lt;'Données projet'!$A$62,$AF$205^A81,IF(A81='Données projet'!$A$62,'Données projet'!$B$62,AI80+AH81-AQ80)))</f>
        <v>295.85714285714261</v>
      </c>
      <c r="AJ81" s="13">
        <f>AI81*VLOOKUP('Données projet'!$B$10,Paramètres!$A$1:$I$89,3,0)*VLOOKUP('Données projet'!$B$10,Paramètres!$A$1:$I$89,5,0)</f>
        <v>299.99914285714266</v>
      </c>
      <c r="AK81" s="13">
        <f t="shared" si="89"/>
        <v>71.176283785592247</v>
      </c>
      <c r="AL81" s="20">
        <f t="shared" si="58"/>
        <v>646.46386806942996</v>
      </c>
      <c r="AM81" s="59">
        <f t="shared" si="59"/>
        <v>939.79720140276322</v>
      </c>
      <c r="AN81" s="59">
        <f ca="1">AVERAGE(OFFSET($AM$3,0,0,'Données projet'!$E$10+1,1))-AVERAGE(OFFSET($H$3,0,0,'Données projet'!$E$10+1,1))</f>
        <v>367.69572408910977</v>
      </c>
      <c r="AO81" s="59">
        <f t="shared" si="90"/>
        <v>298.21938512262744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4.8809523809523814</v>
      </c>
      <c r="BD81" s="12">
        <f>IF('Données projet'!$A$88&gt;35,BD80+BC81-BL80,IF(A81&lt;'Données projet'!$A$88,$BA$205^A81,IF(A81='Données projet'!$A$88,'Données projet'!$B$88,BD80+BC81-BL80)))</f>
        <v>295.71428571428589</v>
      </c>
      <c r="BE81" s="13">
        <f>BD81*VLOOKUP('Données projet'!$B$11,Paramètres!$A$1:$I$89,3,0)*VLOOKUP('Données projet'!$B$11,Paramètres!$A$1:$I$89,5,0)</f>
        <v>286.0148571428573</v>
      </c>
      <c r="BF81" s="13">
        <f t="shared" si="91"/>
        <v>68.236544479642092</v>
      </c>
      <c r="BG81" s="20">
        <f t="shared" si="61"/>
        <v>616.9878578258531</v>
      </c>
      <c r="BH81" s="59">
        <f t="shared" si="62"/>
        <v>910.32119115918636</v>
      </c>
      <c r="BI81" s="59">
        <f ca="1">AVERAGE(OFFSET($BH$3,0,0,'Données projet'!$E$11+1,1))-AVERAGE(OFFSET($H$3,0,0,'Données projet'!$E$11+1,1))</f>
        <v>351.44031543819546</v>
      </c>
      <c r="BJ81" s="59">
        <f t="shared" si="92"/>
        <v>284.9494816485356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4.8809523809523814</v>
      </c>
      <c r="BY81" s="12">
        <f>IF('Données projet'!$A$114&gt;35,BY80+BX81-CG80,IF(A81&lt;'Données projet'!$A$114,$BV$205^A81,IF(A81='Données projet'!$A$114,'Données projet'!$B$114,BY80+BX81-CG80)))</f>
        <v>295.71428571428589</v>
      </c>
      <c r="BZ81" s="13">
        <f>BY81*VLOOKUP('Données projet'!$B$12,Paramètres!$A$1:$I$89,3,0)*VLOOKUP('Données projet'!$B$12,Paramètres!$A$1:$I$89,5,0)</f>
        <v>281.40171428571443</v>
      </c>
      <c r="CA81" s="13">
        <f t="shared" si="93"/>
        <v>67.263145258249295</v>
      </c>
      <c r="CB81" s="20">
        <f t="shared" si="64"/>
        <v>607.25796370573687</v>
      </c>
      <c r="CC81" s="59">
        <f t="shared" si="65"/>
        <v>900.59129703907024</v>
      </c>
      <c r="CD81" s="59">
        <f ca="1">AVERAGE(OFFSET($CC$3,0,0,'Données projet'!$E$12+1,1))-AVERAGE(OFFSET($H$3,0,0,'Données projet'!$E$12+1,1))</f>
        <v>346.37621722711009</v>
      </c>
      <c r="CE81" s="59">
        <f t="shared" si="94"/>
        <v>281.04213352617563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4.8809523809523814</v>
      </c>
      <c r="CT81" s="12">
        <f>IF('Données projet'!$A$140&gt;35,CT80+CS81-DB80,IF(A81&lt;'Données projet'!$A$140,$CQ$205^A81,IF(A81='Données projet'!$A$140,'Données projet'!$B$140,CT80+CS81-DB80)))</f>
        <v>295.71428571428589</v>
      </c>
      <c r="CU81" s="17">
        <f>CT81*VLOOKUP('Données projet'!$B$13,Paramètres!$A$1:$I$89,3,0)*VLOOKUP('Données projet'!$B$13,Paramètres!$A$1:$I$89,5,0)</f>
        <v>318.30685714285733</v>
      </c>
      <c r="CV81" s="13">
        <f t="shared" si="95"/>
        <v>75.00095366458126</v>
      </c>
      <c r="CW81" s="20">
        <f t="shared" si="67"/>
        <v>685.01110382295553</v>
      </c>
      <c r="CX81" s="59">
        <f t="shared" si="68"/>
        <v>978.3444371562889</v>
      </c>
      <c r="CY81" s="59">
        <f ca="1">AVERAGE(OFFSET($CX$3,0,0,'Données projet'!$E$13+1,1))-AVERAGE(OFFSET($H$3,0,0,'Données projet'!$E$13+1,1))</f>
        <v>386.84212232126703</v>
      </c>
      <c r="CZ81" s="59">
        <f t="shared" si="96"/>
        <v>312.26317251925781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4.8809523809523814</v>
      </c>
      <c r="N82" s="13">
        <f>IF('Données projet'!$A$36&gt;35,N81+M82-V81,IF(A82&lt;'Données projet'!$A$36,$K$205^A82,IF(A82='Données projet'!$A$36,'Données projet'!$B$36,N81+M82-V81)))</f>
        <v>300.5952380952383</v>
      </c>
      <c r="O82" s="13">
        <f>N82*VLOOKUP('Données projet'!$B$9,Paramètres!$A$1:$I$89,3,0)*VLOOKUP('Données projet'!$B$9,Paramètres!$A$1:$I$89,5,0)</f>
        <v>271.97857142857163</v>
      </c>
      <c r="P82" s="13">
        <f t="shared" si="87"/>
        <v>65.26899348204698</v>
      </c>
      <c r="Q82" s="20">
        <f t="shared" si="54"/>
        <v>587.37284221932748</v>
      </c>
      <c r="R82" s="59">
        <f t="shared" si="55"/>
        <v>880.70617555266085</v>
      </c>
      <c r="S82" s="59">
        <f ca="1">AVERAGE(OFFSET($R$3,0,0,'Données projet'!$E$9+1,1))-AVERAGE(OFFSET($H$3,0,0,'Données projet'!$E$9+1,1))</f>
        <v>331.17319992770996</v>
      </c>
      <c r="T82" s="59">
        <f t="shared" si="88"/>
        <v>269.31145578726938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4.8571428571428568</v>
      </c>
      <c r="AI82" s="13">
        <f>IF('Données projet'!$A$62&gt;35,AI81+AH82-AQ81,IF(A82&lt;'Données projet'!$A$62,$AF$205^A82,IF(A82='Données projet'!$A$62,'Données projet'!$B$62,AI81+AH82-AQ81)))</f>
        <v>300.71428571428544</v>
      </c>
      <c r="AJ82" s="13">
        <f>AI82*VLOOKUP('Données projet'!$B$10,Paramètres!$A$1:$I$89,3,0)*VLOOKUP('Données projet'!$B$10,Paramètres!$A$1:$I$89,5,0)</f>
        <v>304.92428571428547</v>
      </c>
      <c r="AK82" s="13">
        <f t="shared" si="89"/>
        <v>72.207802690893132</v>
      </c>
      <c r="AL82" s="20">
        <f t="shared" si="58"/>
        <v>656.83838730568607</v>
      </c>
      <c r="AM82" s="59">
        <f t="shared" si="59"/>
        <v>950.17172063901944</v>
      </c>
      <c r="AN82" s="59">
        <f ca="1">AVERAGE(OFFSET($AM$3,0,0,'Données projet'!$E$10+1,1))-AVERAGE(OFFSET($H$3,0,0,'Données projet'!$E$10+1,1))</f>
        <v>367.69572408910977</v>
      </c>
      <c r="AO82" s="59">
        <f t="shared" si="90"/>
        <v>298.21938512262744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4.8809523809523814</v>
      </c>
      <c r="BD82" s="12">
        <f>IF('Données projet'!$A$88&gt;35,BD81+BC82-BL81,IF(A82&lt;'Données projet'!$A$88,$BA$205^A82,IF(A82='Données projet'!$A$88,'Données projet'!$B$88,BD81+BC82-BL81)))</f>
        <v>300.5952380952383</v>
      </c>
      <c r="BE82" s="13">
        <f>BD82*VLOOKUP('Données projet'!$B$11,Paramètres!$A$1:$I$89,3,0)*VLOOKUP('Données projet'!$B$11,Paramètres!$A$1:$I$89,5,0)</f>
        <v>290.73571428571449</v>
      </c>
      <c r="BF82" s="13">
        <f t="shared" si="91"/>
        <v>69.230781992540003</v>
      </c>
      <c r="BG82" s="20">
        <f t="shared" si="61"/>
        <v>626.94164768462656</v>
      </c>
      <c r="BH82" s="59">
        <f t="shared" si="62"/>
        <v>920.27498101795982</v>
      </c>
      <c r="BI82" s="59">
        <f ca="1">AVERAGE(OFFSET($BH$3,0,0,'Données projet'!$E$11+1,1))-AVERAGE(OFFSET($H$3,0,0,'Données projet'!$E$11+1,1))</f>
        <v>351.44031543819546</v>
      </c>
      <c r="BJ82" s="59">
        <f t="shared" si="92"/>
        <v>284.9494816485356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4.8809523809523814</v>
      </c>
      <c r="BY82" s="12">
        <f>IF('Données projet'!$A$114&gt;35,BY81+BX82-CG81,IF(A82&lt;'Données projet'!$A$114,$BV$205^A82,IF(A82='Données projet'!$A$114,'Données projet'!$B$114,BY81+BX82-CG81)))</f>
        <v>300.5952380952383</v>
      </c>
      <c r="BZ82" s="13">
        <f>BY82*VLOOKUP('Données projet'!$B$12,Paramètres!$A$1:$I$89,3,0)*VLOOKUP('Données projet'!$B$12,Paramètres!$A$1:$I$89,5,0)</f>
        <v>286.04642857142875</v>
      </c>
      <c r="CA82" s="13">
        <f t="shared" si="93"/>
        <v>68.243199901420738</v>
      </c>
      <c r="CB82" s="20">
        <f t="shared" si="64"/>
        <v>617.05443625687951</v>
      </c>
      <c r="CC82" s="59">
        <f t="shared" si="65"/>
        <v>910.38776959021288</v>
      </c>
      <c r="CD82" s="59">
        <f ca="1">AVERAGE(OFFSET($CC$3,0,0,'Données projet'!$E$12+1,1))-AVERAGE(OFFSET($H$3,0,0,'Données projet'!$E$12+1,1))</f>
        <v>346.37621722711009</v>
      </c>
      <c r="CE82" s="59">
        <f t="shared" si="94"/>
        <v>281.04213352617563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4.8809523809523814</v>
      </c>
      <c r="CT82" s="12">
        <f>IF('Données projet'!$A$140&gt;35,CT81+CS82-DB81,IF(A82&lt;'Données projet'!$A$140,$CQ$205^A82,IF(A82='Données projet'!$A$140,'Données projet'!$B$140,CT81+CS82-DB81)))</f>
        <v>300.5952380952383</v>
      </c>
      <c r="CU82" s="17">
        <f>CT82*VLOOKUP('Données projet'!$B$13,Paramètres!$A$1:$I$89,3,0)*VLOOKUP('Données projet'!$B$13,Paramètres!$A$1:$I$89,5,0)</f>
        <v>323.56071428571448</v>
      </c>
      <c r="CV82" s="13">
        <f t="shared" si="95"/>
        <v>76.093751698319423</v>
      </c>
      <c r="CW82" s="20">
        <f t="shared" si="67"/>
        <v>696.064861588859</v>
      </c>
      <c r="CX82" s="59">
        <f t="shared" si="68"/>
        <v>989.39819492219226</v>
      </c>
      <c r="CY82" s="59">
        <f ca="1">AVERAGE(OFFSET($CX$3,0,0,'Données projet'!$E$13+1,1))-AVERAGE(OFFSET($H$3,0,0,'Données projet'!$E$13+1,1))</f>
        <v>386.84212232126703</v>
      </c>
      <c r="CZ82" s="59">
        <f t="shared" si="96"/>
        <v>312.26317251925781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4.8809523809523814</v>
      </c>
      <c r="N83" s="13">
        <f>IF('Données projet'!$A$36&gt;35,N82+M83-V82,IF(A83&lt;'Données projet'!$A$36,$K$205^A83,IF(A83='Données projet'!$A$36,'Données projet'!$B$36,N82+M83-V82)))</f>
        <v>305.47619047619071</v>
      </c>
      <c r="O83" s="13">
        <f>N83*VLOOKUP('Données projet'!$B$9,Paramètres!$A$1:$I$89,3,0)*VLOOKUP('Données projet'!$B$9,Paramètres!$A$1:$I$89,5,0)</f>
        <v>276.39485714285735</v>
      </c>
      <c r="P83" s="13">
        <f t="shared" si="87"/>
        <v>66.204564894447813</v>
      </c>
      <c r="Q83" s="20">
        <f t="shared" si="54"/>
        <v>596.69399338163976</v>
      </c>
      <c r="R83" s="59">
        <f t="shared" si="55"/>
        <v>890.02732671497301</v>
      </c>
      <c r="S83" s="59">
        <f ca="1">AVERAGE(OFFSET($R$3,0,0,'Données projet'!$E$9+1,1))-AVERAGE(OFFSET($H$3,0,0,'Données projet'!$E$9+1,1))</f>
        <v>331.17319992770996</v>
      </c>
      <c r="T83" s="59">
        <f t="shared" si="88"/>
        <v>269.31145578726938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4.8571428571428568</v>
      </c>
      <c r="AI83" s="13">
        <f>IF('Données projet'!$A$62&gt;35,AI82+AH83-AQ82,IF(A83&lt;'Données projet'!$A$62,$AF$205^A83,IF(A83='Données projet'!$A$62,'Données projet'!$B$62,AI82+AH83-AQ82)))</f>
        <v>305.57142857142827</v>
      </c>
      <c r="AJ83" s="13">
        <f>AI83*VLOOKUP('Données projet'!$B$10,Paramètres!$A$1:$I$89,3,0)*VLOOKUP('Données projet'!$B$10,Paramètres!$A$1:$I$89,5,0)</f>
        <v>309.84942857142829</v>
      </c>
      <c r="AK83" s="13">
        <f t="shared" si="89"/>
        <v>73.237383975512444</v>
      </c>
      <c r="AL83" s="20">
        <f t="shared" si="58"/>
        <v>667.20953185258838</v>
      </c>
      <c r="AM83" s="59">
        <f t="shared" si="59"/>
        <v>960.54286518592176</v>
      </c>
      <c r="AN83" s="59">
        <f ca="1">AVERAGE(OFFSET($AM$3,0,0,'Données projet'!$E$10+1,1))-AVERAGE(OFFSET($H$3,0,0,'Données projet'!$E$10+1,1))</f>
        <v>367.69572408910977</v>
      </c>
      <c r="AO83" s="59">
        <f t="shared" si="90"/>
        <v>298.21938512262744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4.8809523809523814</v>
      </c>
      <c r="BD83" s="12">
        <f>IF('Données projet'!$A$88&gt;35,BD82+BC83-BL82,IF(A83&lt;'Données projet'!$A$88,$BA$205^A83,IF(A83='Données projet'!$A$88,'Données projet'!$B$88,BD82+BC83-BL82)))</f>
        <v>305.47619047619071</v>
      </c>
      <c r="BE83" s="13">
        <f>BD83*VLOOKUP('Données projet'!$B$11,Paramètres!$A$1:$I$89,3,0)*VLOOKUP('Données projet'!$B$11,Paramètres!$A$1:$I$89,5,0)</f>
        <v>295.45657142857164</v>
      </c>
      <c r="BF83" s="13">
        <f t="shared" si="91"/>
        <v>70.223142024998452</v>
      </c>
      <c r="BG83" s="20">
        <f t="shared" si="61"/>
        <v>636.89216759830128</v>
      </c>
      <c r="BH83" s="59">
        <f t="shared" si="62"/>
        <v>930.22550093163454</v>
      </c>
      <c r="BI83" s="59">
        <f ca="1">AVERAGE(OFFSET($BH$3,0,0,'Données projet'!$E$11+1,1))-AVERAGE(OFFSET($H$3,0,0,'Données projet'!$E$11+1,1))</f>
        <v>351.44031543819546</v>
      </c>
      <c r="BJ83" s="59">
        <f t="shared" si="92"/>
        <v>284.9494816485356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4.8809523809523814</v>
      </c>
      <c r="BY83" s="12">
        <f>IF('Données projet'!$A$114&gt;35,BY82+BX83-CG82,IF(A83&lt;'Données projet'!$A$114,$BV$205^A83,IF(A83='Données projet'!$A$114,'Données projet'!$B$114,BY82+BX83-CG82)))</f>
        <v>305.47619047619071</v>
      </c>
      <c r="BZ83" s="13">
        <f>BY83*VLOOKUP('Données projet'!$B$12,Paramètres!$A$1:$I$89,3,0)*VLOOKUP('Données projet'!$B$12,Paramètres!$A$1:$I$89,5,0)</f>
        <v>290.69114285714306</v>
      </c>
      <c r="CA83" s="13">
        <f t="shared" si="93"/>
        <v>69.221403846546551</v>
      </c>
      <c r="CB83" s="20">
        <f t="shared" si="64"/>
        <v>626.84768550892602</v>
      </c>
      <c r="CC83" s="59">
        <f t="shared" si="65"/>
        <v>920.18101884225939</v>
      </c>
      <c r="CD83" s="59">
        <f ca="1">AVERAGE(OFFSET($CC$3,0,0,'Données projet'!$E$12+1,1))-AVERAGE(OFFSET($H$3,0,0,'Données projet'!$E$12+1,1))</f>
        <v>346.37621722711009</v>
      </c>
      <c r="CE83" s="59">
        <f t="shared" si="94"/>
        <v>281.04213352617563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4.8809523809523814</v>
      </c>
      <c r="CT83" s="12">
        <f>IF('Données projet'!$A$140&gt;35,CT82+CS83-DB82,IF(A83&lt;'Données projet'!$A$140,$CQ$205^A83,IF(A83='Données projet'!$A$140,'Données projet'!$B$140,CT82+CS83-DB82)))</f>
        <v>305.47619047619071</v>
      </c>
      <c r="CU83" s="17">
        <f>CT83*VLOOKUP('Données projet'!$B$13,Paramètres!$A$1:$I$89,3,0)*VLOOKUP('Données projet'!$B$13,Paramètres!$A$1:$I$89,5,0)</f>
        <v>328.8145714285717</v>
      </c>
      <c r="CV83" s="13">
        <f t="shared" si="95"/>
        <v>77.184486133665999</v>
      </c>
      <c r="CW83" s="20">
        <f t="shared" si="67"/>
        <v>707.11502525423055</v>
      </c>
      <c r="CX83" s="59">
        <f t="shared" si="68"/>
        <v>1000.4483585875639</v>
      </c>
      <c r="CY83" s="59">
        <f ca="1">AVERAGE(OFFSET($CX$3,0,0,'Données projet'!$E$13+1,1))-AVERAGE(OFFSET($H$3,0,0,'Données projet'!$E$13+1,1))</f>
        <v>386.84212232126703</v>
      </c>
      <c r="CZ83" s="59">
        <f t="shared" si="96"/>
        <v>312.26317251925781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4.8809523809523814</v>
      </c>
      <c r="N84" s="13">
        <f>IF('Données projet'!$A$36&gt;35,N83+M84-V83,IF(A84&lt;'Données projet'!$A$36,$K$205^A84,IF(A84='Données projet'!$A$36,'Données projet'!$B$36,N83+M84-V83)))</f>
        <v>310.35714285714312</v>
      </c>
      <c r="O84" s="13">
        <f>N84*VLOOKUP('Données projet'!$B$9,Paramètres!$A$1:$I$89,3,0)*VLOOKUP('Données projet'!$B$9,Paramètres!$A$1:$I$89,5,0)</f>
        <v>280.81114285714312</v>
      </c>
      <c r="P84" s="13">
        <f t="shared" si="87"/>
        <v>67.138397814172592</v>
      </c>
      <c r="Q84" s="20">
        <f t="shared" si="54"/>
        <v>606.01211666920824</v>
      </c>
      <c r="R84" s="59">
        <f t="shared" si="55"/>
        <v>899.34545000254161</v>
      </c>
      <c r="S84" s="59">
        <f ca="1">AVERAGE(OFFSET($R$3,0,0,'Données projet'!$E$9+1,1))-AVERAGE(OFFSET($H$3,0,0,'Données projet'!$E$9+1,1))</f>
        <v>331.17319992770996</v>
      </c>
      <c r="T84" s="59">
        <f t="shared" si="88"/>
        <v>269.31145578726938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4.8571428571428568</v>
      </c>
      <c r="AI84" s="13">
        <f>IF('Données projet'!$A$62&gt;35,AI83+AH84-AQ83,IF(A84&lt;'Données projet'!$A$62,$AF$205^A84,IF(A84='Données projet'!$A$62,'Données projet'!$B$62,AI83+AH84-AQ83)))</f>
        <v>310.4285714285711</v>
      </c>
      <c r="AJ84" s="13">
        <f>AI84*VLOOKUP('Données projet'!$B$10,Paramètres!$A$1:$I$89,3,0)*VLOOKUP('Données projet'!$B$10,Paramètres!$A$1:$I$89,5,0)</f>
        <v>314.77457142857111</v>
      </c>
      <c r="AK84" s="13">
        <f t="shared" si="89"/>
        <v>74.265061994600899</v>
      </c>
      <c r="AL84" s="20">
        <f t="shared" si="58"/>
        <v>677.57736154535792</v>
      </c>
      <c r="AM84" s="59">
        <f t="shared" si="59"/>
        <v>970.91069487869117</v>
      </c>
      <c r="AN84" s="59">
        <f ca="1">AVERAGE(OFFSET($AM$3,0,0,'Données projet'!$E$10+1,1))-AVERAGE(OFFSET($H$3,0,0,'Données projet'!$E$10+1,1))</f>
        <v>367.69572408910977</v>
      </c>
      <c r="AO84" s="59">
        <f t="shared" si="90"/>
        <v>298.21938512262744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4.8809523809523814</v>
      </c>
      <c r="BD84" s="12">
        <f>IF('Données projet'!$A$88&gt;35,BD83+BC84-BL83,IF(A84&lt;'Données projet'!$A$88,$BA$205^A84,IF(A84='Données projet'!$A$88,'Données projet'!$B$88,BD83+BC84-BL83)))</f>
        <v>310.35714285714312</v>
      </c>
      <c r="BE84" s="13">
        <f>BD84*VLOOKUP('Données projet'!$B$11,Paramètres!$A$1:$I$89,3,0)*VLOOKUP('Données projet'!$B$11,Paramètres!$A$1:$I$89,5,0)</f>
        <v>300.17742857142883</v>
      </c>
      <c r="BF84" s="13">
        <f t="shared" si="91"/>
        <v>71.213658039324628</v>
      </c>
      <c r="BG84" s="20">
        <f t="shared" si="61"/>
        <v>646.8394758470622</v>
      </c>
      <c r="BH84" s="59">
        <f t="shared" si="62"/>
        <v>940.17280918039546</v>
      </c>
      <c r="BI84" s="59">
        <f ca="1">AVERAGE(OFFSET($BH$3,0,0,'Données projet'!$E$11+1,1))-AVERAGE(OFFSET($H$3,0,0,'Données projet'!$E$11+1,1))</f>
        <v>351.44031543819546</v>
      </c>
      <c r="BJ84" s="59">
        <f t="shared" si="92"/>
        <v>284.9494816485356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4.8809523809523814</v>
      </c>
      <c r="BY84" s="12">
        <f>IF('Données projet'!$A$114&gt;35,BY83+BX84-CG83,IF(A84&lt;'Données projet'!$A$114,$BV$205^A84,IF(A84='Données projet'!$A$114,'Données projet'!$B$114,BY83+BX84-CG83)))</f>
        <v>310.35714285714312</v>
      </c>
      <c r="BZ84" s="13">
        <f>BY84*VLOOKUP('Données projet'!$B$12,Paramètres!$A$1:$I$89,3,0)*VLOOKUP('Données projet'!$B$12,Paramètres!$A$1:$I$89,5,0)</f>
        <v>295.33585714285738</v>
      </c>
      <c r="CA84" s="13">
        <f t="shared" si="93"/>
        <v>70.197790078591467</v>
      </c>
      <c r="CB84" s="20">
        <f t="shared" si="64"/>
        <v>636.63776891069006</v>
      </c>
      <c r="CC84" s="59">
        <f t="shared" si="65"/>
        <v>929.97110224402331</v>
      </c>
      <c r="CD84" s="59">
        <f ca="1">AVERAGE(OFFSET($CC$3,0,0,'Données projet'!$E$12+1,1))-AVERAGE(OFFSET($H$3,0,0,'Données projet'!$E$12+1,1))</f>
        <v>346.37621722711009</v>
      </c>
      <c r="CE84" s="59">
        <f t="shared" si="94"/>
        <v>281.04213352617563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4.8809523809523814</v>
      </c>
      <c r="CT84" s="12">
        <f>IF('Données projet'!$A$140&gt;35,CT83+CS84-DB83,IF(A84&lt;'Données projet'!$A$140,$CQ$205^A84,IF(A84='Données projet'!$A$140,'Données projet'!$B$140,CT83+CS84-DB83)))</f>
        <v>310.35714285714312</v>
      </c>
      <c r="CU84" s="17">
        <f>CT84*VLOOKUP('Données projet'!$B$13,Paramètres!$A$1:$I$89,3,0)*VLOOKUP('Données projet'!$B$13,Paramètres!$A$1:$I$89,5,0)</f>
        <v>334.06842857142885</v>
      </c>
      <c r="CV84" s="13">
        <f t="shared" si="95"/>
        <v>78.273193750105634</v>
      </c>
      <c r="CW84" s="20">
        <f t="shared" si="67"/>
        <v>718.1616588766725</v>
      </c>
      <c r="CX84" s="59">
        <f t="shared" si="68"/>
        <v>1011.4949922100059</v>
      </c>
      <c r="CY84" s="59">
        <f ca="1">AVERAGE(OFFSET($CX$3,0,0,'Données projet'!$E$13+1,1))-AVERAGE(OFFSET($H$3,0,0,'Données projet'!$E$13+1,1))</f>
        <v>386.84212232126703</v>
      </c>
      <c r="CZ84" s="59">
        <f t="shared" si="96"/>
        <v>312.26317251925781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4.8809523809523814</v>
      </c>
      <c r="N85" s="13">
        <f>IF('Données projet'!$A$36&gt;35,N84+M85-V84,IF(A85&lt;'Données projet'!$A$36,$K$205^A85,IF(A85='Données projet'!$A$36,'Données projet'!$B$36,N84+M85-V84)))</f>
        <v>315.23809523809553</v>
      </c>
      <c r="O85" s="13">
        <f>N85*VLOOKUP('Données projet'!$B$9,Paramètres!$A$1:$I$89,3,0)*VLOOKUP('Données projet'!$B$9,Paramètres!$A$1:$I$89,5,0)</f>
        <v>285.22742857142885</v>
      </c>
      <c r="P85" s="13">
        <f t="shared" si="87"/>
        <v>68.070522739415551</v>
      </c>
      <c r="Q85" s="20">
        <f t="shared" si="54"/>
        <v>615.32726519972061</v>
      </c>
      <c r="R85" s="59">
        <f t="shared" si="55"/>
        <v>908.66059853305387</v>
      </c>
      <c r="S85" s="59">
        <f ca="1">AVERAGE(OFFSET($R$3,0,0,'Données projet'!$E$9+1,1))-AVERAGE(OFFSET($H$3,0,0,'Données projet'!$E$9+1,1))</f>
        <v>331.17319992770996</v>
      </c>
      <c r="T85" s="59">
        <f t="shared" si="88"/>
        <v>269.31145578726938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4.8571428571428568</v>
      </c>
      <c r="AI85" s="13">
        <f>IF('Données projet'!$A$62&gt;35,AI84+AH85-AQ84,IF(A85&lt;'Données projet'!$A$62,$AF$205^A85,IF(A85='Données projet'!$A$62,'Données projet'!$B$62,AI84+AH85-AQ84)))</f>
        <v>315.28571428571394</v>
      </c>
      <c r="AJ85" s="13">
        <f>AI85*VLOOKUP('Données projet'!$B$10,Paramètres!$A$1:$I$89,3,0)*VLOOKUP('Données projet'!$B$10,Paramètres!$A$1:$I$89,5,0)</f>
        <v>319.69971428571392</v>
      </c>
      <c r="AK85" s="13">
        <f t="shared" si="89"/>
        <v>75.290869966555576</v>
      </c>
      <c r="AL85" s="20">
        <f t="shared" si="58"/>
        <v>687.9419342393694</v>
      </c>
      <c r="AM85" s="59">
        <f t="shared" si="59"/>
        <v>981.27526757270266</v>
      </c>
      <c r="AN85" s="59">
        <f ca="1">AVERAGE(OFFSET($AM$3,0,0,'Données projet'!$E$10+1,1))-AVERAGE(OFFSET($H$3,0,0,'Données projet'!$E$10+1,1))</f>
        <v>367.69572408910977</v>
      </c>
      <c r="AO85" s="59">
        <f t="shared" si="90"/>
        <v>298.21938512262744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4.8809523809523814</v>
      </c>
      <c r="BD85" s="12">
        <f>IF('Données projet'!$A$88&gt;35,BD84+BC85-BL84,IF(A85&lt;'Données projet'!$A$88,$BA$205^A85,IF(A85='Données projet'!$A$88,'Données projet'!$B$88,BD84+BC85-BL84)))</f>
        <v>315.23809523809553</v>
      </c>
      <c r="BE85" s="13">
        <f>BD85*VLOOKUP('Données projet'!$B$11,Paramètres!$A$1:$I$89,3,0)*VLOOKUP('Données projet'!$B$11,Paramètres!$A$1:$I$89,5,0)</f>
        <v>304.89828571428598</v>
      </c>
      <c r="BF85" s="13">
        <f t="shared" si="91"/>
        <v>72.202362384934972</v>
      </c>
      <c r="BG85" s="20">
        <f t="shared" si="61"/>
        <v>656.78362877280983</v>
      </c>
      <c r="BH85" s="59">
        <f t="shared" si="62"/>
        <v>950.11696210614309</v>
      </c>
      <c r="BI85" s="59">
        <f ca="1">AVERAGE(OFFSET($BH$3,0,0,'Données projet'!$E$11+1,1))-AVERAGE(OFFSET($H$3,0,0,'Données projet'!$E$11+1,1))</f>
        <v>351.44031543819546</v>
      </c>
      <c r="BJ85" s="59">
        <f t="shared" si="92"/>
        <v>284.9494816485356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4.8809523809523814</v>
      </c>
      <c r="BY85" s="12">
        <f>IF('Données projet'!$A$114&gt;35,BY84+BX85-CG84,IF(A85&lt;'Données projet'!$A$114,$BV$205^A85,IF(A85='Données projet'!$A$114,'Données projet'!$B$114,BY84+BX85-CG84)))</f>
        <v>315.23809523809553</v>
      </c>
      <c r="BZ85" s="13">
        <f>BY85*VLOOKUP('Données projet'!$B$12,Paramètres!$A$1:$I$89,3,0)*VLOOKUP('Données projet'!$B$12,Paramètres!$A$1:$I$89,5,0)</f>
        <v>299.98057142857169</v>
      </c>
      <c r="CA85" s="13">
        <f t="shared" si="93"/>
        <v>71.172390485505275</v>
      </c>
      <c r="CB85" s="20">
        <f t="shared" si="64"/>
        <v>646.42474200035065</v>
      </c>
      <c r="CC85" s="59">
        <f t="shared" si="65"/>
        <v>939.75807533368402</v>
      </c>
      <c r="CD85" s="59">
        <f ca="1">AVERAGE(OFFSET($CC$3,0,0,'Données projet'!$E$12+1,1))-AVERAGE(OFFSET($H$3,0,0,'Données projet'!$E$12+1,1))</f>
        <v>346.37621722711009</v>
      </c>
      <c r="CE85" s="59">
        <f t="shared" si="94"/>
        <v>281.04213352617563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4.8809523809523814</v>
      </c>
      <c r="CT85" s="12">
        <f>IF('Données projet'!$A$140&gt;35,CT84+CS85-DB84,IF(A85&lt;'Données projet'!$A$140,$CQ$205^A85,IF(A85='Données projet'!$A$140,'Données projet'!$B$140,CT84+CS85-DB84)))</f>
        <v>315.23809523809553</v>
      </c>
      <c r="CU85" s="17">
        <f>CT85*VLOOKUP('Données projet'!$B$13,Paramètres!$A$1:$I$89,3,0)*VLOOKUP('Données projet'!$B$13,Paramètres!$A$1:$I$89,5,0)</f>
        <v>339.32228571428601</v>
      </c>
      <c r="CV85" s="13">
        <f t="shared" si="95"/>
        <v>79.359910103909414</v>
      </c>
      <c r="CW85" s="20">
        <f t="shared" si="67"/>
        <v>729.20482438335694</v>
      </c>
      <c r="CX85" s="59">
        <f t="shared" si="68"/>
        <v>1022.5381577166902</v>
      </c>
      <c r="CY85" s="59">
        <f ca="1">AVERAGE(OFFSET($CX$3,0,0,'Données projet'!$E$13+1,1))-AVERAGE(OFFSET($H$3,0,0,'Données projet'!$E$13+1,1))</f>
        <v>386.84212232126703</v>
      </c>
      <c r="CZ85" s="59">
        <f t="shared" si="96"/>
        <v>312.26317251925781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4.8809523809523814</v>
      </c>
      <c r="N86" s="13">
        <f>IF('Données projet'!$A$36&gt;35,N85+M86-V85,IF(A86&lt;'Données projet'!$A$36,$K$205^A86,IF(A86='Données projet'!$A$36,'Données projet'!$B$36,N85+M86-V85)))</f>
        <v>320.11904761904793</v>
      </c>
      <c r="O86" s="13">
        <f>N86*VLOOKUP('Données projet'!$B$9,Paramètres!$A$1:$I$89,3,0)*VLOOKUP('Données projet'!$B$9,Paramètres!$A$1:$I$89,5,0)</f>
        <v>289.64371428571457</v>
      </c>
      <c r="P86" s="13">
        <f t="shared" si="87"/>
        <v>69.000969169755962</v>
      </c>
      <c r="Q86" s="20">
        <f t="shared" si="54"/>
        <v>624.63949035161113</v>
      </c>
      <c r="R86" s="59">
        <f t="shared" si="55"/>
        <v>917.97282368494439</v>
      </c>
      <c r="S86" s="59">
        <f ca="1">AVERAGE(OFFSET($R$3,0,0,'Données projet'!$E$9+1,1))-AVERAGE(OFFSET($H$3,0,0,'Données projet'!$E$9+1,1))</f>
        <v>331.17319992770996</v>
      </c>
      <c r="T86" s="59">
        <f t="shared" si="88"/>
        <v>269.31145578726938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4.8571428571428568</v>
      </c>
      <c r="AI86" s="13">
        <f>IF('Données projet'!$A$62&gt;35,AI85+AH86-AQ85,IF(A86&lt;'Données projet'!$A$62,$AF$205^A86,IF(A86='Données projet'!$A$62,'Données projet'!$B$62,AI85+AH86-AQ85)))</f>
        <v>320.14285714285677</v>
      </c>
      <c r="AJ86" s="13">
        <f>AI86*VLOOKUP('Données projet'!$B$10,Paramètres!$A$1:$I$89,3,0)*VLOOKUP('Données projet'!$B$10,Paramètres!$A$1:$I$89,5,0)</f>
        <v>324.6248571428568</v>
      </c>
      <c r="AK86" s="13">
        <f t="shared" si="89"/>
        <v>76.314840027554979</v>
      </c>
      <c r="AL86" s="20">
        <f t="shared" si="58"/>
        <v>698.3033059051337</v>
      </c>
      <c r="AM86" s="59">
        <f t="shared" si="59"/>
        <v>991.63663923846707</v>
      </c>
      <c r="AN86" s="59">
        <f ca="1">AVERAGE(OFFSET($AM$3,0,0,'Données projet'!$E$10+1,1))-AVERAGE(OFFSET($H$3,0,0,'Données projet'!$E$10+1,1))</f>
        <v>367.69572408910977</v>
      </c>
      <c r="AO86" s="59">
        <f t="shared" si="90"/>
        <v>298.21938512262744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4.8809523809523814</v>
      </c>
      <c r="BD86" s="12">
        <f>IF('Données projet'!$A$88&gt;35,BD85+BC86-BL85,IF(A86&lt;'Données projet'!$A$88,$BA$205^A86,IF(A86='Données projet'!$A$88,'Données projet'!$B$88,BD85+BC86-BL85)))</f>
        <v>320.11904761904793</v>
      </c>
      <c r="BE86" s="13">
        <f>BD86*VLOOKUP('Données projet'!$B$11,Paramètres!$A$1:$I$89,3,0)*VLOOKUP('Données projet'!$B$11,Paramètres!$A$1:$I$89,5,0)</f>
        <v>309.61914285714317</v>
      </c>
      <c r="BF86" s="13">
        <f t="shared" si="91"/>
        <v>73.189286352015174</v>
      </c>
      <c r="BG86" s="20">
        <f t="shared" si="61"/>
        <v>666.72468087261734</v>
      </c>
      <c r="BH86" s="59">
        <f t="shared" si="62"/>
        <v>960.05801420595071</v>
      </c>
      <c r="BI86" s="59">
        <f ca="1">AVERAGE(OFFSET($BH$3,0,0,'Données projet'!$E$11+1,1))-AVERAGE(OFFSET($H$3,0,0,'Données projet'!$E$11+1,1))</f>
        <v>351.44031543819546</v>
      </c>
      <c r="BJ86" s="59">
        <f t="shared" si="92"/>
        <v>284.9494816485356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4.8809523809523814</v>
      </c>
      <c r="BY86" s="12">
        <f>IF('Données projet'!$A$114&gt;35,BY85+BX86-CG85,IF(A86&lt;'Données projet'!$A$114,$BV$205^A86,IF(A86='Données projet'!$A$114,'Données projet'!$B$114,BY85+BX86-CG85)))</f>
        <v>320.11904761904793</v>
      </c>
      <c r="BZ86" s="13">
        <f>BY86*VLOOKUP('Données projet'!$B$12,Paramètres!$A$1:$I$89,3,0)*VLOOKUP('Données projet'!$B$12,Paramètres!$A$1:$I$89,5,0)</f>
        <v>304.62528571428601</v>
      </c>
      <c r="CA86" s="13">
        <f t="shared" si="93"/>
        <v>72.145235911116885</v>
      </c>
      <c r="CB86" s="20">
        <f t="shared" si="64"/>
        <v>656.20865849757672</v>
      </c>
      <c r="CC86" s="59">
        <f t="shared" si="65"/>
        <v>949.54199183091009</v>
      </c>
      <c r="CD86" s="59">
        <f ca="1">AVERAGE(OFFSET($CC$3,0,0,'Données projet'!$E$12+1,1))-AVERAGE(OFFSET($H$3,0,0,'Données projet'!$E$12+1,1))</f>
        <v>346.37621722711009</v>
      </c>
      <c r="CE86" s="59">
        <f t="shared" si="94"/>
        <v>281.04213352617563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4.8809523809523814</v>
      </c>
      <c r="CT86" s="12">
        <f>IF('Données projet'!$A$140&gt;35,CT85+CS86-DB85,IF(A86&lt;'Données projet'!$A$140,$CQ$205^A86,IF(A86='Données projet'!$A$140,'Données projet'!$B$140,CT85+CS86-DB85)))</f>
        <v>320.11904761904793</v>
      </c>
      <c r="CU86" s="17">
        <f>CT86*VLOOKUP('Données projet'!$B$13,Paramètres!$A$1:$I$89,3,0)*VLOOKUP('Données projet'!$B$13,Paramètres!$A$1:$I$89,5,0)</f>
        <v>344.57614285714317</v>
      </c>
      <c r="CV86" s="13">
        <f t="shared" si="95"/>
        <v>80.444669587114632</v>
      </c>
      <c r="CW86" s="20">
        <f t="shared" si="67"/>
        <v>740.24458167374905</v>
      </c>
      <c r="CX86" s="59">
        <f t="shared" si="68"/>
        <v>1033.5779150070823</v>
      </c>
      <c r="CY86" s="59">
        <f ca="1">AVERAGE(OFFSET($CX$3,0,0,'Données projet'!$E$13+1,1))-AVERAGE(OFFSET($H$3,0,0,'Données projet'!$E$13+1,1))</f>
        <v>386.84212232126703</v>
      </c>
      <c r="CZ86" s="59">
        <f t="shared" si="96"/>
        <v>312.26317251925781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</v>
      </c>
      <c r="L87" s="12">
        <f>VLOOKUP(A87,'Données projet'!$A$35:$I$55,9,0)</f>
        <v>4.8809523809523814</v>
      </c>
      <c r="M87" s="12">
        <f t="array" ref="M87">INDEX(L:L,MIN(IF(ISNUMBER(L87:L283),ROW(L87:L283),"")))</f>
        <v>4.8809523809523814</v>
      </c>
      <c r="N87" s="13">
        <f>IF('Données projet'!$A$36&gt;35,N86+M87-V86,IF(A87&lt;'Données projet'!$A$36,$K$205^A87,IF(A87='Données projet'!$A$36,'Données projet'!$B$36,N86+M87-V86)))</f>
        <v>325.00000000000034</v>
      </c>
      <c r="O87" s="13">
        <f>N87*VLOOKUP('Données projet'!$B$9,Paramètres!$A$1:$I$89,3,0)*VLOOKUP('Données projet'!$B$9,Paramètres!$A$1:$I$89,5,0)</f>
        <v>294.06000000000034</v>
      </c>
      <c r="P87" s="13">
        <f t="shared" si="87"/>
        <v>69.929765653573426</v>
      </c>
      <c r="Q87" s="20">
        <f t="shared" si="54"/>
        <v>633.9488418466409</v>
      </c>
      <c r="R87" s="59">
        <f t="shared" si="55"/>
        <v>927.28217517997427</v>
      </c>
      <c r="S87" s="59">
        <f ca="1">AVERAGE(OFFSET($R$3,0,0,'Données projet'!$E$9+1,1))-AVERAGE(OFFSET($H$3,0,0,'Données projet'!$E$9+1,1))</f>
        <v>331.17319992770996</v>
      </c>
      <c r="T87" s="59">
        <f t="shared" si="88"/>
        <v>269.31145578726938</v>
      </c>
      <c r="U87" s="15">
        <f>IF(ISNA(VLOOKUP(A87,'Données projet'!$A$35:$I$55,3,0)),0,VLOOKUP(A87,'Données projet'!$A$35:$I$55,3,0))</f>
        <v>2</v>
      </c>
      <c r="V87" s="15">
        <f>IF(ISNA(VLOOKUP(A87,'Données projet'!$A$35:$I$55,4,0)),0,VLOOKUP(A87,'Données projet'!$A$35:$I$55,4,0))</f>
        <v>61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</v>
      </c>
      <c r="AG87" s="12">
        <f>VLOOKUP(A87,'Données projet'!$A$61:$I$81,9,0)</f>
        <v>4.8571428571428568</v>
      </c>
      <c r="AH87" s="12">
        <f t="array" ref="AH87">INDEX(AG:AG,MIN(IF(ISNUMBER(AG87:AG283),ROW(AG87:AG283),"")))</f>
        <v>4.8571428571428568</v>
      </c>
      <c r="AI87" s="13">
        <f>IF('Données projet'!$A$62&gt;35,AI86+AH87-AQ86,IF(A87&lt;'Données projet'!$A$62,$AF$205^A87,IF(A87='Données projet'!$A$62,'Données projet'!$B$62,AI86+AH87-AQ86)))</f>
        <v>324.9999999999996</v>
      </c>
      <c r="AJ87" s="13">
        <f>AI87*VLOOKUP('Données projet'!$B$10,Paramètres!$A$1:$I$89,3,0)*VLOOKUP('Données projet'!$B$10,Paramètres!$A$1:$I$89,5,0)</f>
        <v>329.54999999999961</v>
      </c>
      <c r="AK87" s="13">
        <f t="shared" si="89"/>
        <v>77.337003282690503</v>
      </c>
      <c r="AL87" s="20">
        <f t="shared" si="58"/>
        <v>708.66153071735187</v>
      </c>
      <c r="AM87" s="59">
        <f t="shared" si="59"/>
        <v>1001.9948640506852</v>
      </c>
      <c r="AN87" s="59">
        <f ca="1">AVERAGE(OFFSET($AM$3,0,0,'Données projet'!$E$10+1,1))-AVERAGE(OFFSET($H$3,0,0,'Données projet'!$E$10+1,1))</f>
        <v>367.69572408910977</v>
      </c>
      <c r="AO87" s="59">
        <f t="shared" si="90"/>
        <v>298.21938512262744</v>
      </c>
      <c r="AP87" s="15">
        <f>IF(ISNA(VLOOKUP(A87,'Données projet'!$A$61:$I$81,3,0)),0,VLOOKUP(A87,'Données projet'!$A$61:$I$81,3,0))</f>
        <v>2</v>
      </c>
      <c r="AQ87" s="15">
        <f>IF(ISNA(VLOOKUP(A87,'Données projet'!$A$61:$I$81,4,0)),0,VLOOKUP(A87,'Données projet'!$A$61:$I$81,4,0))</f>
        <v>61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</v>
      </c>
      <c r="BB87" s="12">
        <f>VLOOKUP(A87,'Données projet'!$A$87:$I$107,9,0)</f>
        <v>4.8809523809523814</v>
      </c>
      <c r="BC87" s="12">
        <f t="array" ref="BC87">INDEX(BB:BB,MIN(IF(ISNUMBER(BB87:BB283),ROW(BB87:BB283),"")))</f>
        <v>4.8809523809523814</v>
      </c>
      <c r="BD87" s="12">
        <f>IF('Données projet'!$A$88&gt;35,BD86+BC87-BL86,IF(A87&lt;'Données projet'!$A$88,$BA$205^A87,IF(A87='Données projet'!$A$88,'Données projet'!$B$88,BD86+BC87-BL86)))</f>
        <v>325.00000000000034</v>
      </c>
      <c r="BE87" s="13">
        <f>BD87*VLOOKUP('Données projet'!$B$11,Paramètres!$A$1:$I$89,3,0)*VLOOKUP('Données projet'!$B$11,Paramètres!$A$1:$I$89,5,0)</f>
        <v>314.34000000000032</v>
      </c>
      <c r="BF87" s="13">
        <f t="shared" si="91"/>
        <v>74.174460221814286</v>
      </c>
      <c r="BG87" s="20">
        <f t="shared" si="61"/>
        <v>676.66268488632716</v>
      </c>
      <c r="BH87" s="59">
        <f t="shared" si="62"/>
        <v>969.99601821966053</v>
      </c>
      <c r="BI87" s="59">
        <f ca="1">AVERAGE(OFFSET($BH$3,0,0,'Données projet'!$E$11+1,1))-AVERAGE(OFFSET($H$3,0,0,'Données projet'!$E$11+1,1))</f>
        <v>351.44031543819546</v>
      </c>
      <c r="BJ87" s="59">
        <f t="shared" si="92"/>
        <v>284.9494816485356</v>
      </c>
      <c r="BK87" s="15">
        <f>IF(ISNA(VLOOKUP(A87,'Données projet'!$A$87:$I$107,3,0)),0,VLOOKUP(A87,'Données projet'!$A$87:$I$107,3,0))</f>
        <v>2</v>
      </c>
      <c r="BL87" s="15">
        <f>IF(ISNA(VLOOKUP(A87,'Données projet'!$A$87:$I$107,4,0)),0,VLOOKUP(A87,'Données projet'!$A$87:$I$107,4,0))</f>
        <v>61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</v>
      </c>
      <c r="BW87" s="12">
        <f>VLOOKUP(A87,'Données projet'!$A$113:$I$133,9,0)</f>
        <v>4.8809523809523814</v>
      </c>
      <c r="BX87" s="12">
        <f t="array" ref="BX87">INDEX(BW:BW,MIN(IF(ISNUMBER(BW87:BW283),ROW(BW87:BW283),"")))</f>
        <v>4.8809523809523814</v>
      </c>
      <c r="BY87" s="12">
        <f>IF('Données projet'!$A$114&gt;35,BY86+BX87-CG86,IF(A87&lt;'Données projet'!$A$114,$BV$205^A87,IF(A87='Données projet'!$A$114,'Données projet'!$B$114,BY86+BX87-CG86)))</f>
        <v>325.00000000000034</v>
      </c>
      <c r="BZ87" s="13">
        <f>BY87*VLOOKUP('Données projet'!$B$12,Paramètres!$A$1:$I$89,3,0)*VLOOKUP('Données projet'!$B$12,Paramètres!$A$1:$I$89,5,0)</f>
        <v>309.27000000000032</v>
      </c>
      <c r="CA87" s="13">
        <f t="shared" si="93"/>
        <v>73.116356204711153</v>
      </c>
      <c r="CB87" s="20">
        <f t="shared" si="64"/>
        <v>665.98957038987248</v>
      </c>
      <c r="CC87" s="59">
        <f t="shared" si="65"/>
        <v>959.32290372320585</v>
      </c>
      <c r="CD87" s="59">
        <f ca="1">AVERAGE(OFFSET($CC$3,0,0,'Données projet'!$E$12+1,1))-AVERAGE(OFFSET($H$3,0,0,'Données projet'!$E$12+1,1))</f>
        <v>346.37621722711009</v>
      </c>
      <c r="CE87" s="59">
        <f t="shared" si="94"/>
        <v>281.04213352617563</v>
      </c>
      <c r="CF87" s="15">
        <f>IF(ISNA(VLOOKUP(A87,'Données projet'!$A$113:$I$133,3,0)),0,VLOOKUP(A87,'Données projet'!$A$113:$I$133,3,0))</f>
        <v>2</v>
      </c>
      <c r="CG87" s="15">
        <f>IF(ISNA(VLOOKUP(A87,'Données projet'!$A$113:$I$133,4,0)),0,VLOOKUP(A87,'Données projet'!$A$113:$I$133,4,0))</f>
        <v>61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325</v>
      </c>
      <c r="CR87" s="12">
        <f>VLOOKUP(A87,'Données projet'!$A$139:$I$159,9,0)</f>
        <v>4.8809523809523814</v>
      </c>
      <c r="CS87" s="12">
        <f t="array" ref="CS87">INDEX(CR:CR,MIN(IF(ISNUMBER(CR87:CR283),ROW(CR87:CR283),"")))</f>
        <v>4.8809523809523814</v>
      </c>
      <c r="CT87" s="12">
        <f>IF('Données projet'!$A$140&gt;35,CT86+CS87-DB86,IF(A87&lt;'Données projet'!$A$140,$CQ$205^A87,IF(A87='Données projet'!$A$140,'Données projet'!$B$140,CT86+CS87-DB86)))</f>
        <v>325.00000000000034</v>
      </c>
      <c r="CU87" s="17">
        <f>CT87*VLOOKUP('Données projet'!$B$13,Paramètres!$A$1:$I$89,3,0)*VLOOKUP('Données projet'!$B$13,Paramètres!$A$1:$I$89,5,0)</f>
        <v>349.83000000000038</v>
      </c>
      <c r="CV87" s="13">
        <f t="shared" si="95"/>
        <v>81.527505482803988</v>
      </c>
      <c r="CW87" s="20">
        <f t="shared" si="67"/>
        <v>751.28098871588418</v>
      </c>
      <c r="CX87" s="59">
        <f t="shared" si="68"/>
        <v>1044.6143220492174</v>
      </c>
      <c r="CY87" s="59">
        <f ca="1">AVERAGE(OFFSET($CX$3,0,0,'Données projet'!$E$13+1,1))-AVERAGE(OFFSET($H$3,0,0,'Données projet'!$E$13+1,1))</f>
        <v>386.84212232126703</v>
      </c>
      <c r="CZ87" s="59">
        <f t="shared" si="96"/>
        <v>312.26317251925781</v>
      </c>
      <c r="DA87" s="15">
        <f>IF(ISNA(VLOOKUP(A87,'Données projet'!$A$139:$I$159,3,0)),0,VLOOKUP(A87,'Données projet'!$A$139:$I$159,3,0))</f>
        <v>2</v>
      </c>
      <c r="DB87" s="15">
        <f>IF(ISNA(VLOOKUP(A87,'Données projet'!$A$139:$I$159,4,0)),0,VLOOKUP(A87,'Données projet'!$A$139:$I$159,4,0))</f>
        <v>61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264.00000000000034</v>
      </c>
      <c r="O88" s="13">
        <f>N88*VLOOKUP('Données projet'!$B$9,Paramètres!$A$1:$I$89,3,0)*VLOOKUP('Données projet'!$B$9,Paramètres!$A$1:$I$89,5,0)</f>
        <v>238.86720000000028</v>
      </c>
      <c r="P88" s="13">
        <f t="shared" si="87"/>
        <v>58.195735973104206</v>
      </c>
      <c r="Q88" s="20">
        <f t="shared" si="54"/>
        <v>517.38461348649025</v>
      </c>
      <c r="R88" s="59">
        <f t="shared" si="55"/>
        <v>810.71794681982351</v>
      </c>
      <c r="S88" s="59">
        <f ca="1">AVERAGE(OFFSET($R$3,0,0,'Données projet'!$E$9+1,1))-AVERAGE(OFFSET($H$3,0,0,'Données projet'!$E$9+1,1))</f>
        <v>331.17319992770996</v>
      </c>
      <c r="T88" s="59">
        <f t="shared" si="88"/>
        <v>269.31145578726938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263.9999999999996</v>
      </c>
      <c r="AJ88" s="13">
        <f>AI88*VLOOKUP('Données projet'!$B$10,Paramètres!$A$1:$I$89,3,0)*VLOOKUP('Données projet'!$B$10,Paramètres!$A$1:$I$89,5,0)</f>
        <v>267.69599999999963</v>
      </c>
      <c r="AK88" s="13">
        <f t="shared" si="89"/>
        <v>64.360058723585382</v>
      </c>
      <c r="AL88" s="20">
        <f t="shared" si="58"/>
        <v>578.3309689435772</v>
      </c>
      <c r="AM88" s="59">
        <f t="shared" si="59"/>
        <v>871.66430227691058</v>
      </c>
      <c r="AN88" s="59">
        <f ca="1">AVERAGE(OFFSET($AM$3,0,0,'Données projet'!$E$10+1,1))-AVERAGE(OFFSET($H$3,0,0,'Données projet'!$E$10+1,1))</f>
        <v>367.69572408910977</v>
      </c>
      <c r="AO88" s="59">
        <f t="shared" si="90"/>
        <v>298.21938512262744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264.00000000000034</v>
      </c>
      <c r="BE88" s="13">
        <f>BD88*VLOOKUP('Données projet'!$B$11,Paramètres!$A$1:$I$89,3,0)*VLOOKUP('Données projet'!$B$11,Paramètres!$A$1:$I$89,5,0)</f>
        <v>255.34080000000034</v>
      </c>
      <c r="BF88" s="13">
        <f t="shared" si="91"/>
        <v>61.728182021952001</v>
      </c>
      <c r="BG88" s="20">
        <f t="shared" si="61"/>
        <v>552.22847702156707</v>
      </c>
      <c r="BH88" s="59">
        <f t="shared" si="62"/>
        <v>845.56181035490044</v>
      </c>
      <c r="BI88" s="59">
        <f ca="1">AVERAGE(OFFSET($BH$3,0,0,'Données projet'!$E$11+1,1))-AVERAGE(OFFSET($H$3,0,0,'Données projet'!$E$11+1,1))</f>
        <v>351.44031543819546</v>
      </c>
      <c r="BJ88" s="59">
        <f t="shared" si="92"/>
        <v>284.9494816485356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264.00000000000034</v>
      </c>
      <c r="BZ88" s="13">
        <f>BY88*VLOOKUP('Données projet'!$B$12,Paramètres!$A$1:$I$89,3,0)*VLOOKUP('Données projet'!$B$12,Paramètres!$A$1:$I$89,5,0)</f>
        <v>251.22240000000031</v>
      </c>
      <c r="CA88" s="13">
        <f t="shared" si="93"/>
        <v>60.847625059749866</v>
      </c>
      <c r="CB88" s="20">
        <f t="shared" si="64"/>
        <v>543.52196031239816</v>
      </c>
      <c r="CC88" s="59">
        <f t="shared" si="65"/>
        <v>836.85529364573154</v>
      </c>
      <c r="CD88" s="59">
        <f ca="1">AVERAGE(OFFSET($CC$3,0,0,'Données projet'!$E$12+1,1))-AVERAGE(OFFSET($H$3,0,0,'Données projet'!$E$12+1,1))</f>
        <v>346.37621722711009</v>
      </c>
      <c r="CE88" s="59">
        <f t="shared" si="94"/>
        <v>281.04213352617563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264.00000000000034</v>
      </c>
      <c r="CU88" s="17">
        <f>CT88*VLOOKUP('Données projet'!$B$13,Paramètres!$A$1:$I$89,3,0)*VLOOKUP('Données projet'!$B$13,Paramètres!$A$1:$I$89,5,0)</f>
        <v>284.16960000000034</v>
      </c>
      <c r="CV88" s="13">
        <f t="shared" si="95"/>
        <v>67.847405740313931</v>
      </c>
      <c r="CW88" s="20">
        <f t="shared" si="67"/>
        <v>613.09628499771406</v>
      </c>
      <c r="CX88" s="59">
        <f t="shared" si="68"/>
        <v>906.42961833104732</v>
      </c>
      <c r="CY88" s="59">
        <f ca="1">AVERAGE(OFFSET($CX$3,0,0,'Données projet'!$E$13+1,1))-AVERAGE(OFFSET($H$3,0,0,'Données projet'!$E$13+1,1))</f>
        <v>386.84212232126703</v>
      </c>
      <c r="CZ88" s="59">
        <f t="shared" si="96"/>
        <v>312.26317251925781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264.00000000000034</v>
      </c>
      <c r="O89" s="13">
        <f>N89*VLOOKUP('Données projet'!$B$9,Paramètres!$A$1:$I$89,3,0)*VLOOKUP('Données projet'!$B$9,Paramètres!$A$1:$I$89,5,0)</f>
        <v>238.86720000000028</v>
      </c>
      <c r="P89" s="13">
        <f t="shared" si="87"/>
        <v>58.195735973104206</v>
      </c>
      <c r="Q89" s="20">
        <f t="shared" si="54"/>
        <v>517.38461348649025</v>
      </c>
      <c r="R89" s="59">
        <f t="shared" si="55"/>
        <v>810.71794681982351</v>
      </c>
      <c r="S89" s="59">
        <f ca="1">AVERAGE(OFFSET($R$3,0,0,'Données projet'!$E$9+1,1))-AVERAGE(OFFSET($H$3,0,0,'Données projet'!$E$9+1,1))</f>
        <v>331.17319992770996</v>
      </c>
      <c r="T89" s="59">
        <f t="shared" si="88"/>
        <v>269.31145578726938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263.9999999999996</v>
      </c>
      <c r="AJ89" s="13">
        <f>AI89*VLOOKUP('Données projet'!$B$10,Paramètres!$A$1:$I$89,3,0)*VLOOKUP('Données projet'!$B$10,Paramètres!$A$1:$I$89,5,0)</f>
        <v>267.69599999999963</v>
      </c>
      <c r="AK89" s="13">
        <f t="shared" si="89"/>
        <v>64.360058723585382</v>
      </c>
      <c r="AL89" s="20">
        <f t="shared" si="58"/>
        <v>578.3309689435772</v>
      </c>
      <c r="AM89" s="59">
        <f t="shared" si="59"/>
        <v>871.66430227691058</v>
      </c>
      <c r="AN89" s="59">
        <f ca="1">AVERAGE(OFFSET($AM$3,0,0,'Données projet'!$E$10+1,1))-AVERAGE(OFFSET($H$3,0,0,'Données projet'!$E$10+1,1))</f>
        <v>367.69572408910977</v>
      </c>
      <c r="AO89" s="59">
        <f t="shared" si="90"/>
        <v>298.21938512262744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264.00000000000034</v>
      </c>
      <c r="BE89" s="13">
        <f>BD89*VLOOKUP('Données projet'!$B$11,Paramètres!$A$1:$I$89,3,0)*VLOOKUP('Données projet'!$B$11,Paramètres!$A$1:$I$89,5,0)</f>
        <v>255.34080000000034</v>
      </c>
      <c r="BF89" s="13">
        <f t="shared" si="91"/>
        <v>61.728182021952001</v>
      </c>
      <c r="BG89" s="20">
        <f t="shared" si="61"/>
        <v>552.22847702156707</v>
      </c>
      <c r="BH89" s="59">
        <f t="shared" si="62"/>
        <v>845.56181035490044</v>
      </c>
      <c r="BI89" s="59">
        <f ca="1">AVERAGE(OFFSET($BH$3,0,0,'Données projet'!$E$11+1,1))-AVERAGE(OFFSET($H$3,0,0,'Données projet'!$E$11+1,1))</f>
        <v>351.44031543819546</v>
      </c>
      <c r="BJ89" s="59">
        <f t="shared" si="92"/>
        <v>284.9494816485356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264.00000000000034</v>
      </c>
      <c r="BZ89" s="13">
        <f>BY89*VLOOKUP('Données projet'!$B$12,Paramètres!$A$1:$I$89,3,0)*VLOOKUP('Données projet'!$B$12,Paramètres!$A$1:$I$89,5,0)</f>
        <v>251.22240000000031</v>
      </c>
      <c r="CA89" s="13">
        <f t="shared" si="93"/>
        <v>60.847625059749866</v>
      </c>
      <c r="CB89" s="20">
        <f t="shared" si="64"/>
        <v>543.52196031239816</v>
      </c>
      <c r="CC89" s="59">
        <f t="shared" si="65"/>
        <v>836.85529364573154</v>
      </c>
      <c r="CD89" s="59">
        <f ca="1">AVERAGE(OFFSET($CC$3,0,0,'Données projet'!$E$12+1,1))-AVERAGE(OFFSET($H$3,0,0,'Données projet'!$E$12+1,1))</f>
        <v>346.37621722711009</v>
      </c>
      <c r="CE89" s="59">
        <f t="shared" si="94"/>
        <v>281.04213352617563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264.00000000000034</v>
      </c>
      <c r="CU89" s="17">
        <f>CT89*VLOOKUP('Données projet'!$B$13,Paramètres!$A$1:$I$89,3,0)*VLOOKUP('Données projet'!$B$13,Paramètres!$A$1:$I$89,5,0)</f>
        <v>284.16960000000034</v>
      </c>
      <c r="CV89" s="13">
        <f t="shared" si="95"/>
        <v>67.847405740313931</v>
      </c>
      <c r="CW89" s="20">
        <f t="shared" si="67"/>
        <v>613.09628499771406</v>
      </c>
      <c r="CX89" s="59">
        <f t="shared" si="68"/>
        <v>906.42961833104732</v>
      </c>
      <c r="CY89" s="59">
        <f ca="1">AVERAGE(OFFSET($CX$3,0,0,'Données projet'!$E$13+1,1))-AVERAGE(OFFSET($H$3,0,0,'Données projet'!$E$13+1,1))</f>
        <v>386.84212232126703</v>
      </c>
      <c r="CZ89" s="59">
        <f t="shared" si="96"/>
        <v>312.26317251925781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264.00000000000034</v>
      </c>
      <c r="O90" s="13">
        <f>N90*VLOOKUP('Données projet'!$B$9,Paramètres!$A$1:$I$89,3,0)*VLOOKUP('Données projet'!$B$9,Paramètres!$A$1:$I$89,5,0)</f>
        <v>238.86720000000028</v>
      </c>
      <c r="P90" s="13">
        <f t="shared" si="87"/>
        <v>58.195735973104206</v>
      </c>
      <c r="Q90" s="20">
        <f t="shared" si="54"/>
        <v>517.38461348649025</v>
      </c>
      <c r="R90" s="59">
        <f t="shared" si="55"/>
        <v>810.71794681982351</v>
      </c>
      <c r="S90" s="59">
        <f ca="1">AVERAGE(OFFSET($R$3,0,0,'Données projet'!$E$9+1,1))-AVERAGE(OFFSET($H$3,0,0,'Données projet'!$E$9+1,1))</f>
        <v>331.17319992770996</v>
      </c>
      <c r="T90" s="59">
        <f t="shared" si="88"/>
        <v>269.31145578726938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263.9999999999996</v>
      </c>
      <c r="AJ90" s="13">
        <f>AI90*VLOOKUP('Données projet'!$B$10,Paramètres!$A$1:$I$89,3,0)*VLOOKUP('Données projet'!$B$10,Paramètres!$A$1:$I$89,5,0)</f>
        <v>267.69599999999963</v>
      </c>
      <c r="AK90" s="13">
        <f t="shared" si="89"/>
        <v>64.360058723585382</v>
      </c>
      <c r="AL90" s="20">
        <f t="shared" si="58"/>
        <v>578.3309689435772</v>
      </c>
      <c r="AM90" s="59">
        <f t="shared" si="59"/>
        <v>871.66430227691058</v>
      </c>
      <c r="AN90" s="59">
        <f ca="1">AVERAGE(OFFSET($AM$3,0,0,'Données projet'!$E$10+1,1))-AVERAGE(OFFSET($H$3,0,0,'Données projet'!$E$10+1,1))</f>
        <v>367.69572408910977</v>
      </c>
      <c r="AO90" s="59">
        <f t="shared" si="90"/>
        <v>298.21938512262744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264.00000000000034</v>
      </c>
      <c r="BE90" s="13">
        <f>BD90*VLOOKUP('Données projet'!$B$11,Paramètres!$A$1:$I$89,3,0)*VLOOKUP('Données projet'!$B$11,Paramètres!$A$1:$I$89,5,0)</f>
        <v>255.34080000000034</v>
      </c>
      <c r="BF90" s="13">
        <f t="shared" si="91"/>
        <v>61.728182021952001</v>
      </c>
      <c r="BG90" s="20">
        <f t="shared" si="61"/>
        <v>552.22847702156707</v>
      </c>
      <c r="BH90" s="59">
        <f t="shared" si="62"/>
        <v>845.56181035490044</v>
      </c>
      <c r="BI90" s="59">
        <f ca="1">AVERAGE(OFFSET($BH$3,0,0,'Données projet'!$E$11+1,1))-AVERAGE(OFFSET($H$3,0,0,'Données projet'!$E$11+1,1))</f>
        <v>351.44031543819546</v>
      </c>
      <c r="BJ90" s="59">
        <f t="shared" si="92"/>
        <v>284.9494816485356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264.00000000000034</v>
      </c>
      <c r="BZ90" s="13">
        <f>BY90*VLOOKUP('Données projet'!$B$12,Paramètres!$A$1:$I$89,3,0)*VLOOKUP('Données projet'!$B$12,Paramètres!$A$1:$I$89,5,0)</f>
        <v>251.22240000000031</v>
      </c>
      <c r="CA90" s="13">
        <f t="shared" si="93"/>
        <v>60.847625059749866</v>
      </c>
      <c r="CB90" s="20">
        <f t="shared" si="64"/>
        <v>543.52196031239816</v>
      </c>
      <c r="CC90" s="59">
        <f t="shared" si="65"/>
        <v>836.85529364573154</v>
      </c>
      <c r="CD90" s="59">
        <f ca="1">AVERAGE(OFFSET($CC$3,0,0,'Données projet'!$E$12+1,1))-AVERAGE(OFFSET($H$3,0,0,'Données projet'!$E$12+1,1))</f>
        <v>346.37621722711009</v>
      </c>
      <c r="CE90" s="59">
        <f t="shared" si="94"/>
        <v>281.04213352617563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264.00000000000034</v>
      </c>
      <c r="CU90" s="17">
        <f>CT90*VLOOKUP('Données projet'!$B$13,Paramètres!$A$1:$I$89,3,0)*VLOOKUP('Données projet'!$B$13,Paramètres!$A$1:$I$89,5,0)</f>
        <v>284.16960000000034</v>
      </c>
      <c r="CV90" s="13">
        <f t="shared" si="95"/>
        <v>67.847405740313931</v>
      </c>
      <c r="CW90" s="20">
        <f t="shared" si="67"/>
        <v>613.09628499771406</v>
      </c>
      <c r="CX90" s="59">
        <f t="shared" si="68"/>
        <v>906.42961833104732</v>
      </c>
      <c r="CY90" s="59">
        <f ca="1">AVERAGE(OFFSET($CX$3,0,0,'Données projet'!$E$13+1,1))-AVERAGE(OFFSET($H$3,0,0,'Données projet'!$E$13+1,1))</f>
        <v>386.84212232126703</v>
      </c>
      <c r="CZ90" s="59">
        <f t="shared" si="96"/>
        <v>312.26317251925781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264.00000000000034</v>
      </c>
      <c r="O91" s="13">
        <f>N91*VLOOKUP('Données projet'!$B$9,Paramètres!$A$1:$I$89,3,0)*VLOOKUP('Données projet'!$B$9,Paramètres!$A$1:$I$89,5,0)</f>
        <v>238.86720000000028</v>
      </c>
      <c r="P91" s="13">
        <f t="shared" si="87"/>
        <v>58.195735973104206</v>
      </c>
      <c r="Q91" s="20">
        <f t="shared" si="54"/>
        <v>517.38461348649025</v>
      </c>
      <c r="R91" s="59">
        <f t="shared" si="55"/>
        <v>810.71794681982351</v>
      </c>
      <c r="S91" s="59">
        <f ca="1">AVERAGE(OFFSET($R$3,0,0,'Données projet'!$E$9+1,1))-AVERAGE(OFFSET($H$3,0,0,'Données projet'!$E$9+1,1))</f>
        <v>331.17319992770996</v>
      </c>
      <c r="T91" s="59">
        <f t="shared" si="88"/>
        <v>269.31145578726938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263.9999999999996</v>
      </c>
      <c r="AJ91" s="13">
        <f>AI91*VLOOKUP('Données projet'!$B$10,Paramètres!$A$1:$I$89,3,0)*VLOOKUP('Données projet'!$B$10,Paramètres!$A$1:$I$89,5,0)</f>
        <v>267.69599999999963</v>
      </c>
      <c r="AK91" s="13">
        <f t="shared" si="89"/>
        <v>64.360058723585382</v>
      </c>
      <c r="AL91" s="20">
        <f t="shared" si="58"/>
        <v>578.3309689435772</v>
      </c>
      <c r="AM91" s="59">
        <f t="shared" si="59"/>
        <v>871.66430227691058</v>
      </c>
      <c r="AN91" s="59">
        <f ca="1">AVERAGE(OFFSET($AM$3,0,0,'Données projet'!$E$10+1,1))-AVERAGE(OFFSET($H$3,0,0,'Données projet'!$E$10+1,1))</f>
        <v>367.69572408910977</v>
      </c>
      <c r="AO91" s="59">
        <f t="shared" si="90"/>
        <v>298.21938512262744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264.00000000000034</v>
      </c>
      <c r="BE91" s="13">
        <f>BD91*VLOOKUP('Données projet'!$B$11,Paramètres!$A$1:$I$89,3,0)*VLOOKUP('Données projet'!$B$11,Paramètres!$A$1:$I$89,5,0)</f>
        <v>255.34080000000034</v>
      </c>
      <c r="BF91" s="13">
        <f t="shared" si="91"/>
        <v>61.728182021952001</v>
      </c>
      <c r="BG91" s="20">
        <f t="shared" si="61"/>
        <v>552.22847702156707</v>
      </c>
      <c r="BH91" s="59">
        <f t="shared" si="62"/>
        <v>845.56181035490044</v>
      </c>
      <c r="BI91" s="59">
        <f ca="1">AVERAGE(OFFSET($BH$3,0,0,'Données projet'!$E$11+1,1))-AVERAGE(OFFSET($H$3,0,0,'Données projet'!$E$11+1,1))</f>
        <v>351.44031543819546</v>
      </c>
      <c r="BJ91" s="59">
        <f t="shared" si="92"/>
        <v>284.9494816485356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264.00000000000034</v>
      </c>
      <c r="BZ91" s="13">
        <f>BY91*VLOOKUP('Données projet'!$B$12,Paramètres!$A$1:$I$89,3,0)*VLOOKUP('Données projet'!$B$12,Paramètres!$A$1:$I$89,5,0)</f>
        <v>251.22240000000031</v>
      </c>
      <c r="CA91" s="13">
        <f t="shared" si="93"/>
        <v>60.847625059749866</v>
      </c>
      <c r="CB91" s="20">
        <f t="shared" si="64"/>
        <v>543.52196031239816</v>
      </c>
      <c r="CC91" s="59">
        <f t="shared" si="65"/>
        <v>836.85529364573154</v>
      </c>
      <c r="CD91" s="59">
        <f ca="1">AVERAGE(OFFSET($CC$3,0,0,'Données projet'!$E$12+1,1))-AVERAGE(OFFSET($H$3,0,0,'Données projet'!$E$12+1,1))</f>
        <v>346.37621722711009</v>
      </c>
      <c r="CE91" s="59">
        <f t="shared" si="94"/>
        <v>281.04213352617563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264.00000000000034</v>
      </c>
      <c r="CU91" s="17">
        <f>CT91*VLOOKUP('Données projet'!$B$13,Paramètres!$A$1:$I$89,3,0)*VLOOKUP('Données projet'!$B$13,Paramètres!$A$1:$I$89,5,0)</f>
        <v>284.16960000000034</v>
      </c>
      <c r="CV91" s="13">
        <f t="shared" si="95"/>
        <v>67.847405740313931</v>
      </c>
      <c r="CW91" s="20">
        <f t="shared" si="67"/>
        <v>613.09628499771406</v>
      </c>
      <c r="CX91" s="59">
        <f t="shared" si="68"/>
        <v>906.42961833104732</v>
      </c>
      <c r="CY91" s="59">
        <f ca="1">AVERAGE(OFFSET($CX$3,0,0,'Données projet'!$E$13+1,1))-AVERAGE(OFFSET($H$3,0,0,'Données projet'!$E$13+1,1))</f>
        <v>386.84212232126703</v>
      </c>
      <c r="CZ91" s="59">
        <f t="shared" si="96"/>
        <v>312.26317251925781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264.00000000000034</v>
      </c>
      <c r="O92" s="13">
        <f>N92*VLOOKUP('Données projet'!$B$9,Paramètres!$A$1:$I$89,3,0)*VLOOKUP('Données projet'!$B$9,Paramètres!$A$1:$I$89,5,0)</f>
        <v>238.86720000000028</v>
      </c>
      <c r="P92" s="13">
        <f t="shared" si="87"/>
        <v>58.195735973104206</v>
      </c>
      <c r="Q92" s="20">
        <f t="shared" si="54"/>
        <v>517.38461348649025</v>
      </c>
      <c r="R92" s="59">
        <f t="shared" si="55"/>
        <v>810.71794681982351</v>
      </c>
      <c r="S92" s="59">
        <f ca="1">AVERAGE(OFFSET($R$3,0,0,'Données projet'!$E$9+1,1))-AVERAGE(OFFSET($H$3,0,0,'Données projet'!$E$9+1,1))</f>
        <v>331.17319992770996</v>
      </c>
      <c r="T92" s="59">
        <f t="shared" si="88"/>
        <v>269.31145578726938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263.9999999999996</v>
      </c>
      <c r="AJ92" s="13">
        <f>AI92*VLOOKUP('Données projet'!$B$10,Paramètres!$A$1:$I$89,3,0)*VLOOKUP('Données projet'!$B$10,Paramètres!$A$1:$I$89,5,0)</f>
        <v>267.69599999999963</v>
      </c>
      <c r="AK92" s="13">
        <f t="shared" si="89"/>
        <v>64.360058723585382</v>
      </c>
      <c r="AL92" s="20">
        <f t="shared" si="58"/>
        <v>578.3309689435772</v>
      </c>
      <c r="AM92" s="59">
        <f t="shared" si="59"/>
        <v>871.66430227691058</v>
      </c>
      <c r="AN92" s="59">
        <f ca="1">AVERAGE(OFFSET($AM$3,0,0,'Données projet'!$E$10+1,1))-AVERAGE(OFFSET($H$3,0,0,'Données projet'!$E$10+1,1))</f>
        <v>367.69572408910977</v>
      </c>
      <c r="AO92" s="59">
        <f t="shared" si="90"/>
        <v>298.21938512262744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264.00000000000034</v>
      </c>
      <c r="BE92" s="13">
        <f>BD92*VLOOKUP('Données projet'!$B$11,Paramètres!$A$1:$I$89,3,0)*VLOOKUP('Données projet'!$B$11,Paramètres!$A$1:$I$89,5,0)</f>
        <v>255.34080000000034</v>
      </c>
      <c r="BF92" s="13">
        <f t="shared" si="91"/>
        <v>61.728182021952001</v>
      </c>
      <c r="BG92" s="20">
        <f t="shared" si="61"/>
        <v>552.22847702156707</v>
      </c>
      <c r="BH92" s="59">
        <f t="shared" si="62"/>
        <v>845.56181035490044</v>
      </c>
      <c r="BI92" s="59">
        <f ca="1">AVERAGE(OFFSET($BH$3,0,0,'Données projet'!$E$11+1,1))-AVERAGE(OFFSET($H$3,0,0,'Données projet'!$E$11+1,1))</f>
        <v>351.44031543819546</v>
      </c>
      <c r="BJ92" s="59">
        <f t="shared" si="92"/>
        <v>284.9494816485356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264.00000000000034</v>
      </c>
      <c r="BZ92" s="13">
        <f>BY92*VLOOKUP('Données projet'!$B$12,Paramètres!$A$1:$I$89,3,0)*VLOOKUP('Données projet'!$B$12,Paramètres!$A$1:$I$89,5,0)</f>
        <v>251.22240000000031</v>
      </c>
      <c r="CA92" s="13">
        <f t="shared" si="93"/>
        <v>60.847625059749866</v>
      </c>
      <c r="CB92" s="20">
        <f t="shared" si="64"/>
        <v>543.52196031239816</v>
      </c>
      <c r="CC92" s="59">
        <f t="shared" si="65"/>
        <v>836.85529364573154</v>
      </c>
      <c r="CD92" s="59">
        <f ca="1">AVERAGE(OFFSET($CC$3,0,0,'Données projet'!$E$12+1,1))-AVERAGE(OFFSET($H$3,0,0,'Données projet'!$E$12+1,1))</f>
        <v>346.37621722711009</v>
      </c>
      <c r="CE92" s="59">
        <f t="shared" si="94"/>
        <v>281.04213352617563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264.00000000000034</v>
      </c>
      <c r="CU92" s="17">
        <f>CT92*VLOOKUP('Données projet'!$B$13,Paramètres!$A$1:$I$89,3,0)*VLOOKUP('Données projet'!$B$13,Paramètres!$A$1:$I$89,5,0)</f>
        <v>284.16960000000034</v>
      </c>
      <c r="CV92" s="13">
        <f t="shared" si="95"/>
        <v>67.847405740313931</v>
      </c>
      <c r="CW92" s="20">
        <f t="shared" si="67"/>
        <v>613.09628499771406</v>
      </c>
      <c r="CX92" s="59">
        <f t="shared" si="68"/>
        <v>906.42961833104732</v>
      </c>
      <c r="CY92" s="59">
        <f ca="1">AVERAGE(OFFSET($CX$3,0,0,'Données projet'!$E$13+1,1))-AVERAGE(OFFSET($H$3,0,0,'Données projet'!$E$13+1,1))</f>
        <v>386.84212232126703</v>
      </c>
      <c r="CZ92" s="59">
        <f t="shared" si="96"/>
        <v>312.26317251925781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264.00000000000034</v>
      </c>
      <c r="O93" s="13">
        <f>N93*VLOOKUP('Données projet'!$B$9,Paramètres!$A$1:$I$89,3,0)*VLOOKUP('Données projet'!$B$9,Paramètres!$A$1:$I$89,5,0)</f>
        <v>238.86720000000028</v>
      </c>
      <c r="P93" s="13">
        <f t="shared" si="87"/>
        <v>58.195735973104206</v>
      </c>
      <c r="Q93" s="20">
        <f t="shared" si="54"/>
        <v>517.38461348649025</v>
      </c>
      <c r="R93" s="59">
        <f t="shared" si="55"/>
        <v>810.71794681982351</v>
      </c>
      <c r="S93" s="59">
        <f ca="1">AVERAGE(OFFSET($R$3,0,0,'Données projet'!$E$9+1,1))-AVERAGE(OFFSET($H$3,0,0,'Données projet'!$E$9+1,1))</f>
        <v>331.17319992770996</v>
      </c>
      <c r="T93" s="59">
        <f t="shared" si="88"/>
        <v>269.31145578726938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263.9999999999996</v>
      </c>
      <c r="AJ93" s="13">
        <f>AI93*VLOOKUP('Données projet'!$B$10,Paramètres!$A$1:$I$89,3,0)*VLOOKUP('Données projet'!$B$10,Paramètres!$A$1:$I$89,5,0)</f>
        <v>267.69599999999963</v>
      </c>
      <c r="AK93" s="13">
        <f t="shared" si="89"/>
        <v>64.360058723585382</v>
      </c>
      <c r="AL93" s="20">
        <f t="shared" si="58"/>
        <v>578.3309689435772</v>
      </c>
      <c r="AM93" s="59">
        <f t="shared" si="59"/>
        <v>871.66430227691058</v>
      </c>
      <c r="AN93" s="59">
        <f ca="1">AVERAGE(OFFSET($AM$3,0,0,'Données projet'!$E$10+1,1))-AVERAGE(OFFSET($H$3,0,0,'Données projet'!$E$10+1,1))</f>
        <v>367.69572408910977</v>
      </c>
      <c r="AO93" s="59">
        <f t="shared" si="90"/>
        <v>298.21938512262744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264.00000000000034</v>
      </c>
      <c r="BE93" s="13">
        <f>BD93*VLOOKUP('Données projet'!$B$11,Paramètres!$A$1:$I$89,3,0)*VLOOKUP('Données projet'!$B$11,Paramètres!$A$1:$I$89,5,0)</f>
        <v>255.34080000000034</v>
      </c>
      <c r="BF93" s="13">
        <f t="shared" si="91"/>
        <v>61.728182021952001</v>
      </c>
      <c r="BG93" s="20">
        <f t="shared" si="61"/>
        <v>552.22847702156707</v>
      </c>
      <c r="BH93" s="59">
        <f t="shared" si="62"/>
        <v>845.56181035490044</v>
      </c>
      <c r="BI93" s="59">
        <f ca="1">AVERAGE(OFFSET($BH$3,0,0,'Données projet'!$E$11+1,1))-AVERAGE(OFFSET($H$3,0,0,'Données projet'!$E$11+1,1))</f>
        <v>351.44031543819546</v>
      </c>
      <c r="BJ93" s="59">
        <f t="shared" si="92"/>
        <v>284.9494816485356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264.00000000000034</v>
      </c>
      <c r="BZ93" s="13">
        <f>BY93*VLOOKUP('Données projet'!$B$12,Paramètres!$A$1:$I$89,3,0)*VLOOKUP('Données projet'!$B$12,Paramètres!$A$1:$I$89,5,0)</f>
        <v>251.22240000000031</v>
      </c>
      <c r="CA93" s="13">
        <f t="shared" si="93"/>
        <v>60.847625059749866</v>
      </c>
      <c r="CB93" s="20">
        <f t="shared" si="64"/>
        <v>543.52196031239816</v>
      </c>
      <c r="CC93" s="59">
        <f t="shared" si="65"/>
        <v>836.85529364573154</v>
      </c>
      <c r="CD93" s="59">
        <f ca="1">AVERAGE(OFFSET($CC$3,0,0,'Données projet'!$E$12+1,1))-AVERAGE(OFFSET($H$3,0,0,'Données projet'!$E$12+1,1))</f>
        <v>346.37621722711009</v>
      </c>
      <c r="CE93" s="59">
        <f t="shared" si="94"/>
        <v>281.04213352617563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264.00000000000034</v>
      </c>
      <c r="CU93" s="17">
        <f>CT93*VLOOKUP('Données projet'!$B$13,Paramètres!$A$1:$I$89,3,0)*VLOOKUP('Données projet'!$B$13,Paramètres!$A$1:$I$89,5,0)</f>
        <v>284.16960000000034</v>
      </c>
      <c r="CV93" s="13">
        <f t="shared" si="95"/>
        <v>67.847405740313931</v>
      </c>
      <c r="CW93" s="20">
        <f t="shared" si="67"/>
        <v>613.09628499771406</v>
      </c>
      <c r="CX93" s="59">
        <f t="shared" si="68"/>
        <v>906.42961833104732</v>
      </c>
      <c r="CY93" s="59">
        <f ca="1">AVERAGE(OFFSET($CX$3,0,0,'Données projet'!$E$13+1,1))-AVERAGE(OFFSET($H$3,0,0,'Données projet'!$E$13+1,1))</f>
        <v>386.84212232126703</v>
      </c>
      <c r="CZ93" s="59">
        <f t="shared" si="96"/>
        <v>312.26317251925781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264.00000000000034</v>
      </c>
      <c r="O94" s="13">
        <f>N94*VLOOKUP('Données projet'!$B$9,Paramètres!$A$1:$I$89,3,0)*VLOOKUP('Données projet'!$B$9,Paramètres!$A$1:$I$89,5,0)</f>
        <v>238.86720000000028</v>
      </c>
      <c r="P94" s="13">
        <f t="shared" si="87"/>
        <v>58.195735973104206</v>
      </c>
      <c r="Q94" s="20">
        <f t="shared" si="54"/>
        <v>517.38461348649025</v>
      </c>
      <c r="R94" s="59">
        <f t="shared" si="55"/>
        <v>810.71794681982351</v>
      </c>
      <c r="S94" s="59">
        <f ca="1">AVERAGE(OFFSET($R$3,0,0,'Données projet'!$E$9+1,1))-AVERAGE(OFFSET($H$3,0,0,'Données projet'!$E$9+1,1))</f>
        <v>331.17319992770996</v>
      </c>
      <c r="T94" s="59">
        <f t="shared" si="88"/>
        <v>269.31145578726938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263.9999999999996</v>
      </c>
      <c r="AJ94" s="13">
        <f>AI94*VLOOKUP('Données projet'!$B$10,Paramètres!$A$1:$I$89,3,0)*VLOOKUP('Données projet'!$B$10,Paramètres!$A$1:$I$89,5,0)</f>
        <v>267.69599999999963</v>
      </c>
      <c r="AK94" s="13">
        <f t="shared" si="89"/>
        <v>64.360058723585382</v>
      </c>
      <c r="AL94" s="20">
        <f t="shared" si="58"/>
        <v>578.3309689435772</v>
      </c>
      <c r="AM94" s="59">
        <f t="shared" si="59"/>
        <v>871.66430227691058</v>
      </c>
      <c r="AN94" s="59">
        <f ca="1">AVERAGE(OFFSET($AM$3,0,0,'Données projet'!$E$10+1,1))-AVERAGE(OFFSET($H$3,0,0,'Données projet'!$E$10+1,1))</f>
        <v>367.69572408910977</v>
      </c>
      <c r="AO94" s="59">
        <f t="shared" si="90"/>
        <v>298.21938512262744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264.00000000000034</v>
      </c>
      <c r="BE94" s="13">
        <f>BD94*VLOOKUP('Données projet'!$B$11,Paramètres!$A$1:$I$89,3,0)*VLOOKUP('Données projet'!$B$11,Paramètres!$A$1:$I$89,5,0)</f>
        <v>255.34080000000034</v>
      </c>
      <c r="BF94" s="13">
        <f t="shared" si="91"/>
        <v>61.728182021952001</v>
      </c>
      <c r="BG94" s="20">
        <f t="shared" si="61"/>
        <v>552.22847702156707</v>
      </c>
      <c r="BH94" s="59">
        <f t="shared" si="62"/>
        <v>845.56181035490044</v>
      </c>
      <c r="BI94" s="59">
        <f ca="1">AVERAGE(OFFSET($BH$3,0,0,'Données projet'!$E$11+1,1))-AVERAGE(OFFSET($H$3,0,0,'Données projet'!$E$11+1,1))</f>
        <v>351.44031543819546</v>
      </c>
      <c r="BJ94" s="59">
        <f t="shared" si="92"/>
        <v>284.9494816485356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264.00000000000034</v>
      </c>
      <c r="BZ94" s="13">
        <f>BY94*VLOOKUP('Données projet'!$B$12,Paramètres!$A$1:$I$89,3,0)*VLOOKUP('Données projet'!$B$12,Paramètres!$A$1:$I$89,5,0)</f>
        <v>251.22240000000031</v>
      </c>
      <c r="CA94" s="13">
        <f t="shared" si="93"/>
        <v>60.847625059749866</v>
      </c>
      <c r="CB94" s="20">
        <f t="shared" si="64"/>
        <v>543.52196031239816</v>
      </c>
      <c r="CC94" s="59">
        <f t="shared" si="65"/>
        <v>836.85529364573154</v>
      </c>
      <c r="CD94" s="59">
        <f ca="1">AVERAGE(OFFSET($CC$3,0,0,'Données projet'!$E$12+1,1))-AVERAGE(OFFSET($H$3,0,0,'Données projet'!$E$12+1,1))</f>
        <v>346.37621722711009</v>
      </c>
      <c r="CE94" s="59">
        <f t="shared" si="94"/>
        <v>281.04213352617563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264.00000000000034</v>
      </c>
      <c r="CU94" s="17">
        <f>CT94*VLOOKUP('Données projet'!$B$13,Paramètres!$A$1:$I$89,3,0)*VLOOKUP('Données projet'!$B$13,Paramètres!$A$1:$I$89,5,0)</f>
        <v>284.16960000000034</v>
      </c>
      <c r="CV94" s="13">
        <f t="shared" si="95"/>
        <v>67.847405740313931</v>
      </c>
      <c r="CW94" s="20">
        <f t="shared" si="67"/>
        <v>613.09628499771406</v>
      </c>
      <c r="CX94" s="59">
        <f t="shared" si="68"/>
        <v>906.42961833104732</v>
      </c>
      <c r="CY94" s="59">
        <f ca="1">AVERAGE(OFFSET($CX$3,0,0,'Données projet'!$E$13+1,1))-AVERAGE(OFFSET($H$3,0,0,'Données projet'!$E$13+1,1))</f>
        <v>386.84212232126703</v>
      </c>
      <c r="CZ94" s="59">
        <f t="shared" si="96"/>
        <v>312.26317251925781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264.00000000000034</v>
      </c>
      <c r="O95" s="13">
        <f>N95*VLOOKUP('Données projet'!$B$9,Paramètres!$A$1:$I$89,3,0)*VLOOKUP('Données projet'!$B$9,Paramètres!$A$1:$I$89,5,0)</f>
        <v>238.86720000000028</v>
      </c>
      <c r="P95" s="13">
        <f t="shared" si="87"/>
        <v>58.195735973104206</v>
      </c>
      <c r="Q95" s="20">
        <f t="shared" si="54"/>
        <v>517.38461348649025</v>
      </c>
      <c r="R95" s="59">
        <f t="shared" si="55"/>
        <v>810.71794681982351</v>
      </c>
      <c r="S95" s="59">
        <f ca="1">AVERAGE(OFFSET($R$3,0,0,'Données projet'!$E$9+1,1))-AVERAGE(OFFSET($H$3,0,0,'Données projet'!$E$9+1,1))</f>
        <v>331.17319992770996</v>
      </c>
      <c r="T95" s="59">
        <f t="shared" si="88"/>
        <v>269.31145578726938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263.9999999999996</v>
      </c>
      <c r="AJ95" s="13">
        <f>AI95*VLOOKUP('Données projet'!$B$10,Paramètres!$A$1:$I$89,3,0)*VLOOKUP('Données projet'!$B$10,Paramètres!$A$1:$I$89,5,0)</f>
        <v>267.69599999999963</v>
      </c>
      <c r="AK95" s="13">
        <f t="shared" si="89"/>
        <v>64.360058723585382</v>
      </c>
      <c r="AL95" s="20">
        <f t="shared" si="58"/>
        <v>578.3309689435772</v>
      </c>
      <c r="AM95" s="59">
        <f t="shared" si="59"/>
        <v>871.66430227691058</v>
      </c>
      <c r="AN95" s="59">
        <f ca="1">AVERAGE(OFFSET($AM$3,0,0,'Données projet'!$E$10+1,1))-AVERAGE(OFFSET($H$3,0,0,'Données projet'!$E$10+1,1))</f>
        <v>367.69572408910977</v>
      </c>
      <c r="AO95" s="59">
        <f t="shared" si="90"/>
        <v>298.21938512262744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264.00000000000034</v>
      </c>
      <c r="BE95" s="13">
        <f>BD95*VLOOKUP('Données projet'!$B$11,Paramètres!$A$1:$I$89,3,0)*VLOOKUP('Données projet'!$B$11,Paramètres!$A$1:$I$89,5,0)</f>
        <v>255.34080000000034</v>
      </c>
      <c r="BF95" s="13">
        <f t="shared" si="91"/>
        <v>61.728182021952001</v>
      </c>
      <c r="BG95" s="20">
        <f t="shared" si="61"/>
        <v>552.22847702156707</v>
      </c>
      <c r="BH95" s="59">
        <f t="shared" si="62"/>
        <v>845.56181035490044</v>
      </c>
      <c r="BI95" s="59">
        <f ca="1">AVERAGE(OFFSET($BH$3,0,0,'Données projet'!$E$11+1,1))-AVERAGE(OFFSET($H$3,0,0,'Données projet'!$E$11+1,1))</f>
        <v>351.44031543819546</v>
      </c>
      <c r="BJ95" s="59">
        <f t="shared" si="92"/>
        <v>284.9494816485356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264.00000000000034</v>
      </c>
      <c r="BZ95" s="13">
        <f>BY95*VLOOKUP('Données projet'!$B$12,Paramètres!$A$1:$I$89,3,0)*VLOOKUP('Données projet'!$B$12,Paramètres!$A$1:$I$89,5,0)</f>
        <v>251.22240000000031</v>
      </c>
      <c r="CA95" s="13">
        <f t="shared" si="93"/>
        <v>60.847625059749866</v>
      </c>
      <c r="CB95" s="20">
        <f t="shared" si="64"/>
        <v>543.52196031239816</v>
      </c>
      <c r="CC95" s="59">
        <f t="shared" si="65"/>
        <v>836.85529364573154</v>
      </c>
      <c r="CD95" s="59">
        <f ca="1">AVERAGE(OFFSET($CC$3,0,0,'Données projet'!$E$12+1,1))-AVERAGE(OFFSET($H$3,0,0,'Données projet'!$E$12+1,1))</f>
        <v>346.37621722711009</v>
      </c>
      <c r="CE95" s="59">
        <f t="shared" si="94"/>
        <v>281.04213352617563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264.00000000000034</v>
      </c>
      <c r="CU95" s="17">
        <f>CT95*VLOOKUP('Données projet'!$B$13,Paramètres!$A$1:$I$89,3,0)*VLOOKUP('Données projet'!$B$13,Paramètres!$A$1:$I$89,5,0)</f>
        <v>284.16960000000034</v>
      </c>
      <c r="CV95" s="13">
        <f t="shared" si="95"/>
        <v>67.847405740313931</v>
      </c>
      <c r="CW95" s="20">
        <f t="shared" si="67"/>
        <v>613.09628499771406</v>
      </c>
      <c r="CX95" s="59">
        <f t="shared" si="68"/>
        <v>906.42961833104732</v>
      </c>
      <c r="CY95" s="59">
        <f ca="1">AVERAGE(OFFSET($CX$3,0,0,'Données projet'!$E$13+1,1))-AVERAGE(OFFSET($H$3,0,0,'Données projet'!$E$13+1,1))</f>
        <v>386.84212232126703</v>
      </c>
      <c r="CZ95" s="59">
        <f t="shared" si="96"/>
        <v>312.26317251925781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264.00000000000034</v>
      </c>
      <c r="O96" s="13">
        <f>N96*VLOOKUP('Données projet'!$B$9,Paramètres!$A$1:$I$89,3,0)*VLOOKUP('Données projet'!$B$9,Paramètres!$A$1:$I$89,5,0)</f>
        <v>238.86720000000028</v>
      </c>
      <c r="P96" s="13">
        <f t="shared" si="87"/>
        <v>58.195735973104206</v>
      </c>
      <c r="Q96" s="20">
        <f t="shared" si="54"/>
        <v>517.38461348649025</v>
      </c>
      <c r="R96" s="59">
        <f t="shared" si="55"/>
        <v>810.71794681982351</v>
      </c>
      <c r="S96" s="59">
        <f ca="1">AVERAGE(OFFSET($R$3,0,0,'Données projet'!$E$9+1,1))-AVERAGE(OFFSET($H$3,0,0,'Données projet'!$E$9+1,1))</f>
        <v>331.17319992770996</v>
      </c>
      <c r="T96" s="59">
        <f t="shared" si="88"/>
        <v>269.31145578726938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263.9999999999996</v>
      </c>
      <c r="AJ96" s="13">
        <f>AI96*VLOOKUP('Données projet'!$B$10,Paramètres!$A$1:$I$89,3,0)*VLOOKUP('Données projet'!$B$10,Paramètres!$A$1:$I$89,5,0)</f>
        <v>267.69599999999963</v>
      </c>
      <c r="AK96" s="13">
        <f t="shared" si="89"/>
        <v>64.360058723585382</v>
      </c>
      <c r="AL96" s="20">
        <f t="shared" si="58"/>
        <v>578.3309689435772</v>
      </c>
      <c r="AM96" s="59">
        <f t="shared" si="59"/>
        <v>871.66430227691058</v>
      </c>
      <c r="AN96" s="59">
        <f ca="1">AVERAGE(OFFSET($AM$3,0,0,'Données projet'!$E$10+1,1))-AVERAGE(OFFSET($H$3,0,0,'Données projet'!$E$10+1,1))</f>
        <v>367.69572408910977</v>
      </c>
      <c r="AO96" s="59">
        <f t="shared" si="90"/>
        <v>298.21938512262744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264.00000000000034</v>
      </c>
      <c r="BE96" s="13">
        <f>BD96*VLOOKUP('Données projet'!$B$11,Paramètres!$A$1:$I$89,3,0)*VLOOKUP('Données projet'!$B$11,Paramètres!$A$1:$I$89,5,0)</f>
        <v>255.34080000000034</v>
      </c>
      <c r="BF96" s="13">
        <f t="shared" si="91"/>
        <v>61.728182021952001</v>
      </c>
      <c r="BG96" s="20">
        <f t="shared" si="61"/>
        <v>552.22847702156707</v>
      </c>
      <c r="BH96" s="59">
        <f t="shared" si="62"/>
        <v>845.56181035490044</v>
      </c>
      <c r="BI96" s="59">
        <f ca="1">AVERAGE(OFFSET($BH$3,0,0,'Données projet'!$E$11+1,1))-AVERAGE(OFFSET($H$3,0,0,'Données projet'!$E$11+1,1))</f>
        <v>351.44031543819546</v>
      </c>
      <c r="BJ96" s="59">
        <f t="shared" si="92"/>
        <v>284.9494816485356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264.00000000000034</v>
      </c>
      <c r="BZ96" s="13">
        <f>BY96*VLOOKUP('Données projet'!$B$12,Paramètres!$A$1:$I$89,3,0)*VLOOKUP('Données projet'!$B$12,Paramètres!$A$1:$I$89,5,0)</f>
        <v>251.22240000000031</v>
      </c>
      <c r="CA96" s="13">
        <f t="shared" si="93"/>
        <v>60.847625059749866</v>
      </c>
      <c r="CB96" s="20">
        <f t="shared" si="64"/>
        <v>543.52196031239816</v>
      </c>
      <c r="CC96" s="59">
        <f t="shared" si="65"/>
        <v>836.85529364573154</v>
      </c>
      <c r="CD96" s="59">
        <f ca="1">AVERAGE(OFFSET($CC$3,0,0,'Données projet'!$E$12+1,1))-AVERAGE(OFFSET($H$3,0,0,'Données projet'!$E$12+1,1))</f>
        <v>346.37621722711009</v>
      </c>
      <c r="CE96" s="59">
        <f t="shared" si="94"/>
        <v>281.04213352617563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264.00000000000034</v>
      </c>
      <c r="CU96" s="17">
        <f>CT96*VLOOKUP('Données projet'!$B$13,Paramètres!$A$1:$I$89,3,0)*VLOOKUP('Données projet'!$B$13,Paramètres!$A$1:$I$89,5,0)</f>
        <v>284.16960000000034</v>
      </c>
      <c r="CV96" s="13">
        <f t="shared" si="95"/>
        <v>67.847405740313931</v>
      </c>
      <c r="CW96" s="20">
        <f t="shared" si="67"/>
        <v>613.09628499771406</v>
      </c>
      <c r="CX96" s="59">
        <f t="shared" si="68"/>
        <v>906.42961833104732</v>
      </c>
      <c r="CY96" s="59">
        <f ca="1">AVERAGE(OFFSET($CX$3,0,0,'Données projet'!$E$13+1,1))-AVERAGE(OFFSET($H$3,0,0,'Données projet'!$E$13+1,1))</f>
        <v>386.84212232126703</v>
      </c>
      <c r="CZ96" s="59">
        <f t="shared" si="96"/>
        <v>312.26317251925781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264.00000000000034</v>
      </c>
      <c r="O97" s="13">
        <f>N97*VLOOKUP('Données projet'!$B$9,Paramètres!$A$1:$I$89,3,0)*VLOOKUP('Données projet'!$B$9,Paramètres!$A$1:$I$89,5,0)</f>
        <v>238.86720000000028</v>
      </c>
      <c r="P97" s="13">
        <f t="shared" si="87"/>
        <v>58.195735973104206</v>
      </c>
      <c r="Q97" s="20">
        <f t="shared" si="54"/>
        <v>517.38461348649025</v>
      </c>
      <c r="R97" s="59">
        <f t="shared" si="55"/>
        <v>810.71794681982351</v>
      </c>
      <c r="S97" s="59">
        <f ca="1">AVERAGE(OFFSET($R$3,0,0,'Données projet'!$E$9+1,1))-AVERAGE(OFFSET($H$3,0,0,'Données projet'!$E$9+1,1))</f>
        <v>331.17319992770996</v>
      </c>
      <c r="T97" s="59">
        <f t="shared" si="88"/>
        <v>269.31145578726938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263.9999999999996</v>
      </c>
      <c r="AJ97" s="13">
        <f>AI97*VLOOKUP('Données projet'!$B$10,Paramètres!$A$1:$I$89,3,0)*VLOOKUP('Données projet'!$B$10,Paramètres!$A$1:$I$89,5,0)</f>
        <v>267.69599999999963</v>
      </c>
      <c r="AK97" s="13">
        <f t="shared" si="89"/>
        <v>64.360058723585382</v>
      </c>
      <c r="AL97" s="20">
        <f t="shared" si="58"/>
        <v>578.3309689435772</v>
      </c>
      <c r="AM97" s="59">
        <f t="shared" si="59"/>
        <v>871.66430227691058</v>
      </c>
      <c r="AN97" s="59">
        <f ca="1">AVERAGE(OFFSET($AM$3,0,0,'Données projet'!$E$10+1,1))-AVERAGE(OFFSET($H$3,0,0,'Données projet'!$E$10+1,1))</f>
        <v>367.69572408910977</v>
      </c>
      <c r="AO97" s="59">
        <f t="shared" si="90"/>
        <v>298.21938512262744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264.00000000000034</v>
      </c>
      <c r="BE97" s="13">
        <f>BD97*VLOOKUP('Données projet'!$B$11,Paramètres!$A$1:$I$89,3,0)*VLOOKUP('Données projet'!$B$11,Paramètres!$A$1:$I$89,5,0)</f>
        <v>255.34080000000034</v>
      </c>
      <c r="BF97" s="13">
        <f t="shared" si="91"/>
        <v>61.728182021952001</v>
      </c>
      <c r="BG97" s="20">
        <f t="shared" si="61"/>
        <v>552.22847702156707</v>
      </c>
      <c r="BH97" s="59">
        <f t="shared" si="62"/>
        <v>845.56181035490044</v>
      </c>
      <c r="BI97" s="59">
        <f ca="1">AVERAGE(OFFSET($BH$3,0,0,'Données projet'!$E$11+1,1))-AVERAGE(OFFSET($H$3,0,0,'Données projet'!$E$11+1,1))</f>
        <v>351.44031543819546</v>
      </c>
      <c r="BJ97" s="59">
        <f t="shared" si="92"/>
        <v>284.9494816485356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264.00000000000034</v>
      </c>
      <c r="BZ97" s="13">
        <f>BY97*VLOOKUP('Données projet'!$B$12,Paramètres!$A$1:$I$89,3,0)*VLOOKUP('Données projet'!$B$12,Paramètres!$A$1:$I$89,5,0)</f>
        <v>251.22240000000031</v>
      </c>
      <c r="CA97" s="13">
        <f t="shared" si="93"/>
        <v>60.847625059749866</v>
      </c>
      <c r="CB97" s="20">
        <f t="shared" si="64"/>
        <v>543.52196031239816</v>
      </c>
      <c r="CC97" s="59">
        <f t="shared" si="65"/>
        <v>836.85529364573154</v>
      </c>
      <c r="CD97" s="59">
        <f ca="1">AVERAGE(OFFSET($CC$3,0,0,'Données projet'!$E$12+1,1))-AVERAGE(OFFSET($H$3,0,0,'Données projet'!$E$12+1,1))</f>
        <v>346.37621722711009</v>
      </c>
      <c r="CE97" s="59">
        <f t="shared" si="94"/>
        <v>281.04213352617563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264.00000000000034</v>
      </c>
      <c r="CU97" s="17">
        <f>CT97*VLOOKUP('Données projet'!$B$13,Paramètres!$A$1:$I$89,3,0)*VLOOKUP('Données projet'!$B$13,Paramètres!$A$1:$I$89,5,0)</f>
        <v>284.16960000000034</v>
      </c>
      <c r="CV97" s="13">
        <f t="shared" si="95"/>
        <v>67.847405740313931</v>
      </c>
      <c r="CW97" s="20">
        <f t="shared" si="67"/>
        <v>613.09628499771406</v>
      </c>
      <c r="CX97" s="59">
        <f t="shared" si="68"/>
        <v>906.42961833104732</v>
      </c>
      <c r="CY97" s="59">
        <f ca="1">AVERAGE(OFFSET($CX$3,0,0,'Données projet'!$E$13+1,1))-AVERAGE(OFFSET($H$3,0,0,'Données projet'!$E$13+1,1))</f>
        <v>386.84212232126703</v>
      </c>
      <c r="CZ97" s="59">
        <f t="shared" si="96"/>
        <v>312.26317251925781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264.00000000000034</v>
      </c>
      <c r="O98" s="13">
        <f>N98*VLOOKUP('Données projet'!$B$9,Paramètres!$A$1:$I$89,3,0)*VLOOKUP('Données projet'!$B$9,Paramètres!$A$1:$I$89,5,0)</f>
        <v>238.86720000000028</v>
      </c>
      <c r="P98" s="13">
        <f t="shared" si="87"/>
        <v>58.195735973104206</v>
      </c>
      <c r="Q98" s="20">
        <f t="shared" si="54"/>
        <v>517.38461348649025</v>
      </c>
      <c r="R98" s="59">
        <f t="shared" si="55"/>
        <v>810.71794681982351</v>
      </c>
      <c r="S98" s="59">
        <f ca="1">AVERAGE(OFFSET($R$3,0,0,'Données projet'!$E$9+1,1))-AVERAGE(OFFSET($H$3,0,0,'Données projet'!$E$9+1,1))</f>
        <v>331.17319992770996</v>
      </c>
      <c r="T98" s="59">
        <f t="shared" si="88"/>
        <v>269.31145578726938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263.9999999999996</v>
      </c>
      <c r="AJ98" s="13">
        <f>AI98*VLOOKUP('Données projet'!$B$10,Paramètres!$A$1:$I$89,3,0)*VLOOKUP('Données projet'!$B$10,Paramètres!$A$1:$I$89,5,0)</f>
        <v>267.69599999999963</v>
      </c>
      <c r="AK98" s="13">
        <f t="shared" si="89"/>
        <v>64.360058723585382</v>
      </c>
      <c r="AL98" s="20">
        <f t="shared" si="58"/>
        <v>578.3309689435772</v>
      </c>
      <c r="AM98" s="59">
        <f t="shared" si="59"/>
        <v>871.66430227691058</v>
      </c>
      <c r="AN98" s="59">
        <f ca="1">AVERAGE(OFFSET($AM$3,0,0,'Données projet'!$E$10+1,1))-AVERAGE(OFFSET($H$3,0,0,'Données projet'!$E$10+1,1))</f>
        <v>367.69572408910977</v>
      </c>
      <c r="AO98" s="59">
        <f t="shared" si="90"/>
        <v>298.21938512262744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264.00000000000034</v>
      </c>
      <c r="BE98" s="13">
        <f>BD98*VLOOKUP('Données projet'!$B$11,Paramètres!$A$1:$I$89,3,0)*VLOOKUP('Données projet'!$B$11,Paramètres!$A$1:$I$89,5,0)</f>
        <v>255.34080000000034</v>
      </c>
      <c r="BF98" s="13">
        <f t="shared" si="91"/>
        <v>61.728182021952001</v>
      </c>
      <c r="BG98" s="20">
        <f t="shared" si="61"/>
        <v>552.22847702156707</v>
      </c>
      <c r="BH98" s="59">
        <f t="shared" si="62"/>
        <v>845.56181035490044</v>
      </c>
      <c r="BI98" s="59">
        <f ca="1">AVERAGE(OFFSET($BH$3,0,0,'Données projet'!$E$11+1,1))-AVERAGE(OFFSET($H$3,0,0,'Données projet'!$E$11+1,1))</f>
        <v>351.44031543819546</v>
      </c>
      <c r="BJ98" s="59">
        <f t="shared" si="92"/>
        <v>284.9494816485356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264.00000000000034</v>
      </c>
      <c r="BZ98" s="13">
        <f>BY98*VLOOKUP('Données projet'!$B$12,Paramètres!$A$1:$I$89,3,0)*VLOOKUP('Données projet'!$B$12,Paramètres!$A$1:$I$89,5,0)</f>
        <v>251.22240000000031</v>
      </c>
      <c r="CA98" s="13">
        <f t="shared" si="93"/>
        <v>60.847625059749866</v>
      </c>
      <c r="CB98" s="20">
        <f t="shared" si="64"/>
        <v>543.52196031239816</v>
      </c>
      <c r="CC98" s="59">
        <f t="shared" si="65"/>
        <v>836.85529364573154</v>
      </c>
      <c r="CD98" s="59">
        <f ca="1">AVERAGE(OFFSET($CC$3,0,0,'Données projet'!$E$12+1,1))-AVERAGE(OFFSET($H$3,0,0,'Données projet'!$E$12+1,1))</f>
        <v>346.37621722711009</v>
      </c>
      <c r="CE98" s="59">
        <f t="shared" si="94"/>
        <v>281.04213352617563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264.00000000000034</v>
      </c>
      <c r="CU98" s="17">
        <f>CT98*VLOOKUP('Données projet'!$B$13,Paramètres!$A$1:$I$89,3,0)*VLOOKUP('Données projet'!$B$13,Paramètres!$A$1:$I$89,5,0)</f>
        <v>284.16960000000034</v>
      </c>
      <c r="CV98" s="13">
        <f t="shared" si="95"/>
        <v>67.847405740313931</v>
      </c>
      <c r="CW98" s="20">
        <f t="shared" si="67"/>
        <v>613.09628499771406</v>
      </c>
      <c r="CX98" s="59">
        <f t="shared" si="68"/>
        <v>906.42961833104732</v>
      </c>
      <c r="CY98" s="59">
        <f ca="1">AVERAGE(OFFSET($CX$3,0,0,'Données projet'!$E$13+1,1))-AVERAGE(OFFSET($H$3,0,0,'Données projet'!$E$13+1,1))</f>
        <v>386.84212232126703</v>
      </c>
      <c r="CZ98" s="59">
        <f t="shared" si="96"/>
        <v>312.26317251925781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264.00000000000034</v>
      </c>
      <c r="O99" s="13">
        <f>N99*VLOOKUP('Données projet'!$B$9,Paramètres!$A$1:$I$89,3,0)*VLOOKUP('Données projet'!$B$9,Paramètres!$A$1:$I$89,5,0)</f>
        <v>238.86720000000028</v>
      </c>
      <c r="P99" s="13">
        <f t="shared" si="87"/>
        <v>58.195735973104206</v>
      </c>
      <c r="Q99" s="20">
        <f t="shared" ref="Q99:Q130" si="107">(O99+P99)*0.475*44/12</f>
        <v>517.38461348649025</v>
      </c>
      <c r="R99" s="59">
        <f t="shared" si="55"/>
        <v>810.71794681982351</v>
      </c>
      <c r="S99" s="59">
        <f ca="1">AVERAGE(OFFSET($R$3,0,0,'Données projet'!$E$9+1,1))-AVERAGE(OFFSET($H$3,0,0,'Données projet'!$E$9+1,1))</f>
        <v>331.17319992770996</v>
      </c>
      <c r="T99" s="59">
        <f t="shared" si="88"/>
        <v>269.31145578726938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263.9999999999996</v>
      </c>
      <c r="AJ99" s="13">
        <f>AI99*VLOOKUP('Données projet'!$B$10,Paramètres!$A$1:$I$89,3,0)*VLOOKUP('Données projet'!$B$10,Paramètres!$A$1:$I$89,5,0)</f>
        <v>267.69599999999963</v>
      </c>
      <c r="AK99" s="13">
        <f t="shared" si="89"/>
        <v>64.360058723585382</v>
      </c>
      <c r="AL99" s="20">
        <f t="shared" si="58"/>
        <v>578.3309689435772</v>
      </c>
      <c r="AM99" s="59">
        <f t="shared" si="59"/>
        <v>871.66430227691058</v>
      </c>
      <c r="AN99" s="59">
        <f ca="1">AVERAGE(OFFSET($AM$3,0,0,'Données projet'!$E$10+1,1))-AVERAGE(OFFSET($H$3,0,0,'Données projet'!$E$10+1,1))</f>
        <v>367.69572408910977</v>
      </c>
      <c r="AO99" s="59">
        <f t="shared" si="90"/>
        <v>298.21938512262744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264.00000000000034</v>
      </c>
      <c r="BE99" s="13">
        <f>BD99*VLOOKUP('Données projet'!$B$11,Paramètres!$A$1:$I$89,3,0)*VLOOKUP('Données projet'!$B$11,Paramètres!$A$1:$I$89,5,0)</f>
        <v>255.34080000000034</v>
      </c>
      <c r="BF99" s="13">
        <f t="shared" si="91"/>
        <v>61.728182021952001</v>
      </c>
      <c r="BG99" s="20">
        <f t="shared" si="61"/>
        <v>552.22847702156707</v>
      </c>
      <c r="BH99" s="59">
        <f t="shared" si="62"/>
        <v>845.56181035490044</v>
      </c>
      <c r="BI99" s="59">
        <f ca="1">AVERAGE(OFFSET($BH$3,0,0,'Données projet'!$E$11+1,1))-AVERAGE(OFFSET($H$3,0,0,'Données projet'!$E$11+1,1))</f>
        <v>351.44031543819546</v>
      </c>
      <c r="BJ99" s="59">
        <f t="shared" si="92"/>
        <v>284.9494816485356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264.00000000000034</v>
      </c>
      <c r="BZ99" s="13">
        <f>BY99*VLOOKUP('Données projet'!$B$12,Paramètres!$A$1:$I$89,3,0)*VLOOKUP('Données projet'!$B$12,Paramètres!$A$1:$I$89,5,0)</f>
        <v>251.22240000000031</v>
      </c>
      <c r="CA99" s="13">
        <f t="shared" si="93"/>
        <v>60.847625059749866</v>
      </c>
      <c r="CB99" s="20">
        <f t="shared" si="64"/>
        <v>543.52196031239816</v>
      </c>
      <c r="CC99" s="59">
        <f t="shared" si="65"/>
        <v>836.85529364573154</v>
      </c>
      <c r="CD99" s="59">
        <f ca="1">AVERAGE(OFFSET($CC$3,0,0,'Données projet'!$E$12+1,1))-AVERAGE(OFFSET($H$3,0,0,'Données projet'!$E$12+1,1))</f>
        <v>346.37621722711009</v>
      </c>
      <c r="CE99" s="59">
        <f t="shared" si="94"/>
        <v>281.04213352617563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264.00000000000034</v>
      </c>
      <c r="CU99" s="17">
        <f>CT99*VLOOKUP('Données projet'!$B$13,Paramètres!$A$1:$I$89,3,0)*VLOOKUP('Données projet'!$B$13,Paramètres!$A$1:$I$89,5,0)</f>
        <v>284.16960000000034</v>
      </c>
      <c r="CV99" s="13">
        <f t="shared" si="95"/>
        <v>67.847405740313931</v>
      </c>
      <c r="CW99" s="20">
        <f t="shared" si="67"/>
        <v>613.09628499771406</v>
      </c>
      <c r="CX99" s="59">
        <f t="shared" si="68"/>
        <v>906.42961833104732</v>
      </c>
      <c r="CY99" s="59">
        <f ca="1">AVERAGE(OFFSET($CX$3,0,0,'Données projet'!$E$13+1,1))-AVERAGE(OFFSET($H$3,0,0,'Données projet'!$E$13+1,1))</f>
        <v>386.84212232126703</v>
      </c>
      <c r="CZ99" s="59">
        <f t="shared" si="96"/>
        <v>312.26317251925781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264.00000000000034</v>
      </c>
      <c r="O100" s="13">
        <f>N100*VLOOKUP('Données projet'!$B$9,Paramètres!$A$1:$I$89,3,0)*VLOOKUP('Données projet'!$B$9,Paramètres!$A$1:$I$89,5,0)</f>
        <v>238.86720000000028</v>
      </c>
      <c r="P100" s="13">
        <f t="shared" si="87"/>
        <v>58.195735973104206</v>
      </c>
      <c r="Q100" s="20">
        <f t="shared" si="107"/>
        <v>517.38461348649025</v>
      </c>
      <c r="R100" s="59">
        <f t="shared" si="55"/>
        <v>810.71794681982351</v>
      </c>
      <c r="S100" s="59">
        <f ca="1">AVERAGE(OFFSET($R$3,0,0,'Données projet'!$E$9+1,1))-AVERAGE(OFFSET($H$3,0,0,'Données projet'!$E$9+1,1))</f>
        <v>331.17319992770996</v>
      </c>
      <c r="T100" s="59">
        <f t="shared" si="88"/>
        <v>269.31145578726938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263.9999999999996</v>
      </c>
      <c r="AJ100" s="13">
        <f>AI100*VLOOKUP('Données projet'!$B$10,Paramètres!$A$1:$I$89,3,0)*VLOOKUP('Données projet'!$B$10,Paramètres!$A$1:$I$89,5,0)</f>
        <v>267.69599999999963</v>
      </c>
      <c r="AK100" s="13">
        <f t="shared" si="89"/>
        <v>64.360058723585382</v>
      </c>
      <c r="AL100" s="20">
        <f t="shared" si="58"/>
        <v>578.3309689435772</v>
      </c>
      <c r="AM100" s="59">
        <f t="shared" si="59"/>
        <v>871.66430227691058</v>
      </c>
      <c r="AN100" s="59">
        <f ca="1">AVERAGE(OFFSET($AM$3,0,0,'Données projet'!$E$10+1,1))-AVERAGE(OFFSET($H$3,0,0,'Données projet'!$E$10+1,1))</f>
        <v>367.69572408910977</v>
      </c>
      <c r="AO100" s="59">
        <f t="shared" si="90"/>
        <v>298.21938512262744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264.00000000000034</v>
      </c>
      <c r="BE100" s="13">
        <f>BD100*VLOOKUP('Données projet'!$B$11,Paramètres!$A$1:$I$89,3,0)*VLOOKUP('Données projet'!$B$11,Paramètres!$A$1:$I$89,5,0)</f>
        <v>255.34080000000034</v>
      </c>
      <c r="BF100" s="13">
        <f t="shared" si="91"/>
        <v>61.728182021952001</v>
      </c>
      <c r="BG100" s="20">
        <f t="shared" si="61"/>
        <v>552.22847702156707</v>
      </c>
      <c r="BH100" s="59">
        <f t="shared" si="62"/>
        <v>845.56181035490044</v>
      </c>
      <c r="BI100" s="59">
        <f ca="1">AVERAGE(OFFSET($BH$3,0,0,'Données projet'!$E$11+1,1))-AVERAGE(OFFSET($H$3,0,0,'Données projet'!$E$11+1,1))</f>
        <v>351.44031543819546</v>
      </c>
      <c r="BJ100" s="59">
        <f t="shared" si="92"/>
        <v>284.9494816485356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264.00000000000034</v>
      </c>
      <c r="BZ100" s="13">
        <f>BY100*VLOOKUP('Données projet'!$B$12,Paramètres!$A$1:$I$89,3,0)*VLOOKUP('Données projet'!$B$12,Paramètres!$A$1:$I$89,5,0)</f>
        <v>251.22240000000031</v>
      </c>
      <c r="CA100" s="13">
        <f t="shared" si="93"/>
        <v>60.847625059749866</v>
      </c>
      <c r="CB100" s="20">
        <f t="shared" si="64"/>
        <v>543.52196031239816</v>
      </c>
      <c r="CC100" s="59">
        <f t="shared" si="65"/>
        <v>836.85529364573154</v>
      </c>
      <c r="CD100" s="59">
        <f ca="1">AVERAGE(OFFSET($CC$3,0,0,'Données projet'!$E$12+1,1))-AVERAGE(OFFSET($H$3,0,0,'Données projet'!$E$12+1,1))</f>
        <v>346.37621722711009</v>
      </c>
      <c r="CE100" s="59">
        <f t="shared" si="94"/>
        <v>281.04213352617563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264.00000000000034</v>
      </c>
      <c r="CU100" s="17">
        <f>CT100*VLOOKUP('Données projet'!$B$13,Paramètres!$A$1:$I$89,3,0)*VLOOKUP('Données projet'!$B$13,Paramètres!$A$1:$I$89,5,0)</f>
        <v>284.16960000000034</v>
      </c>
      <c r="CV100" s="13">
        <f t="shared" si="95"/>
        <v>67.847405740313931</v>
      </c>
      <c r="CW100" s="20">
        <f t="shared" si="67"/>
        <v>613.09628499771406</v>
      </c>
      <c r="CX100" s="59">
        <f t="shared" si="68"/>
        <v>906.42961833104732</v>
      </c>
      <c r="CY100" s="59">
        <f ca="1">AVERAGE(OFFSET($CX$3,0,0,'Données projet'!$E$13+1,1))-AVERAGE(OFFSET($H$3,0,0,'Données projet'!$E$13+1,1))</f>
        <v>386.84212232126703</v>
      </c>
      <c r="CZ100" s="59">
        <f t="shared" si="96"/>
        <v>312.26317251925781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264.00000000000034</v>
      </c>
      <c r="O101" s="13">
        <f>N101*VLOOKUP('Données projet'!$B$9,Paramètres!$A$1:$I$89,3,0)*VLOOKUP('Données projet'!$B$9,Paramètres!$A$1:$I$89,5,0)</f>
        <v>238.86720000000028</v>
      </c>
      <c r="P101" s="13">
        <f t="shared" si="87"/>
        <v>58.195735973104206</v>
      </c>
      <c r="Q101" s="20">
        <f t="shared" si="107"/>
        <v>517.38461348649025</v>
      </c>
      <c r="R101" s="59">
        <f t="shared" si="55"/>
        <v>810.71794681982351</v>
      </c>
      <c r="S101" s="59">
        <f ca="1">AVERAGE(OFFSET($R$3,0,0,'Données projet'!$E$9+1,1))-AVERAGE(OFFSET($H$3,0,0,'Données projet'!$E$9+1,1))</f>
        <v>331.17319992770996</v>
      </c>
      <c r="T101" s="59">
        <f t="shared" si="88"/>
        <v>269.31145578726938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263.9999999999996</v>
      </c>
      <c r="AJ101" s="13">
        <f>AI101*VLOOKUP('Données projet'!$B$10,Paramètres!$A$1:$I$89,3,0)*VLOOKUP('Données projet'!$B$10,Paramètres!$A$1:$I$89,5,0)</f>
        <v>267.69599999999963</v>
      </c>
      <c r="AK101" s="13">
        <f t="shared" si="89"/>
        <v>64.360058723585382</v>
      </c>
      <c r="AL101" s="20">
        <f t="shared" si="58"/>
        <v>578.3309689435772</v>
      </c>
      <c r="AM101" s="59">
        <f t="shared" si="59"/>
        <v>871.66430227691058</v>
      </c>
      <c r="AN101" s="59">
        <f ca="1">AVERAGE(OFFSET($AM$3,0,0,'Données projet'!$E$10+1,1))-AVERAGE(OFFSET($H$3,0,0,'Données projet'!$E$10+1,1))</f>
        <v>367.69572408910977</v>
      </c>
      <c r="AO101" s="59">
        <f t="shared" si="90"/>
        <v>298.21938512262744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264.00000000000034</v>
      </c>
      <c r="BE101" s="13">
        <f>BD101*VLOOKUP('Données projet'!$B$11,Paramètres!$A$1:$I$89,3,0)*VLOOKUP('Données projet'!$B$11,Paramètres!$A$1:$I$89,5,0)</f>
        <v>255.34080000000034</v>
      </c>
      <c r="BF101" s="13">
        <f t="shared" si="91"/>
        <v>61.728182021952001</v>
      </c>
      <c r="BG101" s="20">
        <f t="shared" si="61"/>
        <v>552.22847702156707</v>
      </c>
      <c r="BH101" s="59">
        <f t="shared" si="62"/>
        <v>845.56181035490044</v>
      </c>
      <c r="BI101" s="59">
        <f ca="1">AVERAGE(OFFSET($BH$3,0,0,'Données projet'!$E$11+1,1))-AVERAGE(OFFSET($H$3,0,0,'Données projet'!$E$11+1,1))</f>
        <v>351.44031543819546</v>
      </c>
      <c r="BJ101" s="59">
        <f t="shared" si="92"/>
        <v>284.9494816485356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264.00000000000034</v>
      </c>
      <c r="BZ101" s="13">
        <f>BY101*VLOOKUP('Données projet'!$B$12,Paramètres!$A$1:$I$89,3,0)*VLOOKUP('Données projet'!$B$12,Paramètres!$A$1:$I$89,5,0)</f>
        <v>251.22240000000031</v>
      </c>
      <c r="CA101" s="13">
        <f t="shared" si="93"/>
        <v>60.847625059749866</v>
      </c>
      <c r="CB101" s="20">
        <f t="shared" si="64"/>
        <v>543.52196031239816</v>
      </c>
      <c r="CC101" s="59">
        <f t="shared" si="65"/>
        <v>836.85529364573154</v>
      </c>
      <c r="CD101" s="59">
        <f ca="1">AVERAGE(OFFSET($CC$3,0,0,'Données projet'!$E$12+1,1))-AVERAGE(OFFSET($H$3,0,0,'Données projet'!$E$12+1,1))</f>
        <v>346.37621722711009</v>
      </c>
      <c r="CE101" s="59">
        <f t="shared" si="94"/>
        <v>281.04213352617563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264.00000000000034</v>
      </c>
      <c r="CU101" s="17">
        <f>CT101*VLOOKUP('Données projet'!$B$13,Paramètres!$A$1:$I$89,3,0)*VLOOKUP('Données projet'!$B$13,Paramètres!$A$1:$I$89,5,0)</f>
        <v>284.16960000000034</v>
      </c>
      <c r="CV101" s="13">
        <f t="shared" si="95"/>
        <v>67.847405740313931</v>
      </c>
      <c r="CW101" s="20">
        <f t="shared" si="67"/>
        <v>613.09628499771406</v>
      </c>
      <c r="CX101" s="59">
        <f t="shared" si="68"/>
        <v>906.42961833104732</v>
      </c>
      <c r="CY101" s="59">
        <f ca="1">AVERAGE(OFFSET($CX$3,0,0,'Données projet'!$E$13+1,1))-AVERAGE(OFFSET($H$3,0,0,'Données projet'!$E$13+1,1))</f>
        <v>386.84212232126703</v>
      </c>
      <c r="CZ101" s="59">
        <f t="shared" si="96"/>
        <v>312.26317251925781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264.00000000000034</v>
      </c>
      <c r="O102" s="13">
        <f>N102*VLOOKUP('Données projet'!$B$9,Paramètres!$A$1:$I$89,3,0)*VLOOKUP('Données projet'!$B$9,Paramètres!$A$1:$I$89,5,0)</f>
        <v>238.86720000000028</v>
      </c>
      <c r="P102" s="13">
        <f t="shared" si="87"/>
        <v>58.195735973104206</v>
      </c>
      <c r="Q102" s="20">
        <f t="shared" si="107"/>
        <v>517.38461348649025</v>
      </c>
      <c r="R102" s="59">
        <f t="shared" si="55"/>
        <v>810.71794681982351</v>
      </c>
      <c r="S102" s="59">
        <f ca="1">AVERAGE(OFFSET($R$3,0,0,'Données projet'!$E$9+1,1))-AVERAGE(OFFSET($H$3,0,0,'Données projet'!$E$9+1,1))</f>
        <v>331.17319992770996</v>
      </c>
      <c r="T102" s="59">
        <f t="shared" si="88"/>
        <v>269.31145578726938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263.9999999999996</v>
      </c>
      <c r="AJ102" s="13">
        <f>AI102*VLOOKUP('Données projet'!$B$10,Paramètres!$A$1:$I$89,3,0)*VLOOKUP('Données projet'!$B$10,Paramètres!$A$1:$I$89,5,0)</f>
        <v>267.69599999999963</v>
      </c>
      <c r="AK102" s="13">
        <f t="shared" si="89"/>
        <v>64.360058723585382</v>
      </c>
      <c r="AL102" s="20">
        <f t="shared" si="58"/>
        <v>578.3309689435772</v>
      </c>
      <c r="AM102" s="59">
        <f t="shared" si="59"/>
        <v>871.66430227691058</v>
      </c>
      <c r="AN102" s="59">
        <f ca="1">AVERAGE(OFFSET($AM$3,0,0,'Données projet'!$E$10+1,1))-AVERAGE(OFFSET($H$3,0,0,'Données projet'!$E$10+1,1))</f>
        <v>367.69572408910977</v>
      </c>
      <c r="AO102" s="59">
        <f t="shared" si="90"/>
        <v>298.21938512262744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264.00000000000034</v>
      </c>
      <c r="BE102" s="13">
        <f>BD102*VLOOKUP('Données projet'!$B$11,Paramètres!$A$1:$I$89,3,0)*VLOOKUP('Données projet'!$B$11,Paramètres!$A$1:$I$89,5,0)</f>
        <v>255.34080000000034</v>
      </c>
      <c r="BF102" s="13">
        <f t="shared" si="91"/>
        <v>61.728182021952001</v>
      </c>
      <c r="BG102" s="20">
        <f t="shared" si="61"/>
        <v>552.22847702156707</v>
      </c>
      <c r="BH102" s="59">
        <f t="shared" si="62"/>
        <v>845.56181035490044</v>
      </c>
      <c r="BI102" s="59">
        <f ca="1">AVERAGE(OFFSET($BH$3,0,0,'Données projet'!$E$11+1,1))-AVERAGE(OFFSET($H$3,0,0,'Données projet'!$E$11+1,1))</f>
        <v>351.44031543819546</v>
      </c>
      <c r="BJ102" s="59">
        <f t="shared" si="92"/>
        <v>284.9494816485356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264.00000000000034</v>
      </c>
      <c r="BZ102" s="13">
        <f>BY102*VLOOKUP('Données projet'!$B$12,Paramètres!$A$1:$I$89,3,0)*VLOOKUP('Données projet'!$B$12,Paramètres!$A$1:$I$89,5,0)</f>
        <v>251.22240000000031</v>
      </c>
      <c r="CA102" s="13">
        <f t="shared" si="93"/>
        <v>60.847625059749866</v>
      </c>
      <c r="CB102" s="20">
        <f t="shared" si="64"/>
        <v>543.52196031239816</v>
      </c>
      <c r="CC102" s="59">
        <f t="shared" si="65"/>
        <v>836.85529364573154</v>
      </c>
      <c r="CD102" s="59">
        <f ca="1">AVERAGE(OFFSET($CC$3,0,0,'Données projet'!$E$12+1,1))-AVERAGE(OFFSET($H$3,0,0,'Données projet'!$E$12+1,1))</f>
        <v>346.37621722711009</v>
      </c>
      <c r="CE102" s="59">
        <f t="shared" si="94"/>
        <v>281.04213352617563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264.00000000000034</v>
      </c>
      <c r="CU102" s="17">
        <f>CT102*VLOOKUP('Données projet'!$B$13,Paramètres!$A$1:$I$89,3,0)*VLOOKUP('Données projet'!$B$13,Paramètres!$A$1:$I$89,5,0)</f>
        <v>284.16960000000034</v>
      </c>
      <c r="CV102" s="13">
        <f t="shared" si="95"/>
        <v>67.847405740313931</v>
      </c>
      <c r="CW102" s="20">
        <f t="shared" si="67"/>
        <v>613.09628499771406</v>
      </c>
      <c r="CX102" s="59">
        <f t="shared" si="68"/>
        <v>906.42961833104732</v>
      </c>
      <c r="CY102" s="59">
        <f ca="1">AVERAGE(OFFSET($CX$3,0,0,'Données projet'!$E$13+1,1))-AVERAGE(OFFSET($H$3,0,0,'Données projet'!$E$13+1,1))</f>
        <v>386.84212232126703</v>
      </c>
      <c r="CZ102" s="59">
        <f t="shared" si="96"/>
        <v>312.26317251925781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264.00000000000034</v>
      </c>
      <c r="O103" s="13">
        <f>N103*VLOOKUP('Données projet'!$B$9,Paramètres!$A$1:$I$89,3,0)*VLOOKUP('Données projet'!$B$9,Paramètres!$A$1:$I$89,5,0)</f>
        <v>238.86720000000028</v>
      </c>
      <c r="P103" s="13">
        <f t="shared" si="87"/>
        <v>58.195735973104206</v>
      </c>
      <c r="Q103" s="20">
        <f t="shared" si="107"/>
        <v>517.38461348649025</v>
      </c>
      <c r="R103" s="59">
        <f t="shared" si="55"/>
        <v>810.71794681982351</v>
      </c>
      <c r="S103" s="59">
        <f ca="1">AVERAGE(OFFSET($R$3,0,0,'Données projet'!$E$9+1,1))-AVERAGE(OFFSET($H$3,0,0,'Données projet'!$E$9+1,1))</f>
        <v>331.17319992770996</v>
      </c>
      <c r="T103" s="59">
        <f t="shared" si="88"/>
        <v>269.31145578726938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263.9999999999996</v>
      </c>
      <c r="AJ103" s="13">
        <f>AI103*VLOOKUP('Données projet'!$B$10,Paramètres!$A$1:$I$89,3,0)*VLOOKUP('Données projet'!$B$10,Paramètres!$A$1:$I$89,5,0)</f>
        <v>267.69599999999963</v>
      </c>
      <c r="AK103" s="13">
        <f t="shared" si="89"/>
        <v>64.360058723585382</v>
      </c>
      <c r="AL103" s="20">
        <f t="shared" si="58"/>
        <v>578.3309689435772</v>
      </c>
      <c r="AM103" s="59">
        <f t="shared" si="59"/>
        <v>871.66430227691058</v>
      </c>
      <c r="AN103" s="59">
        <f ca="1">AVERAGE(OFFSET($AM$3,0,0,'Données projet'!$E$10+1,1))-AVERAGE(OFFSET($H$3,0,0,'Données projet'!$E$10+1,1))</f>
        <v>367.69572408910977</v>
      </c>
      <c r="AO103" s="59">
        <f t="shared" si="90"/>
        <v>298.21938512262744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264.00000000000034</v>
      </c>
      <c r="BE103" s="13">
        <f>BD103*VLOOKUP('Données projet'!$B$11,Paramètres!$A$1:$I$89,3,0)*VLOOKUP('Données projet'!$B$11,Paramètres!$A$1:$I$89,5,0)</f>
        <v>255.34080000000034</v>
      </c>
      <c r="BF103" s="13">
        <f t="shared" si="91"/>
        <v>61.728182021952001</v>
      </c>
      <c r="BG103" s="20">
        <f t="shared" si="61"/>
        <v>552.22847702156707</v>
      </c>
      <c r="BH103" s="59">
        <f t="shared" si="62"/>
        <v>845.56181035490044</v>
      </c>
      <c r="BI103" s="59">
        <f ca="1">AVERAGE(OFFSET($BH$3,0,0,'Données projet'!$E$11+1,1))-AVERAGE(OFFSET($H$3,0,0,'Données projet'!$E$11+1,1))</f>
        <v>351.44031543819546</v>
      </c>
      <c r="BJ103" s="59">
        <f t="shared" si="92"/>
        <v>284.9494816485356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264.00000000000034</v>
      </c>
      <c r="BZ103" s="13">
        <f>BY103*VLOOKUP('Données projet'!$B$12,Paramètres!$A$1:$I$89,3,0)*VLOOKUP('Données projet'!$B$12,Paramètres!$A$1:$I$89,5,0)</f>
        <v>251.22240000000031</v>
      </c>
      <c r="CA103" s="13">
        <f t="shared" si="93"/>
        <v>60.847625059749866</v>
      </c>
      <c r="CB103" s="20">
        <f t="shared" si="64"/>
        <v>543.52196031239816</v>
      </c>
      <c r="CC103" s="59">
        <f t="shared" si="65"/>
        <v>836.85529364573154</v>
      </c>
      <c r="CD103" s="59">
        <f ca="1">AVERAGE(OFFSET($CC$3,0,0,'Données projet'!$E$12+1,1))-AVERAGE(OFFSET($H$3,0,0,'Données projet'!$E$12+1,1))</f>
        <v>346.37621722711009</v>
      </c>
      <c r="CE103" s="59">
        <f t="shared" si="94"/>
        <v>281.04213352617563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264.00000000000034</v>
      </c>
      <c r="CU103" s="17">
        <f>CT103*VLOOKUP('Données projet'!$B$13,Paramètres!$A$1:$I$89,3,0)*VLOOKUP('Données projet'!$B$13,Paramètres!$A$1:$I$89,5,0)</f>
        <v>284.16960000000034</v>
      </c>
      <c r="CV103" s="13">
        <f t="shared" si="95"/>
        <v>67.847405740313931</v>
      </c>
      <c r="CW103" s="20">
        <f t="shared" si="67"/>
        <v>613.09628499771406</v>
      </c>
      <c r="CX103" s="59">
        <f t="shared" si="68"/>
        <v>906.42961833104732</v>
      </c>
      <c r="CY103" s="59">
        <f ca="1">AVERAGE(OFFSET($CX$3,0,0,'Données projet'!$E$13+1,1))-AVERAGE(OFFSET($H$3,0,0,'Données projet'!$E$13+1,1))</f>
        <v>386.84212232126703</v>
      </c>
      <c r="CZ103" s="59">
        <f t="shared" si="96"/>
        <v>312.26317251925781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264.00000000000034</v>
      </c>
      <c r="O104" s="13">
        <f>N104*VLOOKUP('Données projet'!$B$9,Paramètres!$A$1:$I$89,3,0)*VLOOKUP('Données projet'!$B$9,Paramètres!$A$1:$I$89,5,0)</f>
        <v>238.86720000000028</v>
      </c>
      <c r="P104" s="13">
        <f t="shared" si="87"/>
        <v>58.195735973104206</v>
      </c>
      <c r="Q104" s="20">
        <f t="shared" si="107"/>
        <v>517.38461348649025</v>
      </c>
      <c r="R104" s="59">
        <f t="shared" si="55"/>
        <v>810.71794681982351</v>
      </c>
      <c r="S104" s="59">
        <f ca="1">AVERAGE(OFFSET($R$3,0,0,'Données projet'!$E$9+1,1))-AVERAGE(OFFSET($H$3,0,0,'Données projet'!$E$9+1,1))</f>
        <v>331.17319992770996</v>
      </c>
      <c r="T104" s="59">
        <f t="shared" si="88"/>
        <v>269.31145578726938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263.9999999999996</v>
      </c>
      <c r="AJ104" s="13">
        <f>AI104*VLOOKUP('Données projet'!$B$10,Paramètres!$A$1:$I$89,3,0)*VLOOKUP('Données projet'!$B$10,Paramètres!$A$1:$I$89,5,0)</f>
        <v>267.69599999999963</v>
      </c>
      <c r="AK104" s="13">
        <f t="shared" si="89"/>
        <v>64.360058723585382</v>
      </c>
      <c r="AL104" s="20">
        <f t="shared" si="58"/>
        <v>578.3309689435772</v>
      </c>
      <c r="AM104" s="59">
        <f t="shared" si="59"/>
        <v>871.66430227691058</v>
      </c>
      <c r="AN104" s="59">
        <f ca="1">AVERAGE(OFFSET($AM$3,0,0,'Données projet'!$E$10+1,1))-AVERAGE(OFFSET($H$3,0,0,'Données projet'!$E$10+1,1))</f>
        <v>367.69572408910977</v>
      </c>
      <c r="AO104" s="59">
        <f t="shared" si="90"/>
        <v>298.21938512262744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264.00000000000034</v>
      </c>
      <c r="BE104" s="13">
        <f>BD104*VLOOKUP('Données projet'!$B$11,Paramètres!$A$1:$I$89,3,0)*VLOOKUP('Données projet'!$B$11,Paramètres!$A$1:$I$89,5,0)</f>
        <v>255.34080000000034</v>
      </c>
      <c r="BF104" s="13">
        <f t="shared" si="91"/>
        <v>61.728182021952001</v>
      </c>
      <c r="BG104" s="20">
        <f t="shared" si="61"/>
        <v>552.22847702156707</v>
      </c>
      <c r="BH104" s="59">
        <f t="shared" si="62"/>
        <v>845.56181035490044</v>
      </c>
      <c r="BI104" s="59">
        <f ca="1">AVERAGE(OFFSET($BH$3,0,0,'Données projet'!$E$11+1,1))-AVERAGE(OFFSET($H$3,0,0,'Données projet'!$E$11+1,1))</f>
        <v>351.44031543819546</v>
      </c>
      <c r="BJ104" s="59">
        <f t="shared" si="92"/>
        <v>284.9494816485356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264.00000000000034</v>
      </c>
      <c r="BZ104" s="13">
        <f>BY104*VLOOKUP('Données projet'!$B$12,Paramètres!$A$1:$I$89,3,0)*VLOOKUP('Données projet'!$B$12,Paramètres!$A$1:$I$89,5,0)</f>
        <v>251.22240000000031</v>
      </c>
      <c r="CA104" s="13">
        <f t="shared" si="93"/>
        <v>60.847625059749866</v>
      </c>
      <c r="CB104" s="20">
        <f t="shared" si="64"/>
        <v>543.52196031239816</v>
      </c>
      <c r="CC104" s="59">
        <f t="shared" si="65"/>
        <v>836.85529364573154</v>
      </c>
      <c r="CD104" s="59">
        <f ca="1">AVERAGE(OFFSET($CC$3,0,0,'Données projet'!$E$12+1,1))-AVERAGE(OFFSET($H$3,0,0,'Données projet'!$E$12+1,1))</f>
        <v>346.37621722711009</v>
      </c>
      <c r="CE104" s="59">
        <f t="shared" si="94"/>
        <v>281.04213352617563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264.00000000000034</v>
      </c>
      <c r="CU104" s="17">
        <f>CT104*VLOOKUP('Données projet'!$B$13,Paramètres!$A$1:$I$89,3,0)*VLOOKUP('Données projet'!$B$13,Paramètres!$A$1:$I$89,5,0)</f>
        <v>284.16960000000034</v>
      </c>
      <c r="CV104" s="13">
        <f t="shared" si="95"/>
        <v>67.847405740313931</v>
      </c>
      <c r="CW104" s="20">
        <f t="shared" si="67"/>
        <v>613.09628499771406</v>
      </c>
      <c r="CX104" s="59">
        <f t="shared" si="68"/>
        <v>906.42961833104732</v>
      </c>
      <c r="CY104" s="59">
        <f ca="1">AVERAGE(OFFSET($CX$3,0,0,'Données projet'!$E$13+1,1))-AVERAGE(OFFSET($H$3,0,0,'Données projet'!$E$13+1,1))</f>
        <v>386.84212232126703</v>
      </c>
      <c r="CZ104" s="59">
        <f t="shared" si="96"/>
        <v>312.26317251925781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264.00000000000034</v>
      </c>
      <c r="O105" s="13">
        <f>N105*VLOOKUP('Données projet'!$B$9,Paramètres!$A$1:$I$89,3,0)*VLOOKUP('Données projet'!$B$9,Paramètres!$A$1:$I$89,5,0)</f>
        <v>238.86720000000028</v>
      </c>
      <c r="P105" s="13">
        <f t="shared" si="87"/>
        <v>58.195735973104206</v>
      </c>
      <c r="Q105" s="20">
        <f t="shared" si="107"/>
        <v>517.38461348649025</v>
      </c>
      <c r="R105" s="59">
        <f t="shared" si="55"/>
        <v>810.71794681982351</v>
      </c>
      <c r="S105" s="59">
        <f ca="1">AVERAGE(OFFSET($R$3,0,0,'Données projet'!$E$9+1,1))-AVERAGE(OFFSET($H$3,0,0,'Données projet'!$E$9+1,1))</f>
        <v>331.17319992770996</v>
      </c>
      <c r="T105" s="59">
        <f t="shared" si="88"/>
        <v>269.31145578726938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263.9999999999996</v>
      </c>
      <c r="AJ105" s="13">
        <f>AI105*VLOOKUP('Données projet'!$B$10,Paramètres!$A$1:$I$89,3,0)*VLOOKUP('Données projet'!$B$10,Paramètres!$A$1:$I$89,5,0)</f>
        <v>267.69599999999963</v>
      </c>
      <c r="AK105" s="13">
        <f t="shared" si="89"/>
        <v>64.360058723585382</v>
      </c>
      <c r="AL105" s="20">
        <f t="shared" si="58"/>
        <v>578.3309689435772</v>
      </c>
      <c r="AM105" s="59">
        <f t="shared" si="59"/>
        <v>871.66430227691058</v>
      </c>
      <c r="AN105" s="59">
        <f ca="1">AVERAGE(OFFSET($AM$3,0,0,'Données projet'!$E$10+1,1))-AVERAGE(OFFSET($H$3,0,0,'Données projet'!$E$10+1,1))</f>
        <v>367.69572408910977</v>
      </c>
      <c r="AO105" s="59">
        <f t="shared" si="90"/>
        <v>298.21938512262744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264.00000000000034</v>
      </c>
      <c r="BE105" s="13">
        <f>BD105*VLOOKUP('Données projet'!$B$11,Paramètres!$A$1:$I$89,3,0)*VLOOKUP('Données projet'!$B$11,Paramètres!$A$1:$I$89,5,0)</f>
        <v>255.34080000000034</v>
      </c>
      <c r="BF105" s="13">
        <f t="shared" si="91"/>
        <v>61.728182021952001</v>
      </c>
      <c r="BG105" s="20">
        <f t="shared" si="61"/>
        <v>552.22847702156707</v>
      </c>
      <c r="BH105" s="59">
        <f t="shared" si="62"/>
        <v>845.56181035490044</v>
      </c>
      <c r="BI105" s="59">
        <f ca="1">AVERAGE(OFFSET($BH$3,0,0,'Données projet'!$E$11+1,1))-AVERAGE(OFFSET($H$3,0,0,'Données projet'!$E$11+1,1))</f>
        <v>351.44031543819546</v>
      </c>
      <c r="BJ105" s="59">
        <f t="shared" si="92"/>
        <v>284.9494816485356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264.00000000000034</v>
      </c>
      <c r="BZ105" s="13">
        <f>BY105*VLOOKUP('Données projet'!$B$12,Paramètres!$A$1:$I$89,3,0)*VLOOKUP('Données projet'!$B$12,Paramètres!$A$1:$I$89,5,0)</f>
        <v>251.22240000000031</v>
      </c>
      <c r="CA105" s="13">
        <f t="shared" si="93"/>
        <v>60.847625059749866</v>
      </c>
      <c r="CB105" s="20">
        <f t="shared" si="64"/>
        <v>543.52196031239816</v>
      </c>
      <c r="CC105" s="59">
        <f t="shared" si="65"/>
        <v>836.85529364573154</v>
      </c>
      <c r="CD105" s="59">
        <f ca="1">AVERAGE(OFFSET($CC$3,0,0,'Données projet'!$E$12+1,1))-AVERAGE(OFFSET($H$3,0,0,'Données projet'!$E$12+1,1))</f>
        <v>346.37621722711009</v>
      </c>
      <c r="CE105" s="59">
        <f t="shared" si="94"/>
        <v>281.04213352617563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264.00000000000034</v>
      </c>
      <c r="CU105" s="17">
        <f>CT105*VLOOKUP('Données projet'!$B$13,Paramètres!$A$1:$I$89,3,0)*VLOOKUP('Données projet'!$B$13,Paramètres!$A$1:$I$89,5,0)</f>
        <v>284.16960000000034</v>
      </c>
      <c r="CV105" s="13">
        <f t="shared" si="95"/>
        <v>67.847405740313931</v>
      </c>
      <c r="CW105" s="20">
        <f t="shared" si="67"/>
        <v>613.09628499771406</v>
      </c>
      <c r="CX105" s="59">
        <f t="shared" si="68"/>
        <v>906.42961833104732</v>
      </c>
      <c r="CY105" s="59">
        <f ca="1">AVERAGE(OFFSET($CX$3,0,0,'Données projet'!$E$13+1,1))-AVERAGE(OFFSET($H$3,0,0,'Données projet'!$E$13+1,1))</f>
        <v>386.84212232126703</v>
      </c>
      <c r="CZ105" s="59">
        <f t="shared" si="96"/>
        <v>312.26317251925781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264.00000000000034</v>
      </c>
      <c r="O106" s="13">
        <f>N106*VLOOKUP('Données projet'!$B$9,Paramètres!$A$1:$I$89,3,0)*VLOOKUP('Données projet'!$B$9,Paramètres!$A$1:$I$89,5,0)</f>
        <v>238.86720000000028</v>
      </c>
      <c r="P106" s="13">
        <f t="shared" si="87"/>
        <v>58.195735973104206</v>
      </c>
      <c r="Q106" s="20">
        <f t="shared" si="107"/>
        <v>517.38461348649025</v>
      </c>
      <c r="R106" s="59">
        <f t="shared" si="55"/>
        <v>810.71794681982351</v>
      </c>
      <c r="S106" s="59">
        <f ca="1">AVERAGE(OFFSET($R$3,0,0,'Données projet'!$E$9+1,1))-AVERAGE(OFFSET($H$3,0,0,'Données projet'!$E$9+1,1))</f>
        <v>331.17319992770996</v>
      </c>
      <c r="T106" s="59">
        <f t="shared" si="88"/>
        <v>269.31145578726938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263.9999999999996</v>
      </c>
      <c r="AJ106" s="13">
        <f>AI106*VLOOKUP('Données projet'!$B$10,Paramètres!$A$1:$I$89,3,0)*VLOOKUP('Données projet'!$B$10,Paramètres!$A$1:$I$89,5,0)</f>
        <v>267.69599999999963</v>
      </c>
      <c r="AK106" s="13">
        <f t="shared" si="89"/>
        <v>64.360058723585382</v>
      </c>
      <c r="AL106" s="20">
        <f t="shared" si="58"/>
        <v>578.3309689435772</v>
      </c>
      <c r="AM106" s="59">
        <f t="shared" si="59"/>
        <v>871.66430227691058</v>
      </c>
      <c r="AN106" s="59">
        <f ca="1">AVERAGE(OFFSET($AM$3,0,0,'Données projet'!$E$10+1,1))-AVERAGE(OFFSET($H$3,0,0,'Données projet'!$E$10+1,1))</f>
        <v>367.69572408910977</v>
      </c>
      <c r="AO106" s="59">
        <f t="shared" si="90"/>
        <v>298.21938512262744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264.00000000000034</v>
      </c>
      <c r="BE106" s="13">
        <f>BD106*VLOOKUP('Données projet'!$B$11,Paramètres!$A$1:$I$89,3,0)*VLOOKUP('Données projet'!$B$11,Paramètres!$A$1:$I$89,5,0)</f>
        <v>255.34080000000034</v>
      </c>
      <c r="BF106" s="13">
        <f t="shared" si="91"/>
        <v>61.728182021952001</v>
      </c>
      <c r="BG106" s="20">
        <f t="shared" si="61"/>
        <v>552.22847702156707</v>
      </c>
      <c r="BH106" s="59">
        <f t="shared" si="62"/>
        <v>845.56181035490044</v>
      </c>
      <c r="BI106" s="59">
        <f ca="1">AVERAGE(OFFSET($BH$3,0,0,'Données projet'!$E$11+1,1))-AVERAGE(OFFSET($H$3,0,0,'Données projet'!$E$11+1,1))</f>
        <v>351.44031543819546</v>
      </c>
      <c r="BJ106" s="59">
        <f t="shared" si="92"/>
        <v>284.9494816485356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264.00000000000034</v>
      </c>
      <c r="BZ106" s="13">
        <f>BY106*VLOOKUP('Données projet'!$B$12,Paramètres!$A$1:$I$89,3,0)*VLOOKUP('Données projet'!$B$12,Paramètres!$A$1:$I$89,5,0)</f>
        <v>251.22240000000031</v>
      </c>
      <c r="CA106" s="13">
        <f t="shared" si="93"/>
        <v>60.847625059749866</v>
      </c>
      <c r="CB106" s="20">
        <f t="shared" si="64"/>
        <v>543.52196031239816</v>
      </c>
      <c r="CC106" s="59">
        <f t="shared" si="65"/>
        <v>836.85529364573154</v>
      </c>
      <c r="CD106" s="59">
        <f ca="1">AVERAGE(OFFSET($CC$3,0,0,'Données projet'!$E$12+1,1))-AVERAGE(OFFSET($H$3,0,0,'Données projet'!$E$12+1,1))</f>
        <v>346.37621722711009</v>
      </c>
      <c r="CE106" s="59">
        <f t="shared" si="94"/>
        <v>281.04213352617563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264.00000000000034</v>
      </c>
      <c r="CU106" s="17">
        <f>CT106*VLOOKUP('Données projet'!$B$13,Paramètres!$A$1:$I$89,3,0)*VLOOKUP('Données projet'!$B$13,Paramètres!$A$1:$I$89,5,0)</f>
        <v>284.16960000000034</v>
      </c>
      <c r="CV106" s="13">
        <f t="shared" si="95"/>
        <v>67.847405740313931</v>
      </c>
      <c r="CW106" s="20">
        <f t="shared" si="67"/>
        <v>613.09628499771406</v>
      </c>
      <c r="CX106" s="59">
        <f t="shared" si="68"/>
        <v>906.42961833104732</v>
      </c>
      <c r="CY106" s="59">
        <f ca="1">AVERAGE(OFFSET($CX$3,0,0,'Données projet'!$E$13+1,1))-AVERAGE(OFFSET($H$3,0,0,'Données projet'!$E$13+1,1))</f>
        <v>386.84212232126703</v>
      </c>
      <c r="CZ106" s="59">
        <f t="shared" si="96"/>
        <v>312.26317251925781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264.00000000000034</v>
      </c>
      <c r="O107" s="13">
        <f>N107*VLOOKUP('Données projet'!$B$9,Paramètres!$A$1:$I$89,3,0)*VLOOKUP('Données projet'!$B$9,Paramètres!$A$1:$I$89,5,0)</f>
        <v>238.86720000000028</v>
      </c>
      <c r="P107" s="13">
        <f t="shared" si="87"/>
        <v>58.195735973104206</v>
      </c>
      <c r="Q107" s="20">
        <f t="shared" si="107"/>
        <v>517.38461348649025</v>
      </c>
      <c r="R107" s="59">
        <f t="shared" si="55"/>
        <v>810.71794681982351</v>
      </c>
      <c r="S107" s="59">
        <f ca="1">AVERAGE(OFFSET($R$3,0,0,'Données projet'!$E$9+1,1))-AVERAGE(OFFSET($H$3,0,0,'Données projet'!$E$9+1,1))</f>
        <v>331.17319992770996</v>
      </c>
      <c r="T107" s="59">
        <f t="shared" si="88"/>
        <v>269.31145578726938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263.9999999999996</v>
      </c>
      <c r="AJ107" s="13">
        <f>AI107*VLOOKUP('Données projet'!$B$10,Paramètres!$A$1:$I$89,3,0)*VLOOKUP('Données projet'!$B$10,Paramètres!$A$1:$I$89,5,0)</f>
        <v>267.69599999999963</v>
      </c>
      <c r="AK107" s="13">
        <f t="shared" si="89"/>
        <v>64.360058723585382</v>
      </c>
      <c r="AL107" s="20">
        <f t="shared" si="58"/>
        <v>578.3309689435772</v>
      </c>
      <c r="AM107" s="59">
        <f t="shared" si="59"/>
        <v>871.66430227691058</v>
      </c>
      <c r="AN107" s="59">
        <f ca="1">AVERAGE(OFFSET($AM$3,0,0,'Données projet'!$E$10+1,1))-AVERAGE(OFFSET($H$3,0,0,'Données projet'!$E$10+1,1))</f>
        <v>367.69572408910977</v>
      </c>
      <c r="AO107" s="59">
        <f t="shared" si="90"/>
        <v>298.21938512262744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264.00000000000034</v>
      </c>
      <c r="BE107" s="13">
        <f>BD107*VLOOKUP('Données projet'!$B$11,Paramètres!$A$1:$I$89,3,0)*VLOOKUP('Données projet'!$B$11,Paramètres!$A$1:$I$89,5,0)</f>
        <v>255.34080000000034</v>
      </c>
      <c r="BF107" s="13">
        <f t="shared" si="91"/>
        <v>61.728182021952001</v>
      </c>
      <c r="BG107" s="20">
        <f t="shared" si="61"/>
        <v>552.22847702156707</v>
      </c>
      <c r="BH107" s="59">
        <f t="shared" si="62"/>
        <v>845.56181035490044</v>
      </c>
      <c r="BI107" s="59">
        <f ca="1">AVERAGE(OFFSET($BH$3,0,0,'Données projet'!$E$11+1,1))-AVERAGE(OFFSET($H$3,0,0,'Données projet'!$E$11+1,1))</f>
        <v>351.44031543819546</v>
      </c>
      <c r="BJ107" s="59">
        <f t="shared" si="92"/>
        <v>284.9494816485356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264.00000000000034</v>
      </c>
      <c r="BZ107" s="13">
        <f>BY107*VLOOKUP('Données projet'!$B$12,Paramètres!$A$1:$I$89,3,0)*VLOOKUP('Données projet'!$B$12,Paramètres!$A$1:$I$89,5,0)</f>
        <v>251.22240000000031</v>
      </c>
      <c r="CA107" s="13">
        <f t="shared" si="93"/>
        <v>60.847625059749866</v>
      </c>
      <c r="CB107" s="20">
        <f t="shared" si="64"/>
        <v>543.52196031239816</v>
      </c>
      <c r="CC107" s="59">
        <f t="shared" si="65"/>
        <v>836.85529364573154</v>
      </c>
      <c r="CD107" s="59">
        <f ca="1">AVERAGE(OFFSET($CC$3,0,0,'Données projet'!$E$12+1,1))-AVERAGE(OFFSET($H$3,0,0,'Données projet'!$E$12+1,1))</f>
        <v>346.37621722711009</v>
      </c>
      <c r="CE107" s="59">
        <f t="shared" si="94"/>
        <v>281.04213352617563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264.00000000000034</v>
      </c>
      <c r="CU107" s="17">
        <f>CT107*VLOOKUP('Données projet'!$B$13,Paramètres!$A$1:$I$89,3,0)*VLOOKUP('Données projet'!$B$13,Paramètres!$A$1:$I$89,5,0)</f>
        <v>284.16960000000034</v>
      </c>
      <c r="CV107" s="13">
        <f t="shared" si="95"/>
        <v>67.847405740313931</v>
      </c>
      <c r="CW107" s="20">
        <f t="shared" si="67"/>
        <v>613.09628499771406</v>
      </c>
      <c r="CX107" s="59">
        <f t="shared" si="68"/>
        <v>906.42961833104732</v>
      </c>
      <c r="CY107" s="59">
        <f ca="1">AVERAGE(OFFSET($CX$3,0,0,'Données projet'!$E$13+1,1))-AVERAGE(OFFSET($H$3,0,0,'Données projet'!$E$13+1,1))</f>
        <v>386.84212232126703</v>
      </c>
      <c r="CZ107" s="59">
        <f t="shared" si="96"/>
        <v>312.26317251925781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264.00000000000034</v>
      </c>
      <c r="O108" s="13">
        <f>N108*VLOOKUP('Données projet'!$B$9,Paramètres!$A$1:$I$89,3,0)*VLOOKUP('Données projet'!$B$9,Paramètres!$A$1:$I$89,5,0)</f>
        <v>238.86720000000028</v>
      </c>
      <c r="P108" s="13">
        <f t="shared" si="87"/>
        <v>58.195735973104206</v>
      </c>
      <c r="Q108" s="20">
        <f t="shared" si="107"/>
        <v>517.38461348649025</v>
      </c>
      <c r="R108" s="59">
        <f t="shared" si="55"/>
        <v>810.71794681982351</v>
      </c>
      <c r="S108" s="59">
        <f ca="1">AVERAGE(OFFSET($R$3,0,0,'Données projet'!$E$9+1,1))-AVERAGE(OFFSET($H$3,0,0,'Données projet'!$E$9+1,1))</f>
        <v>331.17319992770996</v>
      </c>
      <c r="T108" s="59">
        <f t="shared" si="88"/>
        <v>269.31145578726938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263.9999999999996</v>
      </c>
      <c r="AJ108" s="13">
        <f>AI108*VLOOKUP('Données projet'!$B$10,Paramètres!$A$1:$I$89,3,0)*VLOOKUP('Données projet'!$B$10,Paramètres!$A$1:$I$89,5,0)</f>
        <v>267.69599999999963</v>
      </c>
      <c r="AK108" s="13">
        <f t="shared" si="89"/>
        <v>64.360058723585382</v>
      </c>
      <c r="AL108" s="20">
        <f t="shared" si="58"/>
        <v>578.3309689435772</v>
      </c>
      <c r="AM108" s="59">
        <f t="shared" si="59"/>
        <v>871.66430227691058</v>
      </c>
      <c r="AN108" s="59">
        <f ca="1">AVERAGE(OFFSET($AM$3,0,0,'Données projet'!$E$10+1,1))-AVERAGE(OFFSET($H$3,0,0,'Données projet'!$E$10+1,1))</f>
        <v>367.69572408910977</v>
      </c>
      <c r="AO108" s="59">
        <f t="shared" si="90"/>
        <v>298.21938512262744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264.00000000000034</v>
      </c>
      <c r="BE108" s="13">
        <f>BD108*VLOOKUP('Données projet'!$B$11,Paramètres!$A$1:$I$89,3,0)*VLOOKUP('Données projet'!$B$11,Paramètres!$A$1:$I$89,5,0)</f>
        <v>255.34080000000034</v>
      </c>
      <c r="BF108" s="13">
        <f t="shared" si="91"/>
        <v>61.728182021952001</v>
      </c>
      <c r="BG108" s="20">
        <f t="shared" si="61"/>
        <v>552.22847702156707</v>
      </c>
      <c r="BH108" s="59">
        <f t="shared" si="62"/>
        <v>845.56181035490044</v>
      </c>
      <c r="BI108" s="59">
        <f ca="1">AVERAGE(OFFSET($BH$3,0,0,'Données projet'!$E$11+1,1))-AVERAGE(OFFSET($H$3,0,0,'Données projet'!$E$11+1,1))</f>
        <v>351.44031543819546</v>
      </c>
      <c r="BJ108" s="59">
        <f t="shared" si="92"/>
        <v>284.9494816485356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264.00000000000034</v>
      </c>
      <c r="BZ108" s="13">
        <f>BY108*VLOOKUP('Données projet'!$B$12,Paramètres!$A$1:$I$89,3,0)*VLOOKUP('Données projet'!$B$12,Paramètres!$A$1:$I$89,5,0)</f>
        <v>251.22240000000031</v>
      </c>
      <c r="CA108" s="13">
        <f t="shared" si="93"/>
        <v>60.847625059749866</v>
      </c>
      <c r="CB108" s="20">
        <f t="shared" si="64"/>
        <v>543.52196031239816</v>
      </c>
      <c r="CC108" s="59">
        <f t="shared" si="65"/>
        <v>836.85529364573154</v>
      </c>
      <c r="CD108" s="59">
        <f ca="1">AVERAGE(OFFSET($CC$3,0,0,'Données projet'!$E$12+1,1))-AVERAGE(OFFSET($H$3,0,0,'Données projet'!$E$12+1,1))</f>
        <v>346.37621722711009</v>
      </c>
      <c r="CE108" s="59">
        <f t="shared" si="94"/>
        <v>281.04213352617563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264.00000000000034</v>
      </c>
      <c r="CU108" s="17">
        <f>CT108*VLOOKUP('Données projet'!$B$13,Paramètres!$A$1:$I$89,3,0)*VLOOKUP('Données projet'!$B$13,Paramètres!$A$1:$I$89,5,0)</f>
        <v>284.16960000000034</v>
      </c>
      <c r="CV108" s="13">
        <f t="shared" si="95"/>
        <v>67.847405740313931</v>
      </c>
      <c r="CW108" s="20">
        <f t="shared" si="67"/>
        <v>613.09628499771406</v>
      </c>
      <c r="CX108" s="59">
        <f t="shared" si="68"/>
        <v>906.42961833104732</v>
      </c>
      <c r="CY108" s="59">
        <f ca="1">AVERAGE(OFFSET($CX$3,0,0,'Données projet'!$E$13+1,1))-AVERAGE(OFFSET($H$3,0,0,'Données projet'!$E$13+1,1))</f>
        <v>386.84212232126703</v>
      </c>
      <c r="CZ108" s="59">
        <f t="shared" si="96"/>
        <v>312.26317251925781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264.00000000000034</v>
      </c>
      <c r="O109" s="13">
        <f>N109*VLOOKUP('Données projet'!$B$9,Paramètres!$A$1:$I$89,3,0)*VLOOKUP('Données projet'!$B$9,Paramètres!$A$1:$I$89,5,0)</f>
        <v>238.86720000000028</v>
      </c>
      <c r="P109" s="13">
        <f t="shared" si="87"/>
        <v>58.195735973104206</v>
      </c>
      <c r="Q109" s="20">
        <f t="shared" si="107"/>
        <v>517.38461348649025</v>
      </c>
      <c r="R109" s="59">
        <f t="shared" si="55"/>
        <v>810.71794681982351</v>
      </c>
      <c r="S109" s="59">
        <f ca="1">AVERAGE(OFFSET($R$3,0,0,'Données projet'!$E$9+1,1))-AVERAGE(OFFSET($H$3,0,0,'Données projet'!$E$9+1,1))</f>
        <v>331.17319992770996</v>
      </c>
      <c r="T109" s="59">
        <f t="shared" si="88"/>
        <v>269.31145578726938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263.9999999999996</v>
      </c>
      <c r="AJ109" s="13">
        <f>AI109*VLOOKUP('Données projet'!$B$10,Paramètres!$A$1:$I$89,3,0)*VLOOKUP('Données projet'!$B$10,Paramètres!$A$1:$I$89,5,0)</f>
        <v>267.69599999999963</v>
      </c>
      <c r="AK109" s="13">
        <f t="shared" si="89"/>
        <v>64.360058723585382</v>
      </c>
      <c r="AL109" s="20">
        <f t="shared" si="58"/>
        <v>578.3309689435772</v>
      </c>
      <c r="AM109" s="59">
        <f t="shared" si="59"/>
        <v>871.66430227691058</v>
      </c>
      <c r="AN109" s="59">
        <f ca="1">AVERAGE(OFFSET($AM$3,0,0,'Données projet'!$E$10+1,1))-AVERAGE(OFFSET($H$3,0,0,'Données projet'!$E$10+1,1))</f>
        <v>367.69572408910977</v>
      </c>
      <c r="AO109" s="59">
        <f t="shared" si="90"/>
        <v>298.21938512262744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264.00000000000034</v>
      </c>
      <c r="BE109" s="13">
        <f>BD109*VLOOKUP('Données projet'!$B$11,Paramètres!$A$1:$I$89,3,0)*VLOOKUP('Données projet'!$B$11,Paramètres!$A$1:$I$89,5,0)</f>
        <v>255.34080000000034</v>
      </c>
      <c r="BF109" s="13">
        <f t="shared" si="91"/>
        <v>61.728182021952001</v>
      </c>
      <c r="BG109" s="20">
        <f t="shared" si="61"/>
        <v>552.22847702156707</v>
      </c>
      <c r="BH109" s="59">
        <f t="shared" si="62"/>
        <v>845.56181035490044</v>
      </c>
      <c r="BI109" s="59">
        <f ca="1">AVERAGE(OFFSET($BH$3,0,0,'Données projet'!$E$11+1,1))-AVERAGE(OFFSET($H$3,0,0,'Données projet'!$E$11+1,1))</f>
        <v>351.44031543819546</v>
      </c>
      <c r="BJ109" s="59">
        <f t="shared" si="92"/>
        <v>284.9494816485356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264.00000000000034</v>
      </c>
      <c r="BZ109" s="13">
        <f>BY109*VLOOKUP('Données projet'!$B$12,Paramètres!$A$1:$I$89,3,0)*VLOOKUP('Données projet'!$B$12,Paramètres!$A$1:$I$89,5,0)</f>
        <v>251.22240000000031</v>
      </c>
      <c r="CA109" s="13">
        <f t="shared" si="93"/>
        <v>60.847625059749866</v>
      </c>
      <c r="CB109" s="20">
        <f t="shared" si="64"/>
        <v>543.52196031239816</v>
      </c>
      <c r="CC109" s="59">
        <f t="shared" si="65"/>
        <v>836.85529364573154</v>
      </c>
      <c r="CD109" s="59">
        <f ca="1">AVERAGE(OFFSET($CC$3,0,0,'Données projet'!$E$12+1,1))-AVERAGE(OFFSET($H$3,0,0,'Données projet'!$E$12+1,1))</f>
        <v>346.37621722711009</v>
      </c>
      <c r="CE109" s="59">
        <f t="shared" si="94"/>
        <v>281.04213352617563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264.00000000000034</v>
      </c>
      <c r="CU109" s="17">
        <f>CT109*VLOOKUP('Données projet'!$B$13,Paramètres!$A$1:$I$89,3,0)*VLOOKUP('Données projet'!$B$13,Paramètres!$A$1:$I$89,5,0)</f>
        <v>284.16960000000034</v>
      </c>
      <c r="CV109" s="13">
        <f t="shared" si="95"/>
        <v>67.847405740313931</v>
      </c>
      <c r="CW109" s="20">
        <f t="shared" si="67"/>
        <v>613.09628499771406</v>
      </c>
      <c r="CX109" s="59">
        <f t="shared" si="68"/>
        <v>906.42961833104732</v>
      </c>
      <c r="CY109" s="59">
        <f ca="1">AVERAGE(OFFSET($CX$3,0,0,'Données projet'!$E$13+1,1))-AVERAGE(OFFSET($H$3,0,0,'Données projet'!$E$13+1,1))</f>
        <v>386.84212232126703</v>
      </c>
      <c r="CZ109" s="59">
        <f t="shared" si="96"/>
        <v>312.26317251925781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264.00000000000034</v>
      </c>
      <c r="O110" s="13">
        <f>N110*VLOOKUP('Données projet'!$B$9,Paramètres!$A$1:$I$89,3,0)*VLOOKUP('Données projet'!$B$9,Paramètres!$A$1:$I$89,5,0)</f>
        <v>238.86720000000028</v>
      </c>
      <c r="P110" s="13">
        <f t="shared" si="87"/>
        <v>58.195735973104206</v>
      </c>
      <c r="Q110" s="20">
        <f t="shared" si="107"/>
        <v>517.38461348649025</v>
      </c>
      <c r="R110" s="59">
        <f t="shared" si="55"/>
        <v>810.71794681982351</v>
      </c>
      <c r="S110" s="59">
        <f ca="1">AVERAGE(OFFSET($R$3,0,0,'Données projet'!$E$9+1,1))-AVERAGE(OFFSET($H$3,0,0,'Données projet'!$E$9+1,1))</f>
        <v>331.17319992770996</v>
      </c>
      <c r="T110" s="59">
        <f t="shared" si="88"/>
        <v>269.31145578726938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263.9999999999996</v>
      </c>
      <c r="AJ110" s="13">
        <f>AI110*VLOOKUP('Données projet'!$B$10,Paramètres!$A$1:$I$89,3,0)*VLOOKUP('Données projet'!$B$10,Paramètres!$A$1:$I$89,5,0)</f>
        <v>267.69599999999963</v>
      </c>
      <c r="AK110" s="13">
        <f t="shared" si="89"/>
        <v>64.360058723585382</v>
      </c>
      <c r="AL110" s="20">
        <f t="shared" si="58"/>
        <v>578.3309689435772</v>
      </c>
      <c r="AM110" s="59">
        <f t="shared" si="59"/>
        <v>871.66430227691058</v>
      </c>
      <c r="AN110" s="59">
        <f ca="1">AVERAGE(OFFSET($AM$3,0,0,'Données projet'!$E$10+1,1))-AVERAGE(OFFSET($H$3,0,0,'Données projet'!$E$10+1,1))</f>
        <v>367.69572408910977</v>
      </c>
      <c r="AO110" s="59">
        <f t="shared" si="90"/>
        <v>298.21938512262744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264.00000000000034</v>
      </c>
      <c r="BE110" s="13">
        <f>BD110*VLOOKUP('Données projet'!$B$11,Paramètres!$A$1:$I$89,3,0)*VLOOKUP('Données projet'!$B$11,Paramètres!$A$1:$I$89,5,0)</f>
        <v>255.34080000000034</v>
      </c>
      <c r="BF110" s="13">
        <f t="shared" si="91"/>
        <v>61.728182021952001</v>
      </c>
      <c r="BG110" s="20">
        <f t="shared" si="61"/>
        <v>552.22847702156707</v>
      </c>
      <c r="BH110" s="59">
        <f t="shared" si="62"/>
        <v>845.56181035490044</v>
      </c>
      <c r="BI110" s="59">
        <f ca="1">AVERAGE(OFFSET($BH$3,0,0,'Données projet'!$E$11+1,1))-AVERAGE(OFFSET($H$3,0,0,'Données projet'!$E$11+1,1))</f>
        <v>351.44031543819546</v>
      </c>
      <c r="BJ110" s="59">
        <f t="shared" si="92"/>
        <v>284.9494816485356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264.00000000000034</v>
      </c>
      <c r="BZ110" s="13">
        <f>BY110*VLOOKUP('Données projet'!$B$12,Paramètres!$A$1:$I$89,3,0)*VLOOKUP('Données projet'!$B$12,Paramètres!$A$1:$I$89,5,0)</f>
        <v>251.22240000000031</v>
      </c>
      <c r="CA110" s="13">
        <f t="shared" si="93"/>
        <v>60.847625059749866</v>
      </c>
      <c r="CB110" s="20">
        <f t="shared" si="64"/>
        <v>543.52196031239816</v>
      </c>
      <c r="CC110" s="59">
        <f t="shared" si="65"/>
        <v>836.85529364573154</v>
      </c>
      <c r="CD110" s="59">
        <f ca="1">AVERAGE(OFFSET($CC$3,0,0,'Données projet'!$E$12+1,1))-AVERAGE(OFFSET($H$3,0,0,'Données projet'!$E$12+1,1))</f>
        <v>346.37621722711009</v>
      </c>
      <c r="CE110" s="59">
        <f t="shared" si="94"/>
        <v>281.04213352617563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264.00000000000034</v>
      </c>
      <c r="CU110" s="17">
        <f>CT110*VLOOKUP('Données projet'!$B$13,Paramètres!$A$1:$I$89,3,0)*VLOOKUP('Données projet'!$B$13,Paramètres!$A$1:$I$89,5,0)</f>
        <v>284.16960000000034</v>
      </c>
      <c r="CV110" s="13">
        <f t="shared" si="95"/>
        <v>67.847405740313931</v>
      </c>
      <c r="CW110" s="20">
        <f t="shared" si="67"/>
        <v>613.09628499771406</v>
      </c>
      <c r="CX110" s="59">
        <f t="shared" si="68"/>
        <v>906.42961833104732</v>
      </c>
      <c r="CY110" s="59">
        <f ca="1">AVERAGE(OFFSET($CX$3,0,0,'Données projet'!$E$13+1,1))-AVERAGE(OFFSET($H$3,0,0,'Données projet'!$E$13+1,1))</f>
        <v>386.84212232126703</v>
      </c>
      <c r="CZ110" s="59">
        <f t="shared" si="96"/>
        <v>312.26317251925781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264.00000000000034</v>
      </c>
      <c r="O111" s="13">
        <f>N111*VLOOKUP('Données projet'!$B$9,Paramètres!$A$1:$I$89,3,0)*VLOOKUP('Données projet'!$B$9,Paramètres!$A$1:$I$89,5,0)</f>
        <v>238.86720000000028</v>
      </c>
      <c r="P111" s="13">
        <f t="shared" si="87"/>
        <v>58.195735973104206</v>
      </c>
      <c r="Q111" s="20">
        <f t="shared" si="107"/>
        <v>517.38461348649025</v>
      </c>
      <c r="R111" s="59">
        <f t="shared" si="55"/>
        <v>810.71794681982351</v>
      </c>
      <c r="S111" s="59">
        <f ca="1">AVERAGE(OFFSET($R$3,0,0,'Données projet'!$E$9+1,1))-AVERAGE(OFFSET($H$3,0,0,'Données projet'!$E$9+1,1))</f>
        <v>331.17319992770996</v>
      </c>
      <c r="T111" s="59">
        <f t="shared" si="88"/>
        <v>269.31145578726938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263.9999999999996</v>
      </c>
      <c r="AJ111" s="13">
        <f>AI111*VLOOKUP('Données projet'!$B$10,Paramètres!$A$1:$I$89,3,0)*VLOOKUP('Données projet'!$B$10,Paramètres!$A$1:$I$89,5,0)</f>
        <v>267.69599999999963</v>
      </c>
      <c r="AK111" s="13">
        <f t="shared" si="89"/>
        <v>64.360058723585382</v>
      </c>
      <c r="AL111" s="20">
        <f t="shared" si="58"/>
        <v>578.3309689435772</v>
      </c>
      <c r="AM111" s="59">
        <f t="shared" si="59"/>
        <v>871.66430227691058</v>
      </c>
      <c r="AN111" s="59">
        <f ca="1">AVERAGE(OFFSET($AM$3,0,0,'Données projet'!$E$10+1,1))-AVERAGE(OFFSET($H$3,0,0,'Données projet'!$E$10+1,1))</f>
        <v>367.69572408910977</v>
      </c>
      <c r="AO111" s="59">
        <f t="shared" si="90"/>
        <v>298.21938512262744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264.00000000000034</v>
      </c>
      <c r="BE111" s="13">
        <f>BD111*VLOOKUP('Données projet'!$B$11,Paramètres!$A$1:$I$89,3,0)*VLOOKUP('Données projet'!$B$11,Paramètres!$A$1:$I$89,5,0)</f>
        <v>255.34080000000034</v>
      </c>
      <c r="BF111" s="13">
        <f t="shared" si="91"/>
        <v>61.728182021952001</v>
      </c>
      <c r="BG111" s="20">
        <f t="shared" si="61"/>
        <v>552.22847702156707</v>
      </c>
      <c r="BH111" s="59">
        <f t="shared" si="62"/>
        <v>845.56181035490044</v>
      </c>
      <c r="BI111" s="59">
        <f ca="1">AVERAGE(OFFSET($BH$3,0,0,'Données projet'!$E$11+1,1))-AVERAGE(OFFSET($H$3,0,0,'Données projet'!$E$11+1,1))</f>
        <v>351.44031543819546</v>
      </c>
      <c r="BJ111" s="59">
        <f t="shared" si="92"/>
        <v>284.9494816485356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264.00000000000034</v>
      </c>
      <c r="BZ111" s="13">
        <f>BY111*VLOOKUP('Données projet'!$B$12,Paramètres!$A$1:$I$89,3,0)*VLOOKUP('Données projet'!$B$12,Paramètres!$A$1:$I$89,5,0)</f>
        <v>251.22240000000031</v>
      </c>
      <c r="CA111" s="13">
        <f t="shared" si="93"/>
        <v>60.847625059749866</v>
      </c>
      <c r="CB111" s="20">
        <f t="shared" si="64"/>
        <v>543.52196031239816</v>
      </c>
      <c r="CC111" s="59">
        <f t="shared" si="65"/>
        <v>836.85529364573154</v>
      </c>
      <c r="CD111" s="59">
        <f ca="1">AVERAGE(OFFSET($CC$3,0,0,'Données projet'!$E$12+1,1))-AVERAGE(OFFSET($H$3,0,0,'Données projet'!$E$12+1,1))</f>
        <v>346.37621722711009</v>
      </c>
      <c r="CE111" s="59">
        <f t="shared" si="94"/>
        <v>281.04213352617563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264.00000000000034</v>
      </c>
      <c r="CU111" s="17">
        <f>CT111*VLOOKUP('Données projet'!$B$13,Paramètres!$A$1:$I$89,3,0)*VLOOKUP('Données projet'!$B$13,Paramètres!$A$1:$I$89,5,0)</f>
        <v>284.16960000000034</v>
      </c>
      <c r="CV111" s="13">
        <f t="shared" si="95"/>
        <v>67.847405740313931</v>
      </c>
      <c r="CW111" s="20">
        <f t="shared" si="67"/>
        <v>613.09628499771406</v>
      </c>
      <c r="CX111" s="59">
        <f t="shared" si="68"/>
        <v>906.42961833104732</v>
      </c>
      <c r="CY111" s="59">
        <f ca="1">AVERAGE(OFFSET($CX$3,0,0,'Données projet'!$E$13+1,1))-AVERAGE(OFFSET($H$3,0,0,'Données projet'!$E$13+1,1))</f>
        <v>386.84212232126703</v>
      </c>
      <c r="CZ111" s="59">
        <f t="shared" si="96"/>
        <v>312.26317251925781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264.00000000000034</v>
      </c>
      <c r="O112" s="13">
        <f>N112*VLOOKUP('Données projet'!$B$9,Paramètres!$A$1:$I$89,3,0)*VLOOKUP('Données projet'!$B$9,Paramètres!$A$1:$I$89,5,0)</f>
        <v>238.86720000000028</v>
      </c>
      <c r="P112" s="13">
        <f t="shared" si="87"/>
        <v>58.195735973104206</v>
      </c>
      <c r="Q112" s="20">
        <f t="shared" si="107"/>
        <v>517.38461348649025</v>
      </c>
      <c r="R112" s="59">
        <f t="shared" si="55"/>
        <v>810.71794681982351</v>
      </c>
      <c r="S112" s="59">
        <f ca="1">AVERAGE(OFFSET($R$3,0,0,'Données projet'!$E$9+1,1))-AVERAGE(OFFSET($H$3,0,0,'Données projet'!$E$9+1,1))</f>
        <v>331.17319992770996</v>
      </c>
      <c r="T112" s="59">
        <f t="shared" si="88"/>
        <v>269.31145578726938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263.9999999999996</v>
      </c>
      <c r="AJ112" s="13">
        <f>AI112*VLOOKUP('Données projet'!$B$10,Paramètres!$A$1:$I$89,3,0)*VLOOKUP('Données projet'!$B$10,Paramètres!$A$1:$I$89,5,0)</f>
        <v>267.69599999999963</v>
      </c>
      <c r="AK112" s="13">
        <f t="shared" si="89"/>
        <v>64.360058723585382</v>
      </c>
      <c r="AL112" s="20">
        <f t="shared" si="58"/>
        <v>578.3309689435772</v>
      </c>
      <c r="AM112" s="59">
        <f t="shared" si="59"/>
        <v>871.66430227691058</v>
      </c>
      <c r="AN112" s="59">
        <f ca="1">AVERAGE(OFFSET($AM$3,0,0,'Données projet'!$E$10+1,1))-AVERAGE(OFFSET($H$3,0,0,'Données projet'!$E$10+1,1))</f>
        <v>367.69572408910977</v>
      </c>
      <c r="AO112" s="59">
        <f t="shared" si="90"/>
        <v>298.21938512262744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264.00000000000034</v>
      </c>
      <c r="BE112" s="13">
        <f>BD112*VLOOKUP('Données projet'!$B$11,Paramètres!$A$1:$I$89,3,0)*VLOOKUP('Données projet'!$B$11,Paramètres!$A$1:$I$89,5,0)</f>
        <v>255.34080000000034</v>
      </c>
      <c r="BF112" s="13">
        <f t="shared" si="91"/>
        <v>61.728182021952001</v>
      </c>
      <c r="BG112" s="20">
        <f t="shared" si="61"/>
        <v>552.22847702156707</v>
      </c>
      <c r="BH112" s="59">
        <f t="shared" si="62"/>
        <v>845.56181035490044</v>
      </c>
      <c r="BI112" s="59">
        <f ca="1">AVERAGE(OFFSET($BH$3,0,0,'Données projet'!$E$11+1,1))-AVERAGE(OFFSET($H$3,0,0,'Données projet'!$E$11+1,1))</f>
        <v>351.44031543819546</v>
      </c>
      <c r="BJ112" s="59">
        <f t="shared" si="92"/>
        <v>284.9494816485356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264.00000000000034</v>
      </c>
      <c r="BZ112" s="13">
        <f>BY112*VLOOKUP('Données projet'!$B$12,Paramètres!$A$1:$I$89,3,0)*VLOOKUP('Données projet'!$B$12,Paramètres!$A$1:$I$89,5,0)</f>
        <v>251.22240000000031</v>
      </c>
      <c r="CA112" s="13">
        <f t="shared" si="93"/>
        <v>60.847625059749866</v>
      </c>
      <c r="CB112" s="20">
        <f t="shared" si="64"/>
        <v>543.52196031239816</v>
      </c>
      <c r="CC112" s="59">
        <f t="shared" si="65"/>
        <v>836.85529364573154</v>
      </c>
      <c r="CD112" s="59">
        <f ca="1">AVERAGE(OFFSET($CC$3,0,0,'Données projet'!$E$12+1,1))-AVERAGE(OFFSET($H$3,0,0,'Données projet'!$E$12+1,1))</f>
        <v>346.37621722711009</v>
      </c>
      <c r="CE112" s="59">
        <f t="shared" si="94"/>
        <v>281.04213352617563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264.00000000000034</v>
      </c>
      <c r="CU112" s="17">
        <f>CT112*VLOOKUP('Données projet'!$B$13,Paramètres!$A$1:$I$89,3,0)*VLOOKUP('Données projet'!$B$13,Paramètres!$A$1:$I$89,5,0)</f>
        <v>284.16960000000034</v>
      </c>
      <c r="CV112" s="13">
        <f t="shared" si="95"/>
        <v>67.847405740313931</v>
      </c>
      <c r="CW112" s="20">
        <f t="shared" si="67"/>
        <v>613.09628499771406</v>
      </c>
      <c r="CX112" s="59">
        <f t="shared" si="68"/>
        <v>906.42961833104732</v>
      </c>
      <c r="CY112" s="59">
        <f ca="1">AVERAGE(OFFSET($CX$3,0,0,'Données projet'!$E$13+1,1))-AVERAGE(OFFSET($H$3,0,0,'Données projet'!$E$13+1,1))</f>
        <v>386.84212232126703</v>
      </c>
      <c r="CZ112" s="59">
        <f t="shared" si="96"/>
        <v>312.26317251925781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264.00000000000034</v>
      </c>
      <c r="O113" s="13">
        <f>N113*VLOOKUP('Données projet'!$B$9,Paramètres!$A$1:$I$89,3,0)*VLOOKUP('Données projet'!$B$9,Paramètres!$A$1:$I$89,5,0)</f>
        <v>238.86720000000028</v>
      </c>
      <c r="P113" s="13">
        <f t="shared" si="87"/>
        <v>58.195735973104206</v>
      </c>
      <c r="Q113" s="20">
        <f t="shared" si="107"/>
        <v>517.38461348649025</v>
      </c>
      <c r="R113" s="59">
        <f t="shared" si="55"/>
        <v>810.71794681982351</v>
      </c>
      <c r="S113" s="59">
        <f ca="1">AVERAGE(OFFSET($R$3,0,0,'Données projet'!$E$9+1,1))-AVERAGE(OFFSET($H$3,0,0,'Données projet'!$E$9+1,1))</f>
        <v>331.17319992770996</v>
      </c>
      <c r="T113" s="59">
        <f t="shared" si="88"/>
        <v>269.31145578726938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263.9999999999996</v>
      </c>
      <c r="AJ113" s="13">
        <f>AI113*VLOOKUP('Données projet'!$B$10,Paramètres!$A$1:$I$89,3,0)*VLOOKUP('Données projet'!$B$10,Paramètres!$A$1:$I$89,5,0)</f>
        <v>267.69599999999963</v>
      </c>
      <c r="AK113" s="13">
        <f t="shared" si="89"/>
        <v>64.360058723585382</v>
      </c>
      <c r="AL113" s="20">
        <f t="shared" si="58"/>
        <v>578.3309689435772</v>
      </c>
      <c r="AM113" s="59">
        <f t="shared" si="59"/>
        <v>871.66430227691058</v>
      </c>
      <c r="AN113" s="59">
        <f ca="1">AVERAGE(OFFSET($AM$3,0,0,'Données projet'!$E$10+1,1))-AVERAGE(OFFSET($H$3,0,0,'Données projet'!$E$10+1,1))</f>
        <v>367.69572408910977</v>
      </c>
      <c r="AO113" s="59">
        <f t="shared" si="90"/>
        <v>298.21938512262744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264.00000000000034</v>
      </c>
      <c r="BE113" s="13">
        <f>BD113*VLOOKUP('Données projet'!$B$11,Paramètres!$A$1:$I$89,3,0)*VLOOKUP('Données projet'!$B$11,Paramètres!$A$1:$I$89,5,0)</f>
        <v>255.34080000000034</v>
      </c>
      <c r="BF113" s="13">
        <f t="shared" si="91"/>
        <v>61.728182021952001</v>
      </c>
      <c r="BG113" s="20">
        <f t="shared" si="61"/>
        <v>552.22847702156707</v>
      </c>
      <c r="BH113" s="59">
        <f t="shared" si="62"/>
        <v>845.56181035490044</v>
      </c>
      <c r="BI113" s="59">
        <f ca="1">AVERAGE(OFFSET($BH$3,0,0,'Données projet'!$E$11+1,1))-AVERAGE(OFFSET($H$3,0,0,'Données projet'!$E$11+1,1))</f>
        <v>351.44031543819546</v>
      </c>
      <c r="BJ113" s="59">
        <f t="shared" si="92"/>
        <v>284.9494816485356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264.00000000000034</v>
      </c>
      <c r="BZ113" s="13">
        <f>BY113*VLOOKUP('Données projet'!$B$12,Paramètres!$A$1:$I$89,3,0)*VLOOKUP('Données projet'!$B$12,Paramètres!$A$1:$I$89,5,0)</f>
        <v>251.22240000000031</v>
      </c>
      <c r="CA113" s="13">
        <f t="shared" si="93"/>
        <v>60.847625059749866</v>
      </c>
      <c r="CB113" s="20">
        <f t="shared" si="64"/>
        <v>543.52196031239816</v>
      </c>
      <c r="CC113" s="59">
        <f t="shared" si="65"/>
        <v>836.85529364573154</v>
      </c>
      <c r="CD113" s="59">
        <f ca="1">AVERAGE(OFFSET($CC$3,0,0,'Données projet'!$E$12+1,1))-AVERAGE(OFFSET($H$3,0,0,'Données projet'!$E$12+1,1))</f>
        <v>346.37621722711009</v>
      </c>
      <c r="CE113" s="59">
        <f t="shared" si="94"/>
        <v>281.04213352617563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264.00000000000034</v>
      </c>
      <c r="CU113" s="17">
        <f>CT113*VLOOKUP('Données projet'!$B$13,Paramètres!$A$1:$I$89,3,0)*VLOOKUP('Données projet'!$B$13,Paramètres!$A$1:$I$89,5,0)</f>
        <v>284.16960000000034</v>
      </c>
      <c r="CV113" s="13">
        <f t="shared" si="95"/>
        <v>67.847405740313931</v>
      </c>
      <c r="CW113" s="20">
        <f t="shared" si="67"/>
        <v>613.09628499771406</v>
      </c>
      <c r="CX113" s="59">
        <f t="shared" si="68"/>
        <v>906.42961833104732</v>
      </c>
      <c r="CY113" s="59">
        <f ca="1">AVERAGE(OFFSET($CX$3,0,0,'Données projet'!$E$13+1,1))-AVERAGE(OFFSET($H$3,0,0,'Données projet'!$E$13+1,1))</f>
        <v>386.84212232126703</v>
      </c>
      <c r="CZ113" s="59">
        <f t="shared" si="96"/>
        <v>312.26317251925781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264.00000000000034</v>
      </c>
      <c r="O114" s="13">
        <f>N114*VLOOKUP('Données projet'!$B$9,Paramètres!$A$1:$I$89,3,0)*VLOOKUP('Données projet'!$B$9,Paramètres!$A$1:$I$89,5,0)</f>
        <v>238.86720000000028</v>
      </c>
      <c r="P114" s="13">
        <f t="shared" si="87"/>
        <v>58.195735973104206</v>
      </c>
      <c r="Q114" s="20">
        <f t="shared" si="107"/>
        <v>517.38461348649025</v>
      </c>
      <c r="R114" s="59">
        <f t="shared" si="55"/>
        <v>810.71794681982351</v>
      </c>
      <c r="S114" s="59">
        <f ca="1">AVERAGE(OFFSET($R$3,0,0,'Données projet'!$E$9+1,1))-AVERAGE(OFFSET($H$3,0,0,'Données projet'!$E$9+1,1))</f>
        <v>331.17319992770996</v>
      </c>
      <c r="T114" s="59">
        <f t="shared" si="88"/>
        <v>269.31145578726938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263.9999999999996</v>
      </c>
      <c r="AJ114" s="13">
        <f>AI114*VLOOKUP('Données projet'!$B$10,Paramètres!$A$1:$I$89,3,0)*VLOOKUP('Données projet'!$B$10,Paramètres!$A$1:$I$89,5,0)</f>
        <v>267.69599999999963</v>
      </c>
      <c r="AK114" s="13">
        <f t="shared" si="89"/>
        <v>64.360058723585382</v>
      </c>
      <c r="AL114" s="20">
        <f t="shared" si="58"/>
        <v>578.3309689435772</v>
      </c>
      <c r="AM114" s="59">
        <f t="shared" si="59"/>
        <v>871.66430227691058</v>
      </c>
      <c r="AN114" s="59">
        <f ca="1">AVERAGE(OFFSET($AM$3,0,0,'Données projet'!$E$10+1,1))-AVERAGE(OFFSET($H$3,0,0,'Données projet'!$E$10+1,1))</f>
        <v>367.69572408910977</v>
      </c>
      <c r="AO114" s="59">
        <f t="shared" si="90"/>
        <v>298.21938512262744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264.00000000000034</v>
      </c>
      <c r="BE114" s="13">
        <f>BD114*VLOOKUP('Données projet'!$B$11,Paramètres!$A$1:$I$89,3,0)*VLOOKUP('Données projet'!$B$11,Paramètres!$A$1:$I$89,5,0)</f>
        <v>255.34080000000034</v>
      </c>
      <c r="BF114" s="13">
        <f t="shared" si="91"/>
        <v>61.728182021952001</v>
      </c>
      <c r="BG114" s="20">
        <f t="shared" si="61"/>
        <v>552.22847702156707</v>
      </c>
      <c r="BH114" s="59">
        <f t="shared" si="62"/>
        <v>845.56181035490044</v>
      </c>
      <c r="BI114" s="59">
        <f ca="1">AVERAGE(OFFSET($BH$3,0,0,'Données projet'!$E$11+1,1))-AVERAGE(OFFSET($H$3,0,0,'Données projet'!$E$11+1,1))</f>
        <v>351.44031543819546</v>
      </c>
      <c r="BJ114" s="59">
        <f t="shared" si="92"/>
        <v>284.9494816485356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264.00000000000034</v>
      </c>
      <c r="BZ114" s="13">
        <f>BY114*VLOOKUP('Données projet'!$B$12,Paramètres!$A$1:$I$89,3,0)*VLOOKUP('Données projet'!$B$12,Paramètres!$A$1:$I$89,5,0)</f>
        <v>251.22240000000031</v>
      </c>
      <c r="CA114" s="13">
        <f t="shared" si="93"/>
        <v>60.847625059749866</v>
      </c>
      <c r="CB114" s="20">
        <f t="shared" si="64"/>
        <v>543.52196031239816</v>
      </c>
      <c r="CC114" s="59">
        <f t="shared" si="65"/>
        <v>836.85529364573154</v>
      </c>
      <c r="CD114" s="59">
        <f ca="1">AVERAGE(OFFSET($CC$3,0,0,'Données projet'!$E$12+1,1))-AVERAGE(OFFSET($H$3,0,0,'Données projet'!$E$12+1,1))</f>
        <v>346.37621722711009</v>
      </c>
      <c r="CE114" s="59">
        <f t="shared" si="94"/>
        <v>281.04213352617563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264.00000000000034</v>
      </c>
      <c r="CU114" s="17">
        <f>CT114*VLOOKUP('Données projet'!$B$13,Paramètres!$A$1:$I$89,3,0)*VLOOKUP('Données projet'!$B$13,Paramètres!$A$1:$I$89,5,0)</f>
        <v>284.16960000000034</v>
      </c>
      <c r="CV114" s="13">
        <f t="shared" si="95"/>
        <v>67.847405740313931</v>
      </c>
      <c r="CW114" s="20">
        <f t="shared" si="67"/>
        <v>613.09628499771406</v>
      </c>
      <c r="CX114" s="59">
        <f t="shared" si="68"/>
        <v>906.42961833104732</v>
      </c>
      <c r="CY114" s="59">
        <f ca="1">AVERAGE(OFFSET($CX$3,0,0,'Données projet'!$E$13+1,1))-AVERAGE(OFFSET($H$3,0,0,'Données projet'!$E$13+1,1))</f>
        <v>386.84212232126703</v>
      </c>
      <c r="CZ114" s="59">
        <f t="shared" si="96"/>
        <v>312.26317251925781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264.00000000000034</v>
      </c>
      <c r="O115" s="13">
        <f>N115*VLOOKUP('Données projet'!$B$9,Paramètres!$A$1:$I$89,3,0)*VLOOKUP('Données projet'!$B$9,Paramètres!$A$1:$I$89,5,0)</f>
        <v>238.86720000000028</v>
      </c>
      <c r="P115" s="13">
        <f t="shared" si="87"/>
        <v>58.195735973104206</v>
      </c>
      <c r="Q115" s="20">
        <f t="shared" si="107"/>
        <v>517.38461348649025</v>
      </c>
      <c r="R115" s="59">
        <f t="shared" si="55"/>
        <v>810.71794681982351</v>
      </c>
      <c r="S115" s="59">
        <f ca="1">AVERAGE(OFFSET($R$3,0,0,'Données projet'!$E$9+1,1))-AVERAGE(OFFSET($H$3,0,0,'Données projet'!$E$9+1,1))</f>
        <v>331.17319992770996</v>
      </c>
      <c r="T115" s="59">
        <f t="shared" si="88"/>
        <v>269.31145578726938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263.9999999999996</v>
      </c>
      <c r="AJ115" s="13">
        <f>AI115*VLOOKUP('Données projet'!$B$10,Paramètres!$A$1:$I$89,3,0)*VLOOKUP('Données projet'!$B$10,Paramètres!$A$1:$I$89,5,0)</f>
        <v>267.69599999999963</v>
      </c>
      <c r="AK115" s="13">
        <f t="shared" si="89"/>
        <v>64.360058723585382</v>
      </c>
      <c r="AL115" s="20">
        <f t="shared" si="58"/>
        <v>578.3309689435772</v>
      </c>
      <c r="AM115" s="59">
        <f t="shared" si="59"/>
        <v>871.66430227691058</v>
      </c>
      <c r="AN115" s="59">
        <f ca="1">AVERAGE(OFFSET($AM$3,0,0,'Données projet'!$E$10+1,1))-AVERAGE(OFFSET($H$3,0,0,'Données projet'!$E$10+1,1))</f>
        <v>367.69572408910977</v>
      </c>
      <c r="AO115" s="59">
        <f t="shared" si="90"/>
        <v>298.21938512262744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264.00000000000034</v>
      </c>
      <c r="BE115" s="13">
        <f>BD115*VLOOKUP('Données projet'!$B$11,Paramètres!$A$1:$I$89,3,0)*VLOOKUP('Données projet'!$B$11,Paramètres!$A$1:$I$89,5,0)</f>
        <v>255.34080000000034</v>
      </c>
      <c r="BF115" s="13">
        <f t="shared" si="91"/>
        <v>61.728182021952001</v>
      </c>
      <c r="BG115" s="20">
        <f t="shared" si="61"/>
        <v>552.22847702156707</v>
      </c>
      <c r="BH115" s="59">
        <f t="shared" si="62"/>
        <v>845.56181035490044</v>
      </c>
      <c r="BI115" s="59">
        <f ca="1">AVERAGE(OFFSET($BH$3,0,0,'Données projet'!$E$11+1,1))-AVERAGE(OFFSET($H$3,0,0,'Données projet'!$E$11+1,1))</f>
        <v>351.44031543819546</v>
      </c>
      <c r="BJ115" s="59">
        <f t="shared" si="92"/>
        <v>284.9494816485356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264.00000000000034</v>
      </c>
      <c r="BZ115" s="13">
        <f>BY115*VLOOKUP('Données projet'!$B$12,Paramètres!$A$1:$I$89,3,0)*VLOOKUP('Données projet'!$B$12,Paramètres!$A$1:$I$89,5,0)</f>
        <v>251.22240000000031</v>
      </c>
      <c r="CA115" s="13">
        <f t="shared" si="93"/>
        <v>60.847625059749866</v>
      </c>
      <c r="CB115" s="20">
        <f t="shared" si="64"/>
        <v>543.52196031239816</v>
      </c>
      <c r="CC115" s="59">
        <f t="shared" si="65"/>
        <v>836.85529364573154</v>
      </c>
      <c r="CD115" s="59">
        <f ca="1">AVERAGE(OFFSET($CC$3,0,0,'Données projet'!$E$12+1,1))-AVERAGE(OFFSET($H$3,0,0,'Données projet'!$E$12+1,1))</f>
        <v>346.37621722711009</v>
      </c>
      <c r="CE115" s="59">
        <f t="shared" si="94"/>
        <v>281.04213352617563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264.00000000000034</v>
      </c>
      <c r="CU115" s="17">
        <f>CT115*VLOOKUP('Données projet'!$B$13,Paramètres!$A$1:$I$89,3,0)*VLOOKUP('Données projet'!$B$13,Paramètres!$A$1:$I$89,5,0)</f>
        <v>284.16960000000034</v>
      </c>
      <c r="CV115" s="13">
        <f t="shared" si="95"/>
        <v>67.847405740313931</v>
      </c>
      <c r="CW115" s="20">
        <f t="shared" si="67"/>
        <v>613.09628499771406</v>
      </c>
      <c r="CX115" s="59">
        <f t="shared" si="68"/>
        <v>906.42961833104732</v>
      </c>
      <c r="CY115" s="59">
        <f ca="1">AVERAGE(OFFSET($CX$3,0,0,'Données projet'!$E$13+1,1))-AVERAGE(OFFSET($H$3,0,0,'Données projet'!$E$13+1,1))</f>
        <v>386.84212232126703</v>
      </c>
      <c r="CZ115" s="59">
        <f t="shared" si="96"/>
        <v>312.26317251925781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264.00000000000034</v>
      </c>
      <c r="O116" s="13">
        <f>N116*VLOOKUP('Données projet'!$B$9,Paramètres!$A$1:$I$89,3,0)*VLOOKUP('Données projet'!$B$9,Paramètres!$A$1:$I$89,5,0)</f>
        <v>238.86720000000028</v>
      </c>
      <c r="P116" s="13">
        <f t="shared" si="87"/>
        <v>58.195735973104206</v>
      </c>
      <c r="Q116" s="20">
        <f t="shared" si="107"/>
        <v>517.38461348649025</v>
      </c>
      <c r="R116" s="59">
        <f t="shared" si="55"/>
        <v>810.71794681982351</v>
      </c>
      <c r="S116" s="59">
        <f ca="1">AVERAGE(OFFSET($R$3,0,0,'Données projet'!$E$9+1,1))-AVERAGE(OFFSET($H$3,0,0,'Données projet'!$E$9+1,1))</f>
        <v>331.17319992770996</v>
      </c>
      <c r="T116" s="59">
        <f t="shared" si="88"/>
        <v>269.31145578726938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263.9999999999996</v>
      </c>
      <c r="AJ116" s="13">
        <f>AI116*VLOOKUP('Données projet'!$B$10,Paramètres!$A$1:$I$89,3,0)*VLOOKUP('Données projet'!$B$10,Paramètres!$A$1:$I$89,5,0)</f>
        <v>267.69599999999963</v>
      </c>
      <c r="AK116" s="13">
        <f t="shared" si="89"/>
        <v>64.360058723585382</v>
      </c>
      <c r="AL116" s="20">
        <f t="shared" si="58"/>
        <v>578.3309689435772</v>
      </c>
      <c r="AM116" s="59">
        <f t="shared" si="59"/>
        <v>871.66430227691058</v>
      </c>
      <c r="AN116" s="59">
        <f ca="1">AVERAGE(OFFSET($AM$3,0,0,'Données projet'!$E$10+1,1))-AVERAGE(OFFSET($H$3,0,0,'Données projet'!$E$10+1,1))</f>
        <v>367.69572408910977</v>
      </c>
      <c r="AO116" s="59">
        <f t="shared" si="90"/>
        <v>298.21938512262744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264.00000000000034</v>
      </c>
      <c r="BE116" s="13">
        <f>BD116*VLOOKUP('Données projet'!$B$11,Paramètres!$A$1:$I$89,3,0)*VLOOKUP('Données projet'!$B$11,Paramètres!$A$1:$I$89,5,0)</f>
        <v>255.34080000000034</v>
      </c>
      <c r="BF116" s="13">
        <f t="shared" si="91"/>
        <v>61.728182021952001</v>
      </c>
      <c r="BG116" s="20">
        <f t="shared" si="61"/>
        <v>552.22847702156707</v>
      </c>
      <c r="BH116" s="59">
        <f t="shared" si="62"/>
        <v>845.56181035490044</v>
      </c>
      <c r="BI116" s="59">
        <f ca="1">AVERAGE(OFFSET($BH$3,0,0,'Données projet'!$E$11+1,1))-AVERAGE(OFFSET($H$3,0,0,'Données projet'!$E$11+1,1))</f>
        <v>351.44031543819546</v>
      </c>
      <c r="BJ116" s="59">
        <f t="shared" si="92"/>
        <v>284.9494816485356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264.00000000000034</v>
      </c>
      <c r="BZ116" s="13">
        <f>BY116*VLOOKUP('Données projet'!$B$12,Paramètres!$A$1:$I$89,3,0)*VLOOKUP('Données projet'!$B$12,Paramètres!$A$1:$I$89,5,0)</f>
        <v>251.22240000000031</v>
      </c>
      <c r="CA116" s="13">
        <f t="shared" si="93"/>
        <v>60.847625059749866</v>
      </c>
      <c r="CB116" s="20">
        <f t="shared" si="64"/>
        <v>543.52196031239816</v>
      </c>
      <c r="CC116" s="59">
        <f t="shared" si="65"/>
        <v>836.85529364573154</v>
      </c>
      <c r="CD116" s="59">
        <f ca="1">AVERAGE(OFFSET($CC$3,0,0,'Données projet'!$E$12+1,1))-AVERAGE(OFFSET($H$3,0,0,'Données projet'!$E$12+1,1))</f>
        <v>346.37621722711009</v>
      </c>
      <c r="CE116" s="59">
        <f t="shared" si="94"/>
        <v>281.04213352617563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264.00000000000034</v>
      </c>
      <c r="CU116" s="17">
        <f>CT116*VLOOKUP('Données projet'!$B$13,Paramètres!$A$1:$I$89,3,0)*VLOOKUP('Données projet'!$B$13,Paramètres!$A$1:$I$89,5,0)</f>
        <v>284.16960000000034</v>
      </c>
      <c r="CV116" s="13">
        <f t="shared" si="95"/>
        <v>67.847405740313931</v>
      </c>
      <c r="CW116" s="20">
        <f t="shared" si="67"/>
        <v>613.09628499771406</v>
      </c>
      <c r="CX116" s="59">
        <f t="shared" si="68"/>
        <v>906.42961833104732</v>
      </c>
      <c r="CY116" s="59">
        <f ca="1">AVERAGE(OFFSET($CX$3,0,0,'Données projet'!$E$13+1,1))-AVERAGE(OFFSET($H$3,0,0,'Données projet'!$E$13+1,1))</f>
        <v>386.84212232126703</v>
      </c>
      <c r="CZ116" s="59">
        <f t="shared" si="96"/>
        <v>312.26317251925781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264.00000000000034</v>
      </c>
      <c r="O117" s="13">
        <f>N117*VLOOKUP('Données projet'!$B$9,Paramètres!$A$1:$I$89,3,0)*VLOOKUP('Données projet'!$B$9,Paramètres!$A$1:$I$89,5,0)</f>
        <v>238.86720000000028</v>
      </c>
      <c r="P117" s="13">
        <f t="shared" si="87"/>
        <v>58.195735973104206</v>
      </c>
      <c r="Q117" s="20">
        <f t="shared" si="107"/>
        <v>517.38461348649025</v>
      </c>
      <c r="R117" s="59">
        <f t="shared" si="55"/>
        <v>810.71794681982351</v>
      </c>
      <c r="S117" s="59">
        <f ca="1">AVERAGE(OFFSET($R$3,0,0,'Données projet'!$E$9+1,1))-AVERAGE(OFFSET($H$3,0,0,'Données projet'!$E$9+1,1))</f>
        <v>331.17319992770996</v>
      </c>
      <c r="T117" s="59">
        <f t="shared" si="88"/>
        <v>269.31145578726938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263.9999999999996</v>
      </c>
      <c r="AJ117" s="13">
        <f>AI117*VLOOKUP('Données projet'!$B$10,Paramètres!$A$1:$I$89,3,0)*VLOOKUP('Données projet'!$B$10,Paramètres!$A$1:$I$89,5,0)</f>
        <v>267.69599999999963</v>
      </c>
      <c r="AK117" s="13">
        <f t="shared" si="89"/>
        <v>64.360058723585382</v>
      </c>
      <c r="AL117" s="20">
        <f t="shared" si="58"/>
        <v>578.3309689435772</v>
      </c>
      <c r="AM117" s="59">
        <f t="shared" si="59"/>
        <v>871.66430227691058</v>
      </c>
      <c r="AN117" s="59">
        <f ca="1">AVERAGE(OFFSET($AM$3,0,0,'Données projet'!$E$10+1,1))-AVERAGE(OFFSET($H$3,0,0,'Données projet'!$E$10+1,1))</f>
        <v>367.69572408910977</v>
      </c>
      <c r="AO117" s="59">
        <f t="shared" si="90"/>
        <v>298.21938512262744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264.00000000000034</v>
      </c>
      <c r="BE117" s="13">
        <f>BD117*VLOOKUP('Données projet'!$B$11,Paramètres!$A$1:$I$89,3,0)*VLOOKUP('Données projet'!$B$11,Paramètres!$A$1:$I$89,5,0)</f>
        <v>255.34080000000034</v>
      </c>
      <c r="BF117" s="13">
        <f t="shared" si="91"/>
        <v>61.728182021952001</v>
      </c>
      <c r="BG117" s="20">
        <f t="shared" si="61"/>
        <v>552.22847702156707</v>
      </c>
      <c r="BH117" s="59">
        <f t="shared" si="62"/>
        <v>845.56181035490044</v>
      </c>
      <c r="BI117" s="59">
        <f ca="1">AVERAGE(OFFSET($BH$3,0,0,'Données projet'!$E$11+1,1))-AVERAGE(OFFSET($H$3,0,0,'Données projet'!$E$11+1,1))</f>
        <v>351.44031543819546</v>
      </c>
      <c r="BJ117" s="59">
        <f t="shared" si="92"/>
        <v>284.9494816485356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264.00000000000034</v>
      </c>
      <c r="BZ117" s="13">
        <f>BY117*VLOOKUP('Données projet'!$B$12,Paramètres!$A$1:$I$89,3,0)*VLOOKUP('Données projet'!$B$12,Paramètres!$A$1:$I$89,5,0)</f>
        <v>251.22240000000031</v>
      </c>
      <c r="CA117" s="13">
        <f t="shared" si="93"/>
        <v>60.847625059749866</v>
      </c>
      <c r="CB117" s="20">
        <f t="shared" si="64"/>
        <v>543.52196031239816</v>
      </c>
      <c r="CC117" s="59">
        <f t="shared" si="65"/>
        <v>836.85529364573154</v>
      </c>
      <c r="CD117" s="59">
        <f ca="1">AVERAGE(OFFSET($CC$3,0,0,'Données projet'!$E$12+1,1))-AVERAGE(OFFSET($H$3,0,0,'Données projet'!$E$12+1,1))</f>
        <v>346.37621722711009</v>
      </c>
      <c r="CE117" s="59">
        <f t="shared" si="94"/>
        <v>281.04213352617563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264.00000000000034</v>
      </c>
      <c r="CU117" s="17">
        <f>CT117*VLOOKUP('Données projet'!$B$13,Paramètres!$A$1:$I$89,3,0)*VLOOKUP('Données projet'!$B$13,Paramètres!$A$1:$I$89,5,0)</f>
        <v>284.16960000000034</v>
      </c>
      <c r="CV117" s="13">
        <f t="shared" si="95"/>
        <v>67.847405740313931</v>
      </c>
      <c r="CW117" s="20">
        <f t="shared" si="67"/>
        <v>613.09628499771406</v>
      </c>
      <c r="CX117" s="59">
        <f t="shared" si="68"/>
        <v>906.42961833104732</v>
      </c>
      <c r="CY117" s="59">
        <f ca="1">AVERAGE(OFFSET($CX$3,0,0,'Données projet'!$E$13+1,1))-AVERAGE(OFFSET($H$3,0,0,'Données projet'!$E$13+1,1))</f>
        <v>386.84212232126703</v>
      </c>
      <c r="CZ117" s="59">
        <f t="shared" si="96"/>
        <v>312.26317251925781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264.00000000000034</v>
      </c>
      <c r="O118" s="13">
        <f>N118*VLOOKUP('Données projet'!$B$9,Paramètres!$A$1:$I$89,3,0)*VLOOKUP('Données projet'!$B$9,Paramètres!$A$1:$I$89,5,0)</f>
        <v>238.86720000000028</v>
      </c>
      <c r="P118" s="13">
        <f t="shared" si="87"/>
        <v>58.195735973104206</v>
      </c>
      <c r="Q118" s="20">
        <f t="shared" si="107"/>
        <v>517.38461348649025</v>
      </c>
      <c r="R118" s="59">
        <f t="shared" si="55"/>
        <v>810.71794681982351</v>
      </c>
      <c r="S118" s="59">
        <f ca="1">AVERAGE(OFFSET($R$3,0,0,'Données projet'!$E$9+1,1))-AVERAGE(OFFSET($H$3,0,0,'Données projet'!$E$9+1,1))</f>
        <v>331.17319992770996</v>
      </c>
      <c r="T118" s="59">
        <f t="shared" si="88"/>
        <v>269.31145578726938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263.9999999999996</v>
      </c>
      <c r="AJ118" s="13">
        <f>AI118*VLOOKUP('Données projet'!$B$10,Paramètres!$A$1:$I$89,3,0)*VLOOKUP('Données projet'!$B$10,Paramètres!$A$1:$I$89,5,0)</f>
        <v>267.69599999999963</v>
      </c>
      <c r="AK118" s="13">
        <f t="shared" si="89"/>
        <v>64.360058723585382</v>
      </c>
      <c r="AL118" s="20">
        <f t="shared" si="58"/>
        <v>578.3309689435772</v>
      </c>
      <c r="AM118" s="59">
        <f t="shared" si="59"/>
        <v>871.66430227691058</v>
      </c>
      <c r="AN118" s="59">
        <f ca="1">AVERAGE(OFFSET($AM$3,0,0,'Données projet'!$E$10+1,1))-AVERAGE(OFFSET($H$3,0,0,'Données projet'!$E$10+1,1))</f>
        <v>367.69572408910977</v>
      </c>
      <c r="AO118" s="59">
        <f t="shared" si="90"/>
        <v>298.21938512262744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264.00000000000034</v>
      </c>
      <c r="BE118" s="13">
        <f>BD118*VLOOKUP('Données projet'!$B$11,Paramètres!$A$1:$I$89,3,0)*VLOOKUP('Données projet'!$B$11,Paramètres!$A$1:$I$89,5,0)</f>
        <v>255.34080000000034</v>
      </c>
      <c r="BF118" s="13">
        <f t="shared" si="91"/>
        <v>61.728182021952001</v>
      </c>
      <c r="BG118" s="20">
        <f t="shared" si="61"/>
        <v>552.22847702156707</v>
      </c>
      <c r="BH118" s="59">
        <f t="shared" si="62"/>
        <v>845.56181035490044</v>
      </c>
      <c r="BI118" s="59">
        <f ca="1">AVERAGE(OFFSET($BH$3,0,0,'Données projet'!$E$11+1,1))-AVERAGE(OFFSET($H$3,0,0,'Données projet'!$E$11+1,1))</f>
        <v>351.44031543819546</v>
      </c>
      <c r="BJ118" s="59">
        <f t="shared" si="92"/>
        <v>284.9494816485356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264.00000000000034</v>
      </c>
      <c r="BZ118" s="13">
        <f>BY118*VLOOKUP('Données projet'!$B$12,Paramètres!$A$1:$I$89,3,0)*VLOOKUP('Données projet'!$B$12,Paramètres!$A$1:$I$89,5,0)</f>
        <v>251.22240000000031</v>
      </c>
      <c r="CA118" s="13">
        <f t="shared" si="93"/>
        <v>60.847625059749866</v>
      </c>
      <c r="CB118" s="20">
        <f t="shared" si="64"/>
        <v>543.52196031239816</v>
      </c>
      <c r="CC118" s="59">
        <f t="shared" si="65"/>
        <v>836.85529364573154</v>
      </c>
      <c r="CD118" s="59">
        <f ca="1">AVERAGE(OFFSET($CC$3,0,0,'Données projet'!$E$12+1,1))-AVERAGE(OFFSET($H$3,0,0,'Données projet'!$E$12+1,1))</f>
        <v>346.37621722711009</v>
      </c>
      <c r="CE118" s="59">
        <f t="shared" si="94"/>
        <v>281.04213352617563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264.00000000000034</v>
      </c>
      <c r="CU118" s="17">
        <f>CT118*VLOOKUP('Données projet'!$B$13,Paramètres!$A$1:$I$89,3,0)*VLOOKUP('Données projet'!$B$13,Paramètres!$A$1:$I$89,5,0)</f>
        <v>284.16960000000034</v>
      </c>
      <c r="CV118" s="13">
        <f t="shared" si="95"/>
        <v>67.847405740313931</v>
      </c>
      <c r="CW118" s="20">
        <f t="shared" si="67"/>
        <v>613.09628499771406</v>
      </c>
      <c r="CX118" s="59">
        <f t="shared" si="68"/>
        <v>906.42961833104732</v>
      </c>
      <c r="CY118" s="59">
        <f ca="1">AVERAGE(OFFSET($CX$3,0,0,'Données projet'!$E$13+1,1))-AVERAGE(OFFSET($H$3,0,0,'Données projet'!$E$13+1,1))</f>
        <v>386.84212232126703</v>
      </c>
      <c r="CZ118" s="59">
        <f t="shared" si="96"/>
        <v>312.26317251925781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264.00000000000034</v>
      </c>
      <c r="O119" s="13">
        <f>N119*VLOOKUP('Données projet'!$B$9,Paramètres!$A$1:$I$89,3,0)*VLOOKUP('Données projet'!$B$9,Paramètres!$A$1:$I$89,5,0)</f>
        <v>238.86720000000028</v>
      </c>
      <c r="P119" s="13">
        <f t="shared" si="87"/>
        <v>58.195735973104206</v>
      </c>
      <c r="Q119" s="20">
        <f t="shared" si="107"/>
        <v>517.38461348649025</v>
      </c>
      <c r="R119" s="59">
        <f t="shared" si="55"/>
        <v>810.71794681982351</v>
      </c>
      <c r="S119" s="59">
        <f ca="1">AVERAGE(OFFSET($R$3,0,0,'Données projet'!$E$9+1,1))-AVERAGE(OFFSET($H$3,0,0,'Données projet'!$E$9+1,1))</f>
        <v>331.17319992770996</v>
      </c>
      <c r="T119" s="59">
        <f t="shared" si="88"/>
        <v>269.31145578726938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263.9999999999996</v>
      </c>
      <c r="AJ119" s="13">
        <f>AI119*VLOOKUP('Données projet'!$B$10,Paramètres!$A$1:$I$89,3,0)*VLOOKUP('Données projet'!$B$10,Paramètres!$A$1:$I$89,5,0)</f>
        <v>267.69599999999963</v>
      </c>
      <c r="AK119" s="13">
        <f t="shared" si="89"/>
        <v>64.360058723585382</v>
      </c>
      <c r="AL119" s="20">
        <f t="shared" si="58"/>
        <v>578.3309689435772</v>
      </c>
      <c r="AM119" s="59">
        <f t="shared" si="59"/>
        <v>871.66430227691058</v>
      </c>
      <c r="AN119" s="59">
        <f ca="1">AVERAGE(OFFSET($AM$3,0,0,'Données projet'!$E$10+1,1))-AVERAGE(OFFSET($H$3,0,0,'Données projet'!$E$10+1,1))</f>
        <v>367.69572408910977</v>
      </c>
      <c r="AO119" s="59">
        <f t="shared" si="90"/>
        <v>298.21938512262744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264.00000000000034</v>
      </c>
      <c r="BE119" s="13">
        <f>BD119*VLOOKUP('Données projet'!$B$11,Paramètres!$A$1:$I$89,3,0)*VLOOKUP('Données projet'!$B$11,Paramètres!$A$1:$I$89,5,0)</f>
        <v>255.34080000000034</v>
      </c>
      <c r="BF119" s="13">
        <f t="shared" si="91"/>
        <v>61.728182021952001</v>
      </c>
      <c r="BG119" s="20">
        <f t="shared" si="61"/>
        <v>552.22847702156707</v>
      </c>
      <c r="BH119" s="59">
        <f t="shared" si="62"/>
        <v>845.56181035490044</v>
      </c>
      <c r="BI119" s="59">
        <f ca="1">AVERAGE(OFFSET($BH$3,0,0,'Données projet'!$E$11+1,1))-AVERAGE(OFFSET($H$3,0,0,'Données projet'!$E$11+1,1))</f>
        <v>351.44031543819546</v>
      </c>
      <c r="BJ119" s="59">
        <f t="shared" si="92"/>
        <v>284.9494816485356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264.00000000000034</v>
      </c>
      <c r="BZ119" s="13">
        <f>BY119*VLOOKUP('Données projet'!$B$12,Paramètres!$A$1:$I$89,3,0)*VLOOKUP('Données projet'!$B$12,Paramètres!$A$1:$I$89,5,0)</f>
        <v>251.22240000000031</v>
      </c>
      <c r="CA119" s="13">
        <f t="shared" si="93"/>
        <v>60.847625059749866</v>
      </c>
      <c r="CB119" s="20">
        <f t="shared" si="64"/>
        <v>543.52196031239816</v>
      </c>
      <c r="CC119" s="59">
        <f t="shared" si="65"/>
        <v>836.85529364573154</v>
      </c>
      <c r="CD119" s="59">
        <f ca="1">AVERAGE(OFFSET($CC$3,0,0,'Données projet'!$E$12+1,1))-AVERAGE(OFFSET($H$3,0,0,'Données projet'!$E$12+1,1))</f>
        <v>346.37621722711009</v>
      </c>
      <c r="CE119" s="59">
        <f t="shared" si="94"/>
        <v>281.04213352617563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264.00000000000034</v>
      </c>
      <c r="CU119" s="17">
        <f>CT119*VLOOKUP('Données projet'!$B$13,Paramètres!$A$1:$I$89,3,0)*VLOOKUP('Données projet'!$B$13,Paramètres!$A$1:$I$89,5,0)</f>
        <v>284.16960000000034</v>
      </c>
      <c r="CV119" s="13">
        <f t="shared" si="95"/>
        <v>67.847405740313931</v>
      </c>
      <c r="CW119" s="20">
        <f t="shared" si="67"/>
        <v>613.09628499771406</v>
      </c>
      <c r="CX119" s="59">
        <f t="shared" si="68"/>
        <v>906.42961833104732</v>
      </c>
      <c r="CY119" s="59">
        <f ca="1">AVERAGE(OFFSET($CX$3,0,0,'Données projet'!$E$13+1,1))-AVERAGE(OFFSET($H$3,0,0,'Données projet'!$E$13+1,1))</f>
        <v>386.84212232126703</v>
      </c>
      <c r="CZ119" s="59">
        <f t="shared" si="96"/>
        <v>312.26317251925781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264.00000000000034</v>
      </c>
      <c r="O120" s="13">
        <f>N120*VLOOKUP('Données projet'!$B$9,Paramètres!$A$1:$I$89,3,0)*VLOOKUP('Données projet'!$B$9,Paramètres!$A$1:$I$89,5,0)</f>
        <v>238.86720000000028</v>
      </c>
      <c r="P120" s="13">
        <f t="shared" si="87"/>
        <v>58.195735973104206</v>
      </c>
      <c r="Q120" s="20">
        <f t="shared" si="107"/>
        <v>517.38461348649025</v>
      </c>
      <c r="R120" s="59">
        <f t="shared" si="55"/>
        <v>810.71794681982351</v>
      </c>
      <c r="S120" s="59">
        <f ca="1">AVERAGE(OFFSET($R$3,0,0,'Données projet'!$E$9+1,1))-AVERAGE(OFFSET($H$3,0,0,'Données projet'!$E$9+1,1))</f>
        <v>331.17319992770996</v>
      </c>
      <c r="T120" s="59">
        <f t="shared" si="88"/>
        <v>269.31145578726938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263.9999999999996</v>
      </c>
      <c r="AJ120" s="13">
        <f>AI120*VLOOKUP('Données projet'!$B$10,Paramètres!$A$1:$I$89,3,0)*VLOOKUP('Données projet'!$B$10,Paramètres!$A$1:$I$89,5,0)</f>
        <v>267.69599999999963</v>
      </c>
      <c r="AK120" s="13">
        <f t="shared" si="89"/>
        <v>64.360058723585382</v>
      </c>
      <c r="AL120" s="20">
        <f t="shared" si="58"/>
        <v>578.3309689435772</v>
      </c>
      <c r="AM120" s="59">
        <f t="shared" si="59"/>
        <v>871.66430227691058</v>
      </c>
      <c r="AN120" s="59">
        <f ca="1">AVERAGE(OFFSET($AM$3,0,0,'Données projet'!$E$10+1,1))-AVERAGE(OFFSET($H$3,0,0,'Données projet'!$E$10+1,1))</f>
        <v>367.69572408910977</v>
      </c>
      <c r="AO120" s="59">
        <f t="shared" si="90"/>
        <v>298.21938512262744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264.00000000000034</v>
      </c>
      <c r="BE120" s="13">
        <f>BD120*VLOOKUP('Données projet'!$B$11,Paramètres!$A$1:$I$89,3,0)*VLOOKUP('Données projet'!$B$11,Paramètres!$A$1:$I$89,5,0)</f>
        <v>255.34080000000034</v>
      </c>
      <c r="BF120" s="13">
        <f t="shared" si="91"/>
        <v>61.728182021952001</v>
      </c>
      <c r="BG120" s="20">
        <f t="shared" si="61"/>
        <v>552.22847702156707</v>
      </c>
      <c r="BH120" s="59">
        <f t="shared" si="62"/>
        <v>845.56181035490044</v>
      </c>
      <c r="BI120" s="59">
        <f ca="1">AVERAGE(OFFSET($BH$3,0,0,'Données projet'!$E$11+1,1))-AVERAGE(OFFSET($H$3,0,0,'Données projet'!$E$11+1,1))</f>
        <v>351.44031543819546</v>
      </c>
      <c r="BJ120" s="59">
        <f t="shared" si="92"/>
        <v>284.9494816485356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264.00000000000034</v>
      </c>
      <c r="BZ120" s="13">
        <f>BY120*VLOOKUP('Données projet'!$B$12,Paramètres!$A$1:$I$89,3,0)*VLOOKUP('Données projet'!$B$12,Paramètres!$A$1:$I$89,5,0)</f>
        <v>251.22240000000031</v>
      </c>
      <c r="CA120" s="13">
        <f t="shared" si="93"/>
        <v>60.847625059749866</v>
      </c>
      <c r="CB120" s="20">
        <f t="shared" si="64"/>
        <v>543.52196031239816</v>
      </c>
      <c r="CC120" s="59">
        <f t="shared" si="65"/>
        <v>836.85529364573154</v>
      </c>
      <c r="CD120" s="59">
        <f ca="1">AVERAGE(OFFSET($CC$3,0,0,'Données projet'!$E$12+1,1))-AVERAGE(OFFSET($H$3,0,0,'Données projet'!$E$12+1,1))</f>
        <v>346.37621722711009</v>
      </c>
      <c r="CE120" s="59">
        <f t="shared" si="94"/>
        <v>281.04213352617563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264.00000000000034</v>
      </c>
      <c r="CU120" s="17">
        <f>CT120*VLOOKUP('Données projet'!$B$13,Paramètres!$A$1:$I$89,3,0)*VLOOKUP('Données projet'!$B$13,Paramètres!$A$1:$I$89,5,0)</f>
        <v>284.16960000000034</v>
      </c>
      <c r="CV120" s="13">
        <f t="shared" si="95"/>
        <v>67.847405740313931</v>
      </c>
      <c r="CW120" s="20">
        <f t="shared" si="67"/>
        <v>613.09628499771406</v>
      </c>
      <c r="CX120" s="59">
        <f t="shared" si="68"/>
        <v>906.42961833104732</v>
      </c>
      <c r="CY120" s="59">
        <f ca="1">AVERAGE(OFFSET($CX$3,0,0,'Données projet'!$E$13+1,1))-AVERAGE(OFFSET($H$3,0,0,'Données projet'!$E$13+1,1))</f>
        <v>386.84212232126703</v>
      </c>
      <c r="CZ120" s="59">
        <f t="shared" si="96"/>
        <v>312.26317251925781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264.00000000000034</v>
      </c>
      <c r="O121" s="13">
        <f>N121*VLOOKUP('Données projet'!$B$9,Paramètres!$A$1:$I$89,3,0)*VLOOKUP('Données projet'!$B$9,Paramètres!$A$1:$I$89,5,0)</f>
        <v>238.86720000000028</v>
      </c>
      <c r="P121" s="13">
        <f t="shared" si="87"/>
        <v>58.195735973104206</v>
      </c>
      <c r="Q121" s="20">
        <f t="shared" si="107"/>
        <v>517.38461348649025</v>
      </c>
      <c r="R121" s="59">
        <f t="shared" si="55"/>
        <v>810.71794681982351</v>
      </c>
      <c r="S121" s="59">
        <f ca="1">AVERAGE(OFFSET($R$3,0,0,'Données projet'!$E$9+1,1))-AVERAGE(OFFSET($H$3,0,0,'Données projet'!$E$9+1,1))</f>
        <v>331.17319992770996</v>
      </c>
      <c r="T121" s="59">
        <f t="shared" si="88"/>
        <v>269.31145578726938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263.9999999999996</v>
      </c>
      <c r="AJ121" s="13">
        <f>AI121*VLOOKUP('Données projet'!$B$10,Paramètres!$A$1:$I$89,3,0)*VLOOKUP('Données projet'!$B$10,Paramètres!$A$1:$I$89,5,0)</f>
        <v>267.69599999999963</v>
      </c>
      <c r="AK121" s="13">
        <f t="shared" si="89"/>
        <v>64.360058723585382</v>
      </c>
      <c r="AL121" s="20">
        <f t="shared" si="58"/>
        <v>578.3309689435772</v>
      </c>
      <c r="AM121" s="59">
        <f t="shared" si="59"/>
        <v>871.66430227691058</v>
      </c>
      <c r="AN121" s="59">
        <f ca="1">AVERAGE(OFFSET($AM$3,0,0,'Données projet'!$E$10+1,1))-AVERAGE(OFFSET($H$3,0,0,'Données projet'!$E$10+1,1))</f>
        <v>367.69572408910977</v>
      </c>
      <c r="AO121" s="59">
        <f t="shared" si="90"/>
        <v>298.21938512262744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264.00000000000034</v>
      </c>
      <c r="BE121" s="13">
        <f>BD121*VLOOKUP('Données projet'!$B$11,Paramètres!$A$1:$I$89,3,0)*VLOOKUP('Données projet'!$B$11,Paramètres!$A$1:$I$89,5,0)</f>
        <v>255.34080000000034</v>
      </c>
      <c r="BF121" s="13">
        <f t="shared" si="91"/>
        <v>61.728182021952001</v>
      </c>
      <c r="BG121" s="20">
        <f t="shared" si="61"/>
        <v>552.22847702156707</v>
      </c>
      <c r="BH121" s="59">
        <f t="shared" si="62"/>
        <v>845.56181035490044</v>
      </c>
      <c r="BI121" s="59">
        <f ca="1">AVERAGE(OFFSET($BH$3,0,0,'Données projet'!$E$11+1,1))-AVERAGE(OFFSET($H$3,0,0,'Données projet'!$E$11+1,1))</f>
        <v>351.44031543819546</v>
      </c>
      <c r="BJ121" s="59">
        <f t="shared" si="92"/>
        <v>284.9494816485356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264.00000000000034</v>
      </c>
      <c r="BZ121" s="13">
        <f>BY121*VLOOKUP('Données projet'!$B$12,Paramètres!$A$1:$I$89,3,0)*VLOOKUP('Données projet'!$B$12,Paramètres!$A$1:$I$89,5,0)</f>
        <v>251.22240000000031</v>
      </c>
      <c r="CA121" s="13">
        <f t="shared" si="93"/>
        <v>60.847625059749866</v>
      </c>
      <c r="CB121" s="20">
        <f t="shared" si="64"/>
        <v>543.52196031239816</v>
      </c>
      <c r="CC121" s="59">
        <f t="shared" si="65"/>
        <v>836.85529364573154</v>
      </c>
      <c r="CD121" s="59">
        <f ca="1">AVERAGE(OFFSET($CC$3,0,0,'Données projet'!$E$12+1,1))-AVERAGE(OFFSET($H$3,0,0,'Données projet'!$E$12+1,1))</f>
        <v>346.37621722711009</v>
      </c>
      <c r="CE121" s="59">
        <f t="shared" si="94"/>
        <v>281.04213352617563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264.00000000000034</v>
      </c>
      <c r="CU121" s="17">
        <f>CT121*VLOOKUP('Données projet'!$B$13,Paramètres!$A$1:$I$89,3,0)*VLOOKUP('Données projet'!$B$13,Paramètres!$A$1:$I$89,5,0)</f>
        <v>284.16960000000034</v>
      </c>
      <c r="CV121" s="13">
        <f t="shared" si="95"/>
        <v>67.847405740313931</v>
      </c>
      <c r="CW121" s="20">
        <f t="shared" si="67"/>
        <v>613.09628499771406</v>
      </c>
      <c r="CX121" s="59">
        <f t="shared" si="68"/>
        <v>906.42961833104732</v>
      </c>
      <c r="CY121" s="59">
        <f ca="1">AVERAGE(OFFSET($CX$3,0,0,'Données projet'!$E$13+1,1))-AVERAGE(OFFSET($H$3,0,0,'Données projet'!$E$13+1,1))</f>
        <v>386.84212232126703</v>
      </c>
      <c r="CZ121" s="59">
        <f t="shared" si="96"/>
        <v>312.26317251925781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264.00000000000034</v>
      </c>
      <c r="O122" s="13">
        <f>N122*VLOOKUP('Données projet'!$B$9,Paramètres!$A$1:$I$89,3,0)*VLOOKUP('Données projet'!$B$9,Paramètres!$A$1:$I$89,5,0)</f>
        <v>238.86720000000028</v>
      </c>
      <c r="P122" s="13">
        <f t="shared" si="87"/>
        <v>58.195735973104206</v>
      </c>
      <c r="Q122" s="20">
        <f t="shared" si="107"/>
        <v>517.38461348649025</v>
      </c>
      <c r="R122" s="59">
        <f t="shared" si="55"/>
        <v>810.71794681982351</v>
      </c>
      <c r="S122" s="59">
        <f ca="1">AVERAGE(OFFSET($R$3,0,0,'Données projet'!$E$9+1,1))-AVERAGE(OFFSET($H$3,0,0,'Données projet'!$E$9+1,1))</f>
        <v>331.17319992770996</v>
      </c>
      <c r="T122" s="59">
        <f t="shared" si="88"/>
        <v>269.31145578726938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263.9999999999996</v>
      </c>
      <c r="AJ122" s="13">
        <f>AI122*VLOOKUP('Données projet'!$B$10,Paramètres!$A$1:$I$89,3,0)*VLOOKUP('Données projet'!$B$10,Paramètres!$A$1:$I$89,5,0)</f>
        <v>267.69599999999963</v>
      </c>
      <c r="AK122" s="13">
        <f t="shared" si="89"/>
        <v>64.360058723585382</v>
      </c>
      <c r="AL122" s="20">
        <f t="shared" si="58"/>
        <v>578.3309689435772</v>
      </c>
      <c r="AM122" s="59">
        <f t="shared" si="59"/>
        <v>871.66430227691058</v>
      </c>
      <c r="AN122" s="59">
        <f ca="1">AVERAGE(OFFSET($AM$3,0,0,'Données projet'!$E$10+1,1))-AVERAGE(OFFSET($H$3,0,0,'Données projet'!$E$10+1,1))</f>
        <v>367.69572408910977</v>
      </c>
      <c r="AO122" s="59">
        <f t="shared" si="90"/>
        <v>298.21938512262744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264.00000000000034</v>
      </c>
      <c r="BE122" s="13">
        <f>BD122*VLOOKUP('Données projet'!$B$11,Paramètres!$A$1:$I$89,3,0)*VLOOKUP('Données projet'!$B$11,Paramètres!$A$1:$I$89,5,0)</f>
        <v>255.34080000000034</v>
      </c>
      <c r="BF122" s="13">
        <f t="shared" si="91"/>
        <v>61.728182021952001</v>
      </c>
      <c r="BG122" s="20">
        <f t="shared" si="61"/>
        <v>552.22847702156707</v>
      </c>
      <c r="BH122" s="59">
        <f t="shared" si="62"/>
        <v>845.56181035490044</v>
      </c>
      <c r="BI122" s="59">
        <f ca="1">AVERAGE(OFFSET($BH$3,0,0,'Données projet'!$E$11+1,1))-AVERAGE(OFFSET($H$3,0,0,'Données projet'!$E$11+1,1))</f>
        <v>351.44031543819546</v>
      </c>
      <c r="BJ122" s="59">
        <f t="shared" si="92"/>
        <v>284.9494816485356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264.00000000000034</v>
      </c>
      <c r="BZ122" s="13">
        <f>BY122*VLOOKUP('Données projet'!$B$12,Paramètres!$A$1:$I$89,3,0)*VLOOKUP('Données projet'!$B$12,Paramètres!$A$1:$I$89,5,0)</f>
        <v>251.22240000000031</v>
      </c>
      <c r="CA122" s="13">
        <f t="shared" si="93"/>
        <v>60.847625059749866</v>
      </c>
      <c r="CB122" s="20">
        <f t="shared" si="64"/>
        <v>543.52196031239816</v>
      </c>
      <c r="CC122" s="59">
        <f t="shared" si="65"/>
        <v>836.85529364573154</v>
      </c>
      <c r="CD122" s="59">
        <f ca="1">AVERAGE(OFFSET($CC$3,0,0,'Données projet'!$E$12+1,1))-AVERAGE(OFFSET($H$3,0,0,'Données projet'!$E$12+1,1))</f>
        <v>346.37621722711009</v>
      </c>
      <c r="CE122" s="59">
        <f t="shared" si="94"/>
        <v>281.04213352617563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264.00000000000034</v>
      </c>
      <c r="CU122" s="17">
        <f>CT122*VLOOKUP('Données projet'!$B$13,Paramètres!$A$1:$I$89,3,0)*VLOOKUP('Données projet'!$B$13,Paramètres!$A$1:$I$89,5,0)</f>
        <v>284.16960000000034</v>
      </c>
      <c r="CV122" s="13">
        <f t="shared" si="95"/>
        <v>67.847405740313931</v>
      </c>
      <c r="CW122" s="20">
        <f t="shared" si="67"/>
        <v>613.09628499771406</v>
      </c>
      <c r="CX122" s="59">
        <f t="shared" si="68"/>
        <v>906.42961833104732</v>
      </c>
      <c r="CY122" s="59">
        <f ca="1">AVERAGE(OFFSET($CX$3,0,0,'Données projet'!$E$13+1,1))-AVERAGE(OFFSET($H$3,0,0,'Données projet'!$E$13+1,1))</f>
        <v>386.84212232126703</v>
      </c>
      <c r="CZ122" s="59">
        <f t="shared" si="96"/>
        <v>312.26317251925781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264.00000000000034</v>
      </c>
      <c r="O123" s="13">
        <f>N123*VLOOKUP('Données projet'!$B$9,Paramètres!$A$1:$I$89,3,0)*VLOOKUP('Données projet'!$B$9,Paramètres!$A$1:$I$89,5,0)</f>
        <v>238.86720000000028</v>
      </c>
      <c r="P123" s="13">
        <f t="shared" si="87"/>
        <v>58.195735973104206</v>
      </c>
      <c r="Q123" s="20">
        <f t="shared" si="107"/>
        <v>517.38461348649025</v>
      </c>
      <c r="R123" s="59">
        <f t="shared" si="55"/>
        <v>810.71794681982351</v>
      </c>
      <c r="S123" s="59">
        <f ca="1">AVERAGE(OFFSET($R$3,0,0,'Données projet'!$E$9+1,1))-AVERAGE(OFFSET($H$3,0,0,'Données projet'!$E$9+1,1))</f>
        <v>331.17319992770996</v>
      </c>
      <c r="T123" s="59">
        <f t="shared" si="88"/>
        <v>269.31145578726938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263.9999999999996</v>
      </c>
      <c r="AJ123" s="13">
        <f>AI123*VLOOKUP('Données projet'!$B$10,Paramètres!$A$1:$I$89,3,0)*VLOOKUP('Données projet'!$B$10,Paramètres!$A$1:$I$89,5,0)</f>
        <v>267.69599999999963</v>
      </c>
      <c r="AK123" s="13">
        <f t="shared" si="89"/>
        <v>64.360058723585382</v>
      </c>
      <c r="AL123" s="20">
        <f t="shared" si="58"/>
        <v>578.3309689435772</v>
      </c>
      <c r="AM123" s="59">
        <f t="shared" si="59"/>
        <v>871.66430227691058</v>
      </c>
      <c r="AN123" s="59">
        <f ca="1">AVERAGE(OFFSET($AM$3,0,0,'Données projet'!$E$10+1,1))-AVERAGE(OFFSET($H$3,0,0,'Données projet'!$E$10+1,1))</f>
        <v>367.69572408910977</v>
      </c>
      <c r="AO123" s="59">
        <f t="shared" si="90"/>
        <v>298.21938512262744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264.00000000000034</v>
      </c>
      <c r="BE123" s="13">
        <f>BD123*VLOOKUP('Données projet'!$B$11,Paramètres!$A$1:$I$89,3,0)*VLOOKUP('Données projet'!$B$11,Paramètres!$A$1:$I$89,5,0)</f>
        <v>255.34080000000034</v>
      </c>
      <c r="BF123" s="13">
        <f t="shared" si="91"/>
        <v>61.728182021952001</v>
      </c>
      <c r="BG123" s="20">
        <f t="shared" si="61"/>
        <v>552.22847702156707</v>
      </c>
      <c r="BH123" s="59">
        <f t="shared" si="62"/>
        <v>845.56181035490044</v>
      </c>
      <c r="BI123" s="59">
        <f ca="1">AVERAGE(OFFSET($BH$3,0,0,'Données projet'!$E$11+1,1))-AVERAGE(OFFSET($H$3,0,0,'Données projet'!$E$11+1,1))</f>
        <v>351.44031543819546</v>
      </c>
      <c r="BJ123" s="59">
        <f t="shared" si="92"/>
        <v>284.9494816485356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264.00000000000034</v>
      </c>
      <c r="BZ123" s="13">
        <f>BY123*VLOOKUP('Données projet'!$B$12,Paramètres!$A$1:$I$89,3,0)*VLOOKUP('Données projet'!$B$12,Paramètres!$A$1:$I$89,5,0)</f>
        <v>251.22240000000031</v>
      </c>
      <c r="CA123" s="13">
        <f t="shared" si="93"/>
        <v>60.847625059749866</v>
      </c>
      <c r="CB123" s="20">
        <f t="shared" si="64"/>
        <v>543.52196031239816</v>
      </c>
      <c r="CC123" s="59">
        <f t="shared" si="65"/>
        <v>836.85529364573154</v>
      </c>
      <c r="CD123" s="59">
        <f ca="1">AVERAGE(OFFSET($CC$3,0,0,'Données projet'!$E$12+1,1))-AVERAGE(OFFSET($H$3,0,0,'Données projet'!$E$12+1,1))</f>
        <v>346.37621722711009</v>
      </c>
      <c r="CE123" s="59">
        <f t="shared" si="94"/>
        <v>281.04213352617563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264.00000000000034</v>
      </c>
      <c r="CU123" s="17">
        <f>CT123*VLOOKUP('Données projet'!$B$13,Paramètres!$A$1:$I$89,3,0)*VLOOKUP('Données projet'!$B$13,Paramètres!$A$1:$I$89,5,0)</f>
        <v>284.16960000000034</v>
      </c>
      <c r="CV123" s="13">
        <f t="shared" si="95"/>
        <v>67.847405740313931</v>
      </c>
      <c r="CW123" s="20">
        <f t="shared" si="67"/>
        <v>613.09628499771406</v>
      </c>
      <c r="CX123" s="59">
        <f t="shared" si="68"/>
        <v>906.42961833104732</v>
      </c>
      <c r="CY123" s="59">
        <f ca="1">AVERAGE(OFFSET($CX$3,0,0,'Données projet'!$E$13+1,1))-AVERAGE(OFFSET($H$3,0,0,'Données projet'!$E$13+1,1))</f>
        <v>386.84212232126703</v>
      </c>
      <c r="CZ123" s="59">
        <f t="shared" si="96"/>
        <v>312.26317251925781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264.00000000000034</v>
      </c>
      <c r="O124" s="13">
        <f>N124*VLOOKUP('Données projet'!$B$9,Paramètres!$A$1:$I$89,3,0)*VLOOKUP('Données projet'!$B$9,Paramètres!$A$1:$I$89,5,0)</f>
        <v>238.86720000000028</v>
      </c>
      <c r="P124" s="13">
        <f t="shared" si="87"/>
        <v>58.195735973104206</v>
      </c>
      <c r="Q124" s="20">
        <f t="shared" si="107"/>
        <v>517.38461348649025</v>
      </c>
      <c r="R124" s="59">
        <f t="shared" si="55"/>
        <v>810.71794681982351</v>
      </c>
      <c r="S124" s="59">
        <f ca="1">AVERAGE(OFFSET($R$3,0,0,'Données projet'!$E$9+1,1))-AVERAGE(OFFSET($H$3,0,0,'Données projet'!$E$9+1,1))</f>
        <v>331.17319992770996</v>
      </c>
      <c r="T124" s="59">
        <f t="shared" si="88"/>
        <v>269.31145578726938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263.9999999999996</v>
      </c>
      <c r="AJ124" s="13">
        <f>AI124*VLOOKUP('Données projet'!$B$10,Paramètres!$A$1:$I$89,3,0)*VLOOKUP('Données projet'!$B$10,Paramètres!$A$1:$I$89,5,0)</f>
        <v>267.69599999999963</v>
      </c>
      <c r="AK124" s="13">
        <f t="shared" si="89"/>
        <v>64.360058723585382</v>
      </c>
      <c r="AL124" s="20">
        <f t="shared" si="58"/>
        <v>578.3309689435772</v>
      </c>
      <c r="AM124" s="59">
        <f t="shared" si="59"/>
        <v>871.66430227691058</v>
      </c>
      <c r="AN124" s="59">
        <f ca="1">AVERAGE(OFFSET($AM$3,0,0,'Données projet'!$E$10+1,1))-AVERAGE(OFFSET($H$3,0,0,'Données projet'!$E$10+1,1))</f>
        <v>367.69572408910977</v>
      </c>
      <c r="AO124" s="59">
        <f t="shared" si="90"/>
        <v>298.21938512262744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264.00000000000034</v>
      </c>
      <c r="BE124" s="13">
        <f>BD124*VLOOKUP('Données projet'!$B$11,Paramètres!$A$1:$I$89,3,0)*VLOOKUP('Données projet'!$B$11,Paramètres!$A$1:$I$89,5,0)</f>
        <v>255.34080000000034</v>
      </c>
      <c r="BF124" s="13">
        <f t="shared" si="91"/>
        <v>61.728182021952001</v>
      </c>
      <c r="BG124" s="20">
        <f t="shared" si="61"/>
        <v>552.22847702156707</v>
      </c>
      <c r="BH124" s="59">
        <f t="shared" si="62"/>
        <v>845.56181035490044</v>
      </c>
      <c r="BI124" s="59">
        <f ca="1">AVERAGE(OFFSET($BH$3,0,0,'Données projet'!$E$11+1,1))-AVERAGE(OFFSET($H$3,0,0,'Données projet'!$E$11+1,1))</f>
        <v>351.44031543819546</v>
      </c>
      <c r="BJ124" s="59">
        <f t="shared" si="92"/>
        <v>284.9494816485356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264.00000000000034</v>
      </c>
      <c r="BZ124" s="13">
        <f>BY124*VLOOKUP('Données projet'!$B$12,Paramètres!$A$1:$I$89,3,0)*VLOOKUP('Données projet'!$B$12,Paramètres!$A$1:$I$89,5,0)</f>
        <v>251.22240000000031</v>
      </c>
      <c r="CA124" s="13">
        <f t="shared" si="93"/>
        <v>60.847625059749866</v>
      </c>
      <c r="CB124" s="20">
        <f t="shared" si="64"/>
        <v>543.52196031239816</v>
      </c>
      <c r="CC124" s="59">
        <f t="shared" si="65"/>
        <v>836.85529364573154</v>
      </c>
      <c r="CD124" s="59">
        <f ca="1">AVERAGE(OFFSET($CC$3,0,0,'Données projet'!$E$12+1,1))-AVERAGE(OFFSET($H$3,0,0,'Données projet'!$E$12+1,1))</f>
        <v>346.37621722711009</v>
      </c>
      <c r="CE124" s="59">
        <f t="shared" si="94"/>
        <v>281.04213352617563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264.00000000000034</v>
      </c>
      <c r="CU124" s="17">
        <f>CT124*VLOOKUP('Données projet'!$B$13,Paramètres!$A$1:$I$89,3,0)*VLOOKUP('Données projet'!$B$13,Paramètres!$A$1:$I$89,5,0)</f>
        <v>284.16960000000034</v>
      </c>
      <c r="CV124" s="13">
        <f t="shared" si="95"/>
        <v>67.847405740313931</v>
      </c>
      <c r="CW124" s="20">
        <f t="shared" si="67"/>
        <v>613.09628499771406</v>
      </c>
      <c r="CX124" s="59">
        <f t="shared" si="68"/>
        <v>906.42961833104732</v>
      </c>
      <c r="CY124" s="59">
        <f ca="1">AVERAGE(OFFSET($CX$3,0,0,'Données projet'!$E$13+1,1))-AVERAGE(OFFSET($H$3,0,0,'Données projet'!$E$13+1,1))</f>
        <v>386.84212232126703</v>
      </c>
      <c r="CZ124" s="59">
        <f t="shared" si="96"/>
        <v>312.26317251925781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264.00000000000034</v>
      </c>
      <c r="O125" s="13">
        <f>N125*VLOOKUP('Données projet'!$B$9,Paramètres!$A$1:$I$89,3,0)*VLOOKUP('Données projet'!$B$9,Paramètres!$A$1:$I$89,5,0)</f>
        <v>238.86720000000028</v>
      </c>
      <c r="P125" s="13">
        <f t="shared" si="87"/>
        <v>58.195735973104206</v>
      </c>
      <c r="Q125" s="20">
        <f t="shared" si="107"/>
        <v>517.38461348649025</v>
      </c>
      <c r="R125" s="59">
        <f t="shared" si="55"/>
        <v>810.71794681982351</v>
      </c>
      <c r="S125" s="59">
        <f ca="1">AVERAGE(OFFSET($R$3,0,0,'Données projet'!$E$9+1,1))-AVERAGE(OFFSET($H$3,0,0,'Données projet'!$E$9+1,1))</f>
        <v>331.17319992770996</v>
      </c>
      <c r="T125" s="59">
        <f t="shared" si="88"/>
        <v>269.31145578726938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263.9999999999996</v>
      </c>
      <c r="AJ125" s="13">
        <f>AI125*VLOOKUP('Données projet'!$B$10,Paramètres!$A$1:$I$89,3,0)*VLOOKUP('Données projet'!$B$10,Paramètres!$A$1:$I$89,5,0)</f>
        <v>267.69599999999963</v>
      </c>
      <c r="AK125" s="13">
        <f t="shared" si="89"/>
        <v>64.360058723585382</v>
      </c>
      <c r="AL125" s="20">
        <f t="shared" si="58"/>
        <v>578.3309689435772</v>
      </c>
      <c r="AM125" s="59">
        <f t="shared" si="59"/>
        <v>871.66430227691058</v>
      </c>
      <c r="AN125" s="59">
        <f ca="1">AVERAGE(OFFSET($AM$3,0,0,'Données projet'!$E$10+1,1))-AVERAGE(OFFSET($H$3,0,0,'Données projet'!$E$10+1,1))</f>
        <v>367.69572408910977</v>
      </c>
      <c r="AO125" s="59">
        <f t="shared" si="90"/>
        <v>298.21938512262744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264.00000000000034</v>
      </c>
      <c r="BE125" s="13">
        <f>BD125*VLOOKUP('Données projet'!$B$11,Paramètres!$A$1:$I$89,3,0)*VLOOKUP('Données projet'!$B$11,Paramètres!$A$1:$I$89,5,0)</f>
        <v>255.34080000000034</v>
      </c>
      <c r="BF125" s="13">
        <f t="shared" si="91"/>
        <v>61.728182021952001</v>
      </c>
      <c r="BG125" s="20">
        <f t="shared" si="61"/>
        <v>552.22847702156707</v>
      </c>
      <c r="BH125" s="59">
        <f t="shared" si="62"/>
        <v>845.56181035490044</v>
      </c>
      <c r="BI125" s="59">
        <f ca="1">AVERAGE(OFFSET($BH$3,0,0,'Données projet'!$E$11+1,1))-AVERAGE(OFFSET($H$3,0,0,'Données projet'!$E$11+1,1))</f>
        <v>351.44031543819546</v>
      </c>
      <c r="BJ125" s="59">
        <f t="shared" si="92"/>
        <v>284.9494816485356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264.00000000000034</v>
      </c>
      <c r="BZ125" s="13">
        <f>BY125*VLOOKUP('Données projet'!$B$12,Paramètres!$A$1:$I$89,3,0)*VLOOKUP('Données projet'!$B$12,Paramètres!$A$1:$I$89,5,0)</f>
        <v>251.22240000000031</v>
      </c>
      <c r="CA125" s="13">
        <f t="shared" si="93"/>
        <v>60.847625059749866</v>
      </c>
      <c r="CB125" s="20">
        <f t="shared" si="64"/>
        <v>543.52196031239816</v>
      </c>
      <c r="CC125" s="59">
        <f t="shared" si="65"/>
        <v>836.85529364573154</v>
      </c>
      <c r="CD125" s="59">
        <f ca="1">AVERAGE(OFFSET($CC$3,0,0,'Données projet'!$E$12+1,1))-AVERAGE(OFFSET($H$3,0,0,'Données projet'!$E$12+1,1))</f>
        <v>346.37621722711009</v>
      </c>
      <c r="CE125" s="59">
        <f t="shared" si="94"/>
        <v>281.04213352617563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264.00000000000034</v>
      </c>
      <c r="CU125" s="17">
        <f>CT125*VLOOKUP('Données projet'!$B$13,Paramètres!$A$1:$I$89,3,0)*VLOOKUP('Données projet'!$B$13,Paramètres!$A$1:$I$89,5,0)</f>
        <v>284.16960000000034</v>
      </c>
      <c r="CV125" s="13">
        <f t="shared" si="95"/>
        <v>67.847405740313931</v>
      </c>
      <c r="CW125" s="20">
        <f t="shared" si="67"/>
        <v>613.09628499771406</v>
      </c>
      <c r="CX125" s="59">
        <f t="shared" si="68"/>
        <v>906.42961833104732</v>
      </c>
      <c r="CY125" s="59">
        <f ca="1">AVERAGE(OFFSET($CX$3,0,0,'Données projet'!$E$13+1,1))-AVERAGE(OFFSET($H$3,0,0,'Données projet'!$E$13+1,1))</f>
        <v>386.84212232126703</v>
      </c>
      <c r="CZ125" s="59">
        <f t="shared" si="96"/>
        <v>312.26317251925781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264.00000000000034</v>
      </c>
      <c r="O126" s="13">
        <f>N126*VLOOKUP('Données projet'!$B$9,Paramètres!$A$1:$I$89,3,0)*VLOOKUP('Données projet'!$B$9,Paramètres!$A$1:$I$89,5,0)</f>
        <v>238.86720000000028</v>
      </c>
      <c r="P126" s="13">
        <f t="shared" si="87"/>
        <v>58.195735973104206</v>
      </c>
      <c r="Q126" s="20">
        <f t="shared" si="107"/>
        <v>517.38461348649025</v>
      </c>
      <c r="R126" s="59">
        <f t="shared" si="55"/>
        <v>810.71794681982351</v>
      </c>
      <c r="S126" s="59">
        <f ca="1">AVERAGE(OFFSET($R$3,0,0,'Données projet'!$E$9+1,1))-AVERAGE(OFFSET($H$3,0,0,'Données projet'!$E$9+1,1))</f>
        <v>331.17319992770996</v>
      </c>
      <c r="T126" s="59">
        <f t="shared" si="88"/>
        <v>269.31145578726938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263.9999999999996</v>
      </c>
      <c r="AJ126" s="13">
        <f>AI126*VLOOKUP('Données projet'!$B$10,Paramètres!$A$1:$I$89,3,0)*VLOOKUP('Données projet'!$B$10,Paramètres!$A$1:$I$89,5,0)</f>
        <v>267.69599999999963</v>
      </c>
      <c r="AK126" s="13">
        <f t="shared" si="89"/>
        <v>64.360058723585382</v>
      </c>
      <c r="AL126" s="20">
        <f t="shared" si="58"/>
        <v>578.3309689435772</v>
      </c>
      <c r="AM126" s="59">
        <f t="shared" si="59"/>
        <v>871.66430227691058</v>
      </c>
      <c r="AN126" s="59">
        <f ca="1">AVERAGE(OFFSET($AM$3,0,0,'Données projet'!$E$10+1,1))-AVERAGE(OFFSET($H$3,0,0,'Données projet'!$E$10+1,1))</f>
        <v>367.69572408910977</v>
      </c>
      <c r="AO126" s="59">
        <f t="shared" si="90"/>
        <v>298.21938512262744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264.00000000000034</v>
      </c>
      <c r="BE126" s="13">
        <f>BD126*VLOOKUP('Données projet'!$B$11,Paramètres!$A$1:$I$89,3,0)*VLOOKUP('Données projet'!$B$11,Paramètres!$A$1:$I$89,5,0)</f>
        <v>255.34080000000034</v>
      </c>
      <c r="BF126" s="13">
        <f t="shared" si="91"/>
        <v>61.728182021952001</v>
      </c>
      <c r="BG126" s="20">
        <f t="shared" si="61"/>
        <v>552.22847702156707</v>
      </c>
      <c r="BH126" s="59">
        <f t="shared" si="62"/>
        <v>845.56181035490044</v>
      </c>
      <c r="BI126" s="59">
        <f ca="1">AVERAGE(OFFSET($BH$3,0,0,'Données projet'!$E$11+1,1))-AVERAGE(OFFSET($H$3,0,0,'Données projet'!$E$11+1,1))</f>
        <v>351.44031543819546</v>
      </c>
      <c r="BJ126" s="59">
        <f t="shared" si="92"/>
        <v>284.9494816485356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264.00000000000034</v>
      </c>
      <c r="BZ126" s="13">
        <f>BY126*VLOOKUP('Données projet'!$B$12,Paramètres!$A$1:$I$89,3,0)*VLOOKUP('Données projet'!$B$12,Paramètres!$A$1:$I$89,5,0)</f>
        <v>251.22240000000031</v>
      </c>
      <c r="CA126" s="13">
        <f t="shared" si="93"/>
        <v>60.847625059749866</v>
      </c>
      <c r="CB126" s="20">
        <f t="shared" si="64"/>
        <v>543.52196031239816</v>
      </c>
      <c r="CC126" s="59">
        <f t="shared" si="65"/>
        <v>836.85529364573154</v>
      </c>
      <c r="CD126" s="59">
        <f ca="1">AVERAGE(OFFSET($CC$3,0,0,'Données projet'!$E$12+1,1))-AVERAGE(OFFSET($H$3,0,0,'Données projet'!$E$12+1,1))</f>
        <v>346.37621722711009</v>
      </c>
      <c r="CE126" s="59">
        <f t="shared" si="94"/>
        <v>281.04213352617563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264.00000000000034</v>
      </c>
      <c r="CU126" s="17">
        <f>CT126*VLOOKUP('Données projet'!$B$13,Paramètres!$A$1:$I$89,3,0)*VLOOKUP('Données projet'!$B$13,Paramètres!$A$1:$I$89,5,0)</f>
        <v>284.16960000000034</v>
      </c>
      <c r="CV126" s="13">
        <f t="shared" si="95"/>
        <v>67.847405740313931</v>
      </c>
      <c r="CW126" s="20">
        <f t="shared" si="67"/>
        <v>613.09628499771406</v>
      </c>
      <c r="CX126" s="59">
        <f t="shared" si="68"/>
        <v>906.42961833104732</v>
      </c>
      <c r="CY126" s="59">
        <f ca="1">AVERAGE(OFFSET($CX$3,0,0,'Données projet'!$E$13+1,1))-AVERAGE(OFFSET($H$3,0,0,'Données projet'!$E$13+1,1))</f>
        <v>386.84212232126703</v>
      </c>
      <c r="CZ126" s="59">
        <f t="shared" si="96"/>
        <v>312.26317251925781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264.00000000000034</v>
      </c>
      <c r="O127" s="13">
        <f>N127*VLOOKUP('Données projet'!$B$9,Paramètres!$A$1:$I$89,3,0)*VLOOKUP('Données projet'!$B$9,Paramètres!$A$1:$I$89,5,0)</f>
        <v>238.86720000000028</v>
      </c>
      <c r="P127" s="13">
        <f t="shared" si="87"/>
        <v>58.195735973104206</v>
      </c>
      <c r="Q127" s="20">
        <f t="shared" si="107"/>
        <v>517.38461348649025</v>
      </c>
      <c r="R127" s="59">
        <f t="shared" si="55"/>
        <v>810.71794681982351</v>
      </c>
      <c r="S127" s="59">
        <f ca="1">AVERAGE(OFFSET($R$3,0,0,'Données projet'!$E$9+1,1))-AVERAGE(OFFSET($H$3,0,0,'Données projet'!$E$9+1,1))</f>
        <v>331.17319992770996</v>
      </c>
      <c r="T127" s="59">
        <f t="shared" si="88"/>
        <v>269.31145578726938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263.9999999999996</v>
      </c>
      <c r="AJ127" s="13">
        <f>AI127*VLOOKUP('Données projet'!$B$10,Paramètres!$A$1:$I$89,3,0)*VLOOKUP('Données projet'!$B$10,Paramètres!$A$1:$I$89,5,0)</f>
        <v>267.69599999999963</v>
      </c>
      <c r="AK127" s="13">
        <f t="shared" si="89"/>
        <v>64.360058723585382</v>
      </c>
      <c r="AL127" s="20">
        <f t="shared" si="58"/>
        <v>578.3309689435772</v>
      </c>
      <c r="AM127" s="59">
        <f t="shared" si="59"/>
        <v>871.66430227691058</v>
      </c>
      <c r="AN127" s="59">
        <f ca="1">AVERAGE(OFFSET($AM$3,0,0,'Données projet'!$E$10+1,1))-AVERAGE(OFFSET($H$3,0,0,'Données projet'!$E$10+1,1))</f>
        <v>367.69572408910977</v>
      </c>
      <c r="AO127" s="59">
        <f t="shared" si="90"/>
        <v>298.21938512262744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264.00000000000034</v>
      </c>
      <c r="BE127" s="13">
        <f>BD127*VLOOKUP('Données projet'!$B$11,Paramètres!$A$1:$I$89,3,0)*VLOOKUP('Données projet'!$B$11,Paramètres!$A$1:$I$89,5,0)</f>
        <v>255.34080000000034</v>
      </c>
      <c r="BF127" s="13">
        <f t="shared" si="91"/>
        <v>61.728182021952001</v>
      </c>
      <c r="BG127" s="20">
        <f t="shared" si="61"/>
        <v>552.22847702156707</v>
      </c>
      <c r="BH127" s="59">
        <f t="shared" si="62"/>
        <v>845.56181035490044</v>
      </c>
      <c r="BI127" s="59">
        <f ca="1">AVERAGE(OFFSET($BH$3,0,0,'Données projet'!$E$11+1,1))-AVERAGE(OFFSET($H$3,0,0,'Données projet'!$E$11+1,1))</f>
        <v>351.44031543819546</v>
      </c>
      <c r="BJ127" s="59">
        <f t="shared" si="92"/>
        <v>284.9494816485356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264.00000000000034</v>
      </c>
      <c r="BZ127" s="13">
        <f>BY127*VLOOKUP('Données projet'!$B$12,Paramètres!$A$1:$I$89,3,0)*VLOOKUP('Données projet'!$B$12,Paramètres!$A$1:$I$89,5,0)</f>
        <v>251.22240000000031</v>
      </c>
      <c r="CA127" s="13">
        <f t="shared" si="93"/>
        <v>60.847625059749866</v>
      </c>
      <c r="CB127" s="20">
        <f t="shared" si="64"/>
        <v>543.52196031239816</v>
      </c>
      <c r="CC127" s="59">
        <f t="shared" si="65"/>
        <v>836.85529364573154</v>
      </c>
      <c r="CD127" s="59">
        <f ca="1">AVERAGE(OFFSET($CC$3,0,0,'Données projet'!$E$12+1,1))-AVERAGE(OFFSET($H$3,0,0,'Données projet'!$E$12+1,1))</f>
        <v>346.37621722711009</v>
      </c>
      <c r="CE127" s="59">
        <f t="shared" si="94"/>
        <v>281.04213352617563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264.00000000000034</v>
      </c>
      <c r="CU127" s="17">
        <f>CT127*VLOOKUP('Données projet'!$B$13,Paramètres!$A$1:$I$89,3,0)*VLOOKUP('Données projet'!$B$13,Paramètres!$A$1:$I$89,5,0)</f>
        <v>284.16960000000034</v>
      </c>
      <c r="CV127" s="13">
        <f t="shared" si="95"/>
        <v>67.847405740313931</v>
      </c>
      <c r="CW127" s="20">
        <f t="shared" si="67"/>
        <v>613.09628499771406</v>
      </c>
      <c r="CX127" s="59">
        <f t="shared" si="68"/>
        <v>906.42961833104732</v>
      </c>
      <c r="CY127" s="59">
        <f ca="1">AVERAGE(OFFSET($CX$3,0,0,'Données projet'!$E$13+1,1))-AVERAGE(OFFSET($H$3,0,0,'Données projet'!$E$13+1,1))</f>
        <v>386.84212232126703</v>
      </c>
      <c r="CZ127" s="59">
        <f t="shared" si="96"/>
        <v>312.26317251925781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264.00000000000034</v>
      </c>
      <c r="O128" s="13">
        <f>N128*VLOOKUP('Données projet'!$B$9,Paramètres!$A$1:$I$89,3,0)*VLOOKUP('Données projet'!$B$9,Paramètres!$A$1:$I$89,5,0)</f>
        <v>238.86720000000028</v>
      </c>
      <c r="P128" s="13">
        <f t="shared" si="87"/>
        <v>58.195735973104206</v>
      </c>
      <c r="Q128" s="20">
        <f t="shared" si="107"/>
        <v>517.38461348649025</v>
      </c>
      <c r="R128" s="59">
        <f t="shared" si="55"/>
        <v>810.71794681982351</v>
      </c>
      <c r="S128" s="59">
        <f ca="1">AVERAGE(OFFSET($R$3,0,0,'Données projet'!$E$9+1,1))-AVERAGE(OFFSET($H$3,0,0,'Données projet'!$E$9+1,1))</f>
        <v>331.17319992770996</v>
      </c>
      <c r="T128" s="59">
        <f t="shared" si="88"/>
        <v>269.31145578726938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263.9999999999996</v>
      </c>
      <c r="AJ128" s="13">
        <f>AI128*VLOOKUP('Données projet'!$B$10,Paramètres!$A$1:$I$89,3,0)*VLOOKUP('Données projet'!$B$10,Paramètres!$A$1:$I$89,5,0)</f>
        <v>267.69599999999963</v>
      </c>
      <c r="AK128" s="13">
        <f t="shared" si="89"/>
        <v>64.360058723585382</v>
      </c>
      <c r="AL128" s="20">
        <f t="shared" si="58"/>
        <v>578.3309689435772</v>
      </c>
      <c r="AM128" s="59">
        <f t="shared" si="59"/>
        <v>871.66430227691058</v>
      </c>
      <c r="AN128" s="59">
        <f ca="1">AVERAGE(OFFSET($AM$3,0,0,'Données projet'!$E$10+1,1))-AVERAGE(OFFSET($H$3,0,0,'Données projet'!$E$10+1,1))</f>
        <v>367.69572408910977</v>
      </c>
      <c r="AO128" s="59">
        <f t="shared" si="90"/>
        <v>298.21938512262744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264.00000000000034</v>
      </c>
      <c r="BE128" s="13">
        <f>BD128*VLOOKUP('Données projet'!$B$11,Paramètres!$A$1:$I$89,3,0)*VLOOKUP('Données projet'!$B$11,Paramètres!$A$1:$I$89,5,0)</f>
        <v>255.34080000000034</v>
      </c>
      <c r="BF128" s="13">
        <f t="shared" si="91"/>
        <v>61.728182021952001</v>
      </c>
      <c r="BG128" s="20">
        <f t="shared" si="61"/>
        <v>552.22847702156707</v>
      </c>
      <c r="BH128" s="59">
        <f t="shared" si="62"/>
        <v>845.56181035490044</v>
      </c>
      <c r="BI128" s="59">
        <f ca="1">AVERAGE(OFFSET($BH$3,0,0,'Données projet'!$E$11+1,1))-AVERAGE(OFFSET($H$3,0,0,'Données projet'!$E$11+1,1))</f>
        <v>351.44031543819546</v>
      </c>
      <c r="BJ128" s="59">
        <f t="shared" si="92"/>
        <v>284.9494816485356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264.00000000000034</v>
      </c>
      <c r="BZ128" s="13">
        <f>BY128*VLOOKUP('Données projet'!$B$12,Paramètres!$A$1:$I$89,3,0)*VLOOKUP('Données projet'!$B$12,Paramètres!$A$1:$I$89,5,0)</f>
        <v>251.22240000000031</v>
      </c>
      <c r="CA128" s="13">
        <f t="shared" si="93"/>
        <v>60.847625059749866</v>
      </c>
      <c r="CB128" s="20">
        <f t="shared" si="64"/>
        <v>543.52196031239816</v>
      </c>
      <c r="CC128" s="59">
        <f t="shared" si="65"/>
        <v>836.85529364573154</v>
      </c>
      <c r="CD128" s="59">
        <f ca="1">AVERAGE(OFFSET($CC$3,0,0,'Données projet'!$E$12+1,1))-AVERAGE(OFFSET($H$3,0,0,'Données projet'!$E$12+1,1))</f>
        <v>346.37621722711009</v>
      </c>
      <c r="CE128" s="59">
        <f t="shared" si="94"/>
        <v>281.04213352617563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264.00000000000034</v>
      </c>
      <c r="CU128" s="17">
        <f>CT128*VLOOKUP('Données projet'!$B$13,Paramètres!$A$1:$I$89,3,0)*VLOOKUP('Données projet'!$B$13,Paramètres!$A$1:$I$89,5,0)</f>
        <v>284.16960000000034</v>
      </c>
      <c r="CV128" s="13">
        <f t="shared" si="95"/>
        <v>67.847405740313931</v>
      </c>
      <c r="CW128" s="20">
        <f t="shared" si="67"/>
        <v>613.09628499771406</v>
      </c>
      <c r="CX128" s="59">
        <f t="shared" si="68"/>
        <v>906.42961833104732</v>
      </c>
      <c r="CY128" s="59">
        <f ca="1">AVERAGE(OFFSET($CX$3,0,0,'Données projet'!$E$13+1,1))-AVERAGE(OFFSET($H$3,0,0,'Données projet'!$E$13+1,1))</f>
        <v>386.84212232126703</v>
      </c>
      <c r="CZ128" s="59">
        <f t="shared" si="96"/>
        <v>312.26317251925781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264.00000000000034</v>
      </c>
      <c r="O129" s="13">
        <f>N129*VLOOKUP('Données projet'!$B$9,Paramètres!$A$1:$I$89,3,0)*VLOOKUP('Données projet'!$B$9,Paramètres!$A$1:$I$89,5,0)</f>
        <v>238.86720000000028</v>
      </c>
      <c r="P129" s="13">
        <f t="shared" si="87"/>
        <v>58.195735973104206</v>
      </c>
      <c r="Q129" s="20">
        <f t="shared" si="107"/>
        <v>517.38461348649025</v>
      </c>
      <c r="R129" s="59">
        <f t="shared" si="55"/>
        <v>810.71794681982351</v>
      </c>
      <c r="S129" s="59">
        <f ca="1">AVERAGE(OFFSET($R$3,0,0,'Données projet'!$E$9+1,1))-AVERAGE(OFFSET($H$3,0,0,'Données projet'!$E$9+1,1))</f>
        <v>331.17319992770996</v>
      </c>
      <c r="T129" s="59">
        <f t="shared" si="88"/>
        <v>269.31145578726938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263.9999999999996</v>
      </c>
      <c r="AJ129" s="13">
        <f>AI129*VLOOKUP('Données projet'!$B$10,Paramètres!$A$1:$I$89,3,0)*VLOOKUP('Données projet'!$B$10,Paramètres!$A$1:$I$89,5,0)</f>
        <v>267.69599999999963</v>
      </c>
      <c r="AK129" s="13">
        <f t="shared" si="89"/>
        <v>64.360058723585382</v>
      </c>
      <c r="AL129" s="20">
        <f t="shared" si="58"/>
        <v>578.3309689435772</v>
      </c>
      <c r="AM129" s="59">
        <f t="shared" si="59"/>
        <v>871.66430227691058</v>
      </c>
      <c r="AN129" s="59">
        <f ca="1">AVERAGE(OFFSET($AM$3,0,0,'Données projet'!$E$10+1,1))-AVERAGE(OFFSET($H$3,0,0,'Données projet'!$E$10+1,1))</f>
        <v>367.69572408910977</v>
      </c>
      <c r="AO129" s="59">
        <f t="shared" si="90"/>
        <v>298.21938512262744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264.00000000000034</v>
      </c>
      <c r="BE129" s="13">
        <f>BD129*VLOOKUP('Données projet'!$B$11,Paramètres!$A$1:$I$89,3,0)*VLOOKUP('Données projet'!$B$11,Paramètres!$A$1:$I$89,5,0)</f>
        <v>255.34080000000034</v>
      </c>
      <c r="BF129" s="13">
        <f t="shared" si="91"/>
        <v>61.728182021952001</v>
      </c>
      <c r="BG129" s="20">
        <f t="shared" si="61"/>
        <v>552.22847702156707</v>
      </c>
      <c r="BH129" s="59">
        <f t="shared" si="62"/>
        <v>845.56181035490044</v>
      </c>
      <c r="BI129" s="59">
        <f ca="1">AVERAGE(OFFSET($BH$3,0,0,'Données projet'!$E$11+1,1))-AVERAGE(OFFSET($H$3,0,0,'Données projet'!$E$11+1,1))</f>
        <v>351.44031543819546</v>
      </c>
      <c r="BJ129" s="59">
        <f t="shared" si="92"/>
        <v>284.9494816485356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264.00000000000034</v>
      </c>
      <c r="BZ129" s="13">
        <f>BY129*VLOOKUP('Données projet'!$B$12,Paramètres!$A$1:$I$89,3,0)*VLOOKUP('Données projet'!$B$12,Paramètres!$A$1:$I$89,5,0)</f>
        <v>251.22240000000031</v>
      </c>
      <c r="CA129" s="13">
        <f t="shared" si="93"/>
        <v>60.847625059749866</v>
      </c>
      <c r="CB129" s="20">
        <f t="shared" si="64"/>
        <v>543.52196031239816</v>
      </c>
      <c r="CC129" s="59">
        <f t="shared" si="65"/>
        <v>836.85529364573154</v>
      </c>
      <c r="CD129" s="59">
        <f ca="1">AVERAGE(OFFSET($CC$3,0,0,'Données projet'!$E$12+1,1))-AVERAGE(OFFSET($H$3,0,0,'Données projet'!$E$12+1,1))</f>
        <v>346.37621722711009</v>
      </c>
      <c r="CE129" s="59">
        <f t="shared" si="94"/>
        <v>281.04213352617563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264.00000000000034</v>
      </c>
      <c r="CU129" s="17">
        <f>CT129*VLOOKUP('Données projet'!$B$13,Paramètres!$A$1:$I$89,3,0)*VLOOKUP('Données projet'!$B$13,Paramètres!$A$1:$I$89,5,0)</f>
        <v>284.16960000000034</v>
      </c>
      <c r="CV129" s="13">
        <f t="shared" si="95"/>
        <v>67.847405740313931</v>
      </c>
      <c r="CW129" s="20">
        <f t="shared" si="67"/>
        <v>613.09628499771406</v>
      </c>
      <c r="CX129" s="59">
        <f t="shared" si="68"/>
        <v>906.42961833104732</v>
      </c>
      <c r="CY129" s="59">
        <f ca="1">AVERAGE(OFFSET($CX$3,0,0,'Données projet'!$E$13+1,1))-AVERAGE(OFFSET($H$3,0,0,'Données projet'!$E$13+1,1))</f>
        <v>386.84212232126703</v>
      </c>
      <c r="CZ129" s="59">
        <f t="shared" si="96"/>
        <v>312.26317251925781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264.00000000000034</v>
      </c>
      <c r="O130" s="13">
        <f>N130*VLOOKUP('Données projet'!$B$9,Paramètres!$A$1:$I$89,3,0)*VLOOKUP('Données projet'!$B$9,Paramètres!$A$1:$I$89,5,0)</f>
        <v>238.86720000000028</v>
      </c>
      <c r="P130" s="13">
        <f t="shared" si="87"/>
        <v>58.195735973104206</v>
      </c>
      <c r="Q130" s="20">
        <f t="shared" si="107"/>
        <v>517.38461348649025</v>
      </c>
      <c r="R130" s="59">
        <f t="shared" si="55"/>
        <v>810.71794681982351</v>
      </c>
      <c r="S130" s="59">
        <f ca="1">AVERAGE(OFFSET($R$3,0,0,'Données projet'!$E$9+1,1))-AVERAGE(OFFSET($H$3,0,0,'Données projet'!$E$9+1,1))</f>
        <v>331.17319992770996</v>
      </c>
      <c r="T130" s="59">
        <f t="shared" si="88"/>
        <v>269.31145578726938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263.9999999999996</v>
      </c>
      <c r="AJ130" s="13">
        <f>AI130*VLOOKUP('Données projet'!$B$10,Paramètres!$A$1:$I$89,3,0)*VLOOKUP('Données projet'!$B$10,Paramètres!$A$1:$I$89,5,0)</f>
        <v>267.69599999999963</v>
      </c>
      <c r="AK130" s="13">
        <f t="shared" si="89"/>
        <v>64.360058723585382</v>
      </c>
      <c r="AL130" s="20">
        <f t="shared" si="58"/>
        <v>578.3309689435772</v>
      </c>
      <c r="AM130" s="59">
        <f t="shared" si="59"/>
        <v>871.66430227691058</v>
      </c>
      <c r="AN130" s="59">
        <f ca="1">AVERAGE(OFFSET($AM$3,0,0,'Données projet'!$E$10+1,1))-AVERAGE(OFFSET($H$3,0,0,'Données projet'!$E$10+1,1))</f>
        <v>367.69572408910977</v>
      </c>
      <c r="AO130" s="59">
        <f t="shared" si="90"/>
        <v>298.21938512262744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264.00000000000034</v>
      </c>
      <c r="BE130" s="13">
        <f>BD130*VLOOKUP('Données projet'!$B$11,Paramètres!$A$1:$I$89,3,0)*VLOOKUP('Données projet'!$B$11,Paramètres!$A$1:$I$89,5,0)</f>
        <v>255.34080000000034</v>
      </c>
      <c r="BF130" s="13">
        <f t="shared" si="91"/>
        <v>61.728182021952001</v>
      </c>
      <c r="BG130" s="20">
        <f t="shared" si="61"/>
        <v>552.22847702156707</v>
      </c>
      <c r="BH130" s="59">
        <f t="shared" si="62"/>
        <v>845.56181035490044</v>
      </c>
      <c r="BI130" s="59">
        <f ca="1">AVERAGE(OFFSET($BH$3,0,0,'Données projet'!$E$11+1,1))-AVERAGE(OFFSET($H$3,0,0,'Données projet'!$E$11+1,1))</f>
        <v>351.44031543819546</v>
      </c>
      <c r="BJ130" s="59">
        <f t="shared" si="92"/>
        <v>284.9494816485356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264.00000000000034</v>
      </c>
      <c r="BZ130" s="13">
        <f>BY130*VLOOKUP('Données projet'!$B$12,Paramètres!$A$1:$I$89,3,0)*VLOOKUP('Données projet'!$B$12,Paramètres!$A$1:$I$89,5,0)</f>
        <v>251.22240000000031</v>
      </c>
      <c r="CA130" s="13">
        <f t="shared" si="93"/>
        <v>60.847625059749866</v>
      </c>
      <c r="CB130" s="20">
        <f t="shared" si="64"/>
        <v>543.52196031239816</v>
      </c>
      <c r="CC130" s="59">
        <f t="shared" si="65"/>
        <v>836.85529364573154</v>
      </c>
      <c r="CD130" s="59">
        <f ca="1">AVERAGE(OFFSET($CC$3,0,0,'Données projet'!$E$12+1,1))-AVERAGE(OFFSET($H$3,0,0,'Données projet'!$E$12+1,1))</f>
        <v>346.37621722711009</v>
      </c>
      <c r="CE130" s="59">
        <f t="shared" si="94"/>
        <v>281.04213352617563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264.00000000000034</v>
      </c>
      <c r="CU130" s="17">
        <f>CT130*VLOOKUP('Données projet'!$B$13,Paramètres!$A$1:$I$89,3,0)*VLOOKUP('Données projet'!$B$13,Paramètres!$A$1:$I$89,5,0)</f>
        <v>284.16960000000034</v>
      </c>
      <c r="CV130" s="13">
        <f t="shared" si="95"/>
        <v>67.847405740313931</v>
      </c>
      <c r="CW130" s="20">
        <f t="shared" si="67"/>
        <v>613.09628499771406</v>
      </c>
      <c r="CX130" s="59">
        <f t="shared" si="68"/>
        <v>906.42961833104732</v>
      </c>
      <c r="CY130" s="59">
        <f ca="1">AVERAGE(OFFSET($CX$3,0,0,'Données projet'!$E$13+1,1))-AVERAGE(OFFSET($H$3,0,0,'Données projet'!$E$13+1,1))</f>
        <v>386.84212232126703</v>
      </c>
      <c r="CZ130" s="59">
        <f t="shared" si="96"/>
        <v>312.26317251925781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264.00000000000034</v>
      </c>
      <c r="O131" s="13">
        <f>N131*VLOOKUP('Données projet'!$B$9,Paramètres!$A$1:$I$89,3,0)*VLOOKUP('Données projet'!$B$9,Paramètres!$A$1:$I$89,5,0)</f>
        <v>238.86720000000028</v>
      </c>
      <c r="P131" s="13">
        <f t="shared" si="87"/>
        <v>58.195735973104206</v>
      </c>
      <c r="Q131" s="20">
        <f t="shared" ref="Q131:Q153" si="108">(O131+P131)*0.475*44/12</f>
        <v>517.38461348649025</v>
      </c>
      <c r="R131" s="59">
        <f t="shared" ref="R131:R194" si="109">Q131+(I131+J131)*44/12</f>
        <v>810.71794681982351</v>
      </c>
      <c r="S131" s="59">
        <f ca="1">AVERAGE(OFFSET($R$3,0,0,'Données projet'!$E$9+1,1))-AVERAGE(OFFSET($H$3,0,0,'Données projet'!$E$9+1,1))</f>
        <v>331.17319992770996</v>
      </c>
      <c r="T131" s="59">
        <f t="shared" si="88"/>
        <v>269.31145578726938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263.9999999999996</v>
      </c>
      <c r="AJ131" s="13">
        <f>AI131*VLOOKUP('Données projet'!$B$10,Paramètres!$A$1:$I$89,3,0)*VLOOKUP('Données projet'!$B$10,Paramètres!$A$1:$I$89,5,0)</f>
        <v>267.69599999999963</v>
      </c>
      <c r="AK131" s="13">
        <f t="shared" si="89"/>
        <v>64.360058723585382</v>
      </c>
      <c r="AL131" s="20">
        <f t="shared" si="58"/>
        <v>578.3309689435772</v>
      </c>
      <c r="AM131" s="59">
        <f t="shared" si="59"/>
        <v>871.66430227691058</v>
      </c>
      <c r="AN131" s="59">
        <f ca="1">AVERAGE(OFFSET($AM$3,0,0,'Données projet'!$E$10+1,1))-AVERAGE(OFFSET($H$3,0,0,'Données projet'!$E$10+1,1))</f>
        <v>367.69572408910977</v>
      </c>
      <c r="AO131" s="59">
        <f t="shared" si="90"/>
        <v>298.21938512262744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264.00000000000034</v>
      </c>
      <c r="BE131" s="13">
        <f>BD131*VLOOKUP('Données projet'!$B$11,Paramètres!$A$1:$I$89,3,0)*VLOOKUP('Données projet'!$B$11,Paramètres!$A$1:$I$89,5,0)</f>
        <v>255.34080000000034</v>
      </c>
      <c r="BF131" s="13">
        <f t="shared" si="91"/>
        <v>61.728182021952001</v>
      </c>
      <c r="BG131" s="20">
        <f t="shared" si="61"/>
        <v>552.22847702156707</v>
      </c>
      <c r="BH131" s="59">
        <f t="shared" si="62"/>
        <v>845.56181035490044</v>
      </c>
      <c r="BI131" s="59">
        <f ca="1">AVERAGE(OFFSET($BH$3,0,0,'Données projet'!$E$11+1,1))-AVERAGE(OFFSET($H$3,0,0,'Données projet'!$E$11+1,1))</f>
        <v>351.44031543819546</v>
      </c>
      <c r="BJ131" s="59">
        <f t="shared" si="92"/>
        <v>284.9494816485356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264.00000000000034</v>
      </c>
      <c r="BZ131" s="13">
        <f>BY131*VLOOKUP('Données projet'!$B$12,Paramètres!$A$1:$I$89,3,0)*VLOOKUP('Données projet'!$B$12,Paramètres!$A$1:$I$89,5,0)</f>
        <v>251.22240000000031</v>
      </c>
      <c r="CA131" s="13">
        <f t="shared" si="93"/>
        <v>60.847625059749866</v>
      </c>
      <c r="CB131" s="20">
        <f t="shared" si="64"/>
        <v>543.52196031239816</v>
      </c>
      <c r="CC131" s="59">
        <f t="shared" si="65"/>
        <v>836.85529364573154</v>
      </c>
      <c r="CD131" s="59">
        <f ca="1">AVERAGE(OFFSET($CC$3,0,0,'Données projet'!$E$12+1,1))-AVERAGE(OFFSET($H$3,0,0,'Données projet'!$E$12+1,1))</f>
        <v>346.37621722711009</v>
      </c>
      <c r="CE131" s="59">
        <f t="shared" si="94"/>
        <v>281.04213352617563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264.00000000000034</v>
      </c>
      <c r="CU131" s="17">
        <f>CT131*VLOOKUP('Données projet'!$B$13,Paramètres!$A$1:$I$89,3,0)*VLOOKUP('Données projet'!$B$13,Paramètres!$A$1:$I$89,5,0)</f>
        <v>284.16960000000034</v>
      </c>
      <c r="CV131" s="13">
        <f t="shared" si="95"/>
        <v>67.847405740313931</v>
      </c>
      <c r="CW131" s="20">
        <f t="shared" si="67"/>
        <v>613.09628499771406</v>
      </c>
      <c r="CX131" s="59">
        <f t="shared" si="68"/>
        <v>906.42961833104732</v>
      </c>
      <c r="CY131" s="59">
        <f ca="1">AVERAGE(OFFSET($CX$3,0,0,'Données projet'!$E$13+1,1))-AVERAGE(OFFSET($H$3,0,0,'Données projet'!$E$13+1,1))</f>
        <v>386.84212232126703</v>
      </c>
      <c r="CZ131" s="59">
        <f t="shared" si="96"/>
        <v>312.26317251925781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264.00000000000034</v>
      </c>
      <c r="O132" s="13">
        <f>N132*VLOOKUP('Données projet'!$B$9,Paramètres!$A$1:$I$89,3,0)*VLOOKUP('Données projet'!$B$9,Paramètres!$A$1:$I$89,5,0)</f>
        <v>238.86720000000028</v>
      </c>
      <c r="P132" s="13">
        <f t="shared" si="87"/>
        <v>58.195735973104206</v>
      </c>
      <c r="Q132" s="20">
        <f t="shared" si="108"/>
        <v>517.38461348649025</v>
      </c>
      <c r="R132" s="59">
        <f t="shared" si="109"/>
        <v>810.71794681982351</v>
      </c>
      <c r="S132" s="59">
        <f ca="1">AVERAGE(OFFSET($R$3,0,0,'Données projet'!$E$9+1,1))-AVERAGE(OFFSET($H$3,0,0,'Données projet'!$E$9+1,1))</f>
        <v>331.17319992770996</v>
      </c>
      <c r="T132" s="59">
        <f t="shared" si="88"/>
        <v>269.31145578726938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263.9999999999996</v>
      </c>
      <c r="AJ132" s="13">
        <f>AI132*VLOOKUP('Données projet'!$B$10,Paramètres!$A$1:$I$89,3,0)*VLOOKUP('Données projet'!$B$10,Paramètres!$A$1:$I$89,5,0)</f>
        <v>267.69599999999963</v>
      </c>
      <c r="AK132" s="13">
        <f t="shared" si="89"/>
        <v>64.360058723585382</v>
      </c>
      <c r="AL132" s="20">
        <f t="shared" ref="AL132:AL153" si="112">(AJ132+AK132)*0.475*44/12</f>
        <v>578.3309689435772</v>
      </c>
      <c r="AM132" s="59">
        <f t="shared" ref="AM132:AM195" si="113">AL132+(AD132+AE132)*44/12</f>
        <v>871.66430227691058</v>
      </c>
      <c r="AN132" s="59">
        <f ca="1">AVERAGE(OFFSET($AM$3,0,0,'Données projet'!$E$10+1,1))-AVERAGE(OFFSET($H$3,0,0,'Données projet'!$E$10+1,1))</f>
        <v>367.69572408910977</v>
      </c>
      <c r="AO132" s="59">
        <f t="shared" si="90"/>
        <v>298.21938512262744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264.00000000000034</v>
      </c>
      <c r="BE132" s="13">
        <f>BD132*VLOOKUP('Données projet'!$B$11,Paramètres!$A$1:$I$89,3,0)*VLOOKUP('Données projet'!$B$11,Paramètres!$A$1:$I$89,5,0)</f>
        <v>255.34080000000034</v>
      </c>
      <c r="BF132" s="13">
        <f t="shared" si="91"/>
        <v>61.728182021952001</v>
      </c>
      <c r="BG132" s="20">
        <f t="shared" ref="BG132:BG153" si="115">(BE132+BF132)*0.475*44/12</f>
        <v>552.22847702156707</v>
      </c>
      <c r="BH132" s="59">
        <f t="shared" ref="BH132:BH195" si="116">BG132+(AY132+AZ132)*44/12</f>
        <v>845.56181035490044</v>
      </c>
      <c r="BI132" s="59">
        <f ca="1">AVERAGE(OFFSET($BH$3,0,0,'Données projet'!$E$11+1,1))-AVERAGE(OFFSET($H$3,0,0,'Données projet'!$E$11+1,1))</f>
        <v>351.44031543819546</v>
      </c>
      <c r="BJ132" s="59">
        <f t="shared" si="92"/>
        <v>284.9494816485356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264.00000000000034</v>
      </c>
      <c r="BZ132" s="13">
        <f>BY132*VLOOKUP('Données projet'!$B$12,Paramètres!$A$1:$I$89,3,0)*VLOOKUP('Données projet'!$B$12,Paramètres!$A$1:$I$89,5,0)</f>
        <v>251.22240000000031</v>
      </c>
      <c r="CA132" s="13">
        <f t="shared" si="93"/>
        <v>60.847625059749866</v>
      </c>
      <c r="CB132" s="20">
        <f t="shared" ref="CB132:CB153" si="118">(BZ132+CA132)*0.475*44/12</f>
        <v>543.52196031239816</v>
      </c>
      <c r="CC132" s="59">
        <f t="shared" ref="CC132:CC195" si="119">CB132+(BT132+BU132)*44/12</f>
        <v>836.85529364573154</v>
      </c>
      <c r="CD132" s="59">
        <f ca="1">AVERAGE(OFFSET($CC$3,0,0,'Données projet'!$E$12+1,1))-AVERAGE(OFFSET($H$3,0,0,'Données projet'!$E$12+1,1))</f>
        <v>346.37621722711009</v>
      </c>
      <c r="CE132" s="59">
        <f t="shared" si="94"/>
        <v>281.04213352617563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264.00000000000034</v>
      </c>
      <c r="CU132" s="17">
        <f>CT132*VLOOKUP('Données projet'!$B$13,Paramètres!$A$1:$I$89,3,0)*VLOOKUP('Données projet'!$B$13,Paramètres!$A$1:$I$89,5,0)</f>
        <v>284.16960000000034</v>
      </c>
      <c r="CV132" s="13">
        <f t="shared" si="95"/>
        <v>67.847405740313931</v>
      </c>
      <c r="CW132" s="20">
        <f t="shared" ref="CW132:CW153" si="121">(CU132+CV132)*0.475*44/12</f>
        <v>613.09628499771406</v>
      </c>
      <c r="CX132" s="59">
        <f t="shared" ref="CX132:CX195" si="122">CW132+(CO132+CP132)*44/12</f>
        <v>906.42961833104732</v>
      </c>
      <c r="CY132" s="59">
        <f ca="1">AVERAGE(OFFSET($CX$3,0,0,'Données projet'!$E$13+1,1))-AVERAGE(OFFSET($H$3,0,0,'Données projet'!$E$13+1,1))</f>
        <v>386.84212232126703</v>
      </c>
      <c r="CZ132" s="59">
        <f t="shared" si="96"/>
        <v>312.26317251925781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264.00000000000034</v>
      </c>
      <c r="O133" s="13">
        <f>N133*VLOOKUP('Données projet'!$B$9,Paramètres!$A$1:$I$89,3,0)*VLOOKUP('Données projet'!$B$9,Paramètres!$A$1:$I$89,5,0)</f>
        <v>238.86720000000028</v>
      </c>
      <c r="P133" s="13">
        <f t="shared" ref="P133:P196" si="141">EXP(-1.0587+0.8836*LN(O133)+0.284)</f>
        <v>58.195735973104206</v>
      </c>
      <c r="Q133" s="20">
        <f t="shared" si="108"/>
        <v>517.38461348649025</v>
      </c>
      <c r="R133" s="59">
        <f t="shared" si="109"/>
        <v>810.71794681982351</v>
      </c>
      <c r="S133" s="59">
        <f ca="1">AVERAGE(OFFSET($R$3,0,0,'Données projet'!$E$9+1,1))-AVERAGE(OFFSET($H$3,0,0,'Données projet'!$E$9+1,1))</f>
        <v>331.17319992770996</v>
      </c>
      <c r="T133" s="59">
        <f t="shared" ref="T133:T196" si="142">$T$3</f>
        <v>269.31145578726938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263.9999999999996</v>
      </c>
      <c r="AJ133" s="13">
        <f>AI133*VLOOKUP('Données projet'!$B$10,Paramètres!$A$1:$I$89,3,0)*VLOOKUP('Données projet'!$B$10,Paramètres!$A$1:$I$89,5,0)</f>
        <v>267.69599999999963</v>
      </c>
      <c r="AK133" s="13">
        <f t="shared" ref="AK133:AK153" si="143">EXP(-1.0587+0.8836*LN(AJ133)+0.284)</f>
        <v>64.360058723585382</v>
      </c>
      <c r="AL133" s="20">
        <f t="shared" si="112"/>
        <v>578.3309689435772</v>
      </c>
      <c r="AM133" s="59">
        <f t="shared" si="113"/>
        <v>871.66430227691058</v>
      </c>
      <c r="AN133" s="59">
        <f ca="1">AVERAGE(OFFSET($AM$3,0,0,'Données projet'!$E$10+1,1))-AVERAGE(OFFSET($H$3,0,0,'Données projet'!$E$10+1,1))</f>
        <v>367.69572408910977</v>
      </c>
      <c r="AO133" s="59">
        <f t="shared" ref="AO133:AO196" si="144">$AO$3</f>
        <v>298.21938512262744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264.00000000000034</v>
      </c>
      <c r="BE133" s="13">
        <f>BD133*VLOOKUP('Données projet'!$B$11,Paramètres!$A$1:$I$89,3,0)*VLOOKUP('Données projet'!$B$11,Paramètres!$A$1:$I$89,5,0)</f>
        <v>255.34080000000034</v>
      </c>
      <c r="BF133" s="13">
        <f t="shared" ref="BF133:BF153" si="145">EXP(-1.0587+0.8836*LN(BE133)+0.284)</f>
        <v>61.728182021952001</v>
      </c>
      <c r="BG133" s="20">
        <f t="shared" si="115"/>
        <v>552.22847702156707</v>
      </c>
      <c r="BH133" s="59">
        <f t="shared" si="116"/>
        <v>845.56181035490044</v>
      </c>
      <c r="BI133" s="59">
        <f ca="1">AVERAGE(OFFSET($BH$3,0,0,'Données projet'!$E$11+1,1))-AVERAGE(OFFSET($H$3,0,0,'Données projet'!$E$11+1,1))</f>
        <v>351.44031543819546</v>
      </c>
      <c r="BJ133" s="59">
        <f t="shared" ref="BJ133:BJ196" si="146">$BJ$3</f>
        <v>284.9494816485356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264.00000000000034</v>
      </c>
      <c r="BZ133" s="13">
        <f>BY133*VLOOKUP('Données projet'!$B$12,Paramètres!$A$1:$I$89,3,0)*VLOOKUP('Données projet'!$B$12,Paramètres!$A$1:$I$89,5,0)</f>
        <v>251.22240000000031</v>
      </c>
      <c r="CA133" s="13">
        <f t="shared" ref="CA133:CA153" si="147">EXP(-1.0587+0.8836*LN(BZ133)+0.284)</f>
        <v>60.847625059749866</v>
      </c>
      <c r="CB133" s="20">
        <f t="shared" si="118"/>
        <v>543.52196031239816</v>
      </c>
      <c r="CC133" s="59">
        <f t="shared" si="119"/>
        <v>836.85529364573154</v>
      </c>
      <c r="CD133" s="59">
        <f ca="1">AVERAGE(OFFSET($CC$3,0,0,'Données projet'!$E$12+1,1))-AVERAGE(OFFSET($H$3,0,0,'Données projet'!$E$12+1,1))</f>
        <v>346.37621722711009</v>
      </c>
      <c r="CE133" s="59">
        <f t="shared" ref="CE133:CE196" si="148">$CE$3</f>
        <v>281.04213352617563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264.00000000000034</v>
      </c>
      <c r="CU133" s="17">
        <f>CT133*VLOOKUP('Données projet'!$B$13,Paramètres!$A$1:$I$89,3,0)*VLOOKUP('Données projet'!$B$13,Paramètres!$A$1:$I$89,5,0)</f>
        <v>284.16960000000034</v>
      </c>
      <c r="CV133" s="13">
        <f t="shared" ref="CV133:CV153" si="149">EXP(-1.0587+0.8836*LN(CU133)+0.284)</f>
        <v>67.847405740313931</v>
      </c>
      <c r="CW133" s="20">
        <f t="shared" si="121"/>
        <v>613.09628499771406</v>
      </c>
      <c r="CX133" s="59">
        <f t="shared" si="122"/>
        <v>906.42961833104732</v>
      </c>
      <c r="CY133" s="59">
        <f ca="1">AVERAGE(OFFSET($CX$3,0,0,'Données projet'!$E$13+1,1))-AVERAGE(OFFSET($H$3,0,0,'Données projet'!$E$13+1,1))</f>
        <v>386.84212232126703</v>
      </c>
      <c r="CZ133" s="59">
        <f t="shared" ref="CZ133:CZ196" si="150">$CZ$3</f>
        <v>312.26317251925781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264.00000000000034</v>
      </c>
      <c r="O134" s="13">
        <f>N134*VLOOKUP('Données projet'!$B$9,Paramètres!$A$1:$I$89,3,0)*VLOOKUP('Données projet'!$B$9,Paramètres!$A$1:$I$89,5,0)</f>
        <v>238.86720000000028</v>
      </c>
      <c r="P134" s="13">
        <f t="shared" si="141"/>
        <v>58.195735973104206</v>
      </c>
      <c r="Q134" s="20">
        <f t="shared" si="108"/>
        <v>517.38461348649025</v>
      </c>
      <c r="R134" s="59">
        <f t="shared" si="109"/>
        <v>810.71794681982351</v>
      </c>
      <c r="S134" s="59">
        <f ca="1">AVERAGE(OFFSET($R$3,0,0,'Données projet'!$E$9+1,1))-AVERAGE(OFFSET($H$3,0,0,'Données projet'!$E$9+1,1))</f>
        <v>331.17319992770996</v>
      </c>
      <c r="T134" s="59">
        <f t="shared" si="142"/>
        <v>269.31145578726938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263.9999999999996</v>
      </c>
      <c r="AJ134" s="13">
        <f>AI134*VLOOKUP('Données projet'!$B$10,Paramètres!$A$1:$I$89,3,0)*VLOOKUP('Données projet'!$B$10,Paramètres!$A$1:$I$89,5,0)</f>
        <v>267.69599999999963</v>
      </c>
      <c r="AK134" s="13">
        <f t="shared" si="143"/>
        <v>64.360058723585382</v>
      </c>
      <c r="AL134" s="20">
        <f t="shared" si="112"/>
        <v>578.3309689435772</v>
      </c>
      <c r="AM134" s="59">
        <f t="shared" si="113"/>
        <v>871.66430227691058</v>
      </c>
      <c r="AN134" s="59">
        <f ca="1">AVERAGE(OFFSET($AM$3,0,0,'Données projet'!$E$10+1,1))-AVERAGE(OFFSET($H$3,0,0,'Données projet'!$E$10+1,1))</f>
        <v>367.69572408910977</v>
      </c>
      <c r="AO134" s="59">
        <f t="shared" si="144"/>
        <v>298.21938512262744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264.00000000000034</v>
      </c>
      <c r="BE134" s="13">
        <f>BD134*VLOOKUP('Données projet'!$B$11,Paramètres!$A$1:$I$89,3,0)*VLOOKUP('Données projet'!$B$11,Paramètres!$A$1:$I$89,5,0)</f>
        <v>255.34080000000034</v>
      </c>
      <c r="BF134" s="13">
        <f t="shared" si="145"/>
        <v>61.728182021952001</v>
      </c>
      <c r="BG134" s="20">
        <f t="shared" si="115"/>
        <v>552.22847702156707</v>
      </c>
      <c r="BH134" s="59">
        <f t="shared" si="116"/>
        <v>845.56181035490044</v>
      </c>
      <c r="BI134" s="59">
        <f ca="1">AVERAGE(OFFSET($BH$3,0,0,'Données projet'!$E$11+1,1))-AVERAGE(OFFSET($H$3,0,0,'Données projet'!$E$11+1,1))</f>
        <v>351.44031543819546</v>
      </c>
      <c r="BJ134" s="59">
        <f t="shared" si="146"/>
        <v>284.9494816485356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264.00000000000034</v>
      </c>
      <c r="BZ134" s="13">
        <f>BY134*VLOOKUP('Données projet'!$B$12,Paramètres!$A$1:$I$89,3,0)*VLOOKUP('Données projet'!$B$12,Paramètres!$A$1:$I$89,5,0)</f>
        <v>251.22240000000031</v>
      </c>
      <c r="CA134" s="13">
        <f t="shared" si="147"/>
        <v>60.847625059749866</v>
      </c>
      <c r="CB134" s="20">
        <f t="shared" si="118"/>
        <v>543.52196031239816</v>
      </c>
      <c r="CC134" s="59">
        <f t="shared" si="119"/>
        <v>836.85529364573154</v>
      </c>
      <c r="CD134" s="59">
        <f ca="1">AVERAGE(OFFSET($CC$3,0,0,'Données projet'!$E$12+1,1))-AVERAGE(OFFSET($H$3,0,0,'Données projet'!$E$12+1,1))</f>
        <v>346.37621722711009</v>
      </c>
      <c r="CE134" s="59">
        <f t="shared" si="148"/>
        <v>281.04213352617563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264.00000000000034</v>
      </c>
      <c r="CU134" s="17">
        <f>CT134*VLOOKUP('Données projet'!$B$13,Paramètres!$A$1:$I$89,3,0)*VLOOKUP('Données projet'!$B$13,Paramètres!$A$1:$I$89,5,0)</f>
        <v>284.16960000000034</v>
      </c>
      <c r="CV134" s="13">
        <f t="shared" si="149"/>
        <v>67.847405740313931</v>
      </c>
      <c r="CW134" s="20">
        <f t="shared" si="121"/>
        <v>613.09628499771406</v>
      </c>
      <c r="CX134" s="59">
        <f t="shared" si="122"/>
        <v>906.42961833104732</v>
      </c>
      <c r="CY134" s="59">
        <f ca="1">AVERAGE(OFFSET($CX$3,0,0,'Données projet'!$E$13+1,1))-AVERAGE(OFFSET($H$3,0,0,'Données projet'!$E$13+1,1))</f>
        <v>386.84212232126703</v>
      </c>
      <c r="CZ134" s="59">
        <f t="shared" si="150"/>
        <v>312.26317251925781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264.00000000000034</v>
      </c>
      <c r="O135" s="13">
        <f>N135*VLOOKUP('Données projet'!$B$9,Paramètres!$A$1:$I$89,3,0)*VLOOKUP('Données projet'!$B$9,Paramètres!$A$1:$I$89,5,0)</f>
        <v>238.86720000000028</v>
      </c>
      <c r="P135" s="13">
        <f t="shared" si="141"/>
        <v>58.195735973104206</v>
      </c>
      <c r="Q135" s="20">
        <f t="shared" si="108"/>
        <v>517.38461348649025</v>
      </c>
      <c r="R135" s="59">
        <f t="shared" si="109"/>
        <v>810.71794681982351</v>
      </c>
      <c r="S135" s="59">
        <f ca="1">AVERAGE(OFFSET($R$3,0,0,'Données projet'!$E$9+1,1))-AVERAGE(OFFSET($H$3,0,0,'Données projet'!$E$9+1,1))</f>
        <v>331.17319992770996</v>
      </c>
      <c r="T135" s="59">
        <f t="shared" si="142"/>
        <v>269.31145578726938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263.9999999999996</v>
      </c>
      <c r="AJ135" s="13">
        <f>AI135*VLOOKUP('Données projet'!$B$10,Paramètres!$A$1:$I$89,3,0)*VLOOKUP('Données projet'!$B$10,Paramètres!$A$1:$I$89,5,0)</f>
        <v>267.69599999999963</v>
      </c>
      <c r="AK135" s="13">
        <f t="shared" si="143"/>
        <v>64.360058723585382</v>
      </c>
      <c r="AL135" s="20">
        <f t="shared" si="112"/>
        <v>578.3309689435772</v>
      </c>
      <c r="AM135" s="59">
        <f t="shared" si="113"/>
        <v>871.66430227691058</v>
      </c>
      <c r="AN135" s="59">
        <f ca="1">AVERAGE(OFFSET($AM$3,0,0,'Données projet'!$E$10+1,1))-AVERAGE(OFFSET($H$3,0,0,'Données projet'!$E$10+1,1))</f>
        <v>367.69572408910977</v>
      </c>
      <c r="AO135" s="59">
        <f t="shared" si="144"/>
        <v>298.21938512262744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264.00000000000034</v>
      </c>
      <c r="BE135" s="13">
        <f>BD135*VLOOKUP('Données projet'!$B$11,Paramètres!$A$1:$I$89,3,0)*VLOOKUP('Données projet'!$B$11,Paramètres!$A$1:$I$89,5,0)</f>
        <v>255.34080000000034</v>
      </c>
      <c r="BF135" s="13">
        <f t="shared" si="145"/>
        <v>61.728182021952001</v>
      </c>
      <c r="BG135" s="20">
        <f t="shared" si="115"/>
        <v>552.22847702156707</v>
      </c>
      <c r="BH135" s="59">
        <f t="shared" si="116"/>
        <v>845.56181035490044</v>
      </c>
      <c r="BI135" s="59">
        <f ca="1">AVERAGE(OFFSET($BH$3,0,0,'Données projet'!$E$11+1,1))-AVERAGE(OFFSET($H$3,0,0,'Données projet'!$E$11+1,1))</f>
        <v>351.44031543819546</v>
      </c>
      <c r="BJ135" s="59">
        <f t="shared" si="146"/>
        <v>284.9494816485356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264.00000000000034</v>
      </c>
      <c r="BZ135" s="13">
        <f>BY135*VLOOKUP('Données projet'!$B$12,Paramètres!$A$1:$I$89,3,0)*VLOOKUP('Données projet'!$B$12,Paramètres!$A$1:$I$89,5,0)</f>
        <v>251.22240000000031</v>
      </c>
      <c r="CA135" s="13">
        <f t="shared" si="147"/>
        <v>60.847625059749866</v>
      </c>
      <c r="CB135" s="20">
        <f t="shared" si="118"/>
        <v>543.52196031239816</v>
      </c>
      <c r="CC135" s="59">
        <f t="shared" si="119"/>
        <v>836.85529364573154</v>
      </c>
      <c r="CD135" s="59">
        <f ca="1">AVERAGE(OFFSET($CC$3,0,0,'Données projet'!$E$12+1,1))-AVERAGE(OFFSET($H$3,0,0,'Données projet'!$E$12+1,1))</f>
        <v>346.37621722711009</v>
      </c>
      <c r="CE135" s="59">
        <f t="shared" si="148"/>
        <v>281.04213352617563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264.00000000000034</v>
      </c>
      <c r="CU135" s="17">
        <f>CT135*VLOOKUP('Données projet'!$B$13,Paramètres!$A$1:$I$89,3,0)*VLOOKUP('Données projet'!$B$13,Paramètres!$A$1:$I$89,5,0)</f>
        <v>284.16960000000034</v>
      </c>
      <c r="CV135" s="13">
        <f t="shared" si="149"/>
        <v>67.847405740313931</v>
      </c>
      <c r="CW135" s="20">
        <f t="shared" si="121"/>
        <v>613.09628499771406</v>
      </c>
      <c r="CX135" s="59">
        <f t="shared" si="122"/>
        <v>906.42961833104732</v>
      </c>
      <c r="CY135" s="59">
        <f ca="1">AVERAGE(OFFSET($CX$3,0,0,'Données projet'!$E$13+1,1))-AVERAGE(OFFSET($H$3,0,0,'Données projet'!$E$13+1,1))</f>
        <v>386.84212232126703</v>
      </c>
      <c r="CZ135" s="59">
        <f t="shared" si="150"/>
        <v>312.26317251925781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264.00000000000034</v>
      </c>
      <c r="O136" s="13">
        <f>N136*VLOOKUP('Données projet'!$B$9,Paramètres!$A$1:$I$89,3,0)*VLOOKUP('Données projet'!$B$9,Paramètres!$A$1:$I$89,5,0)</f>
        <v>238.86720000000028</v>
      </c>
      <c r="P136" s="13">
        <f t="shared" si="141"/>
        <v>58.195735973104206</v>
      </c>
      <c r="Q136" s="20">
        <f t="shared" si="108"/>
        <v>517.38461348649025</v>
      </c>
      <c r="R136" s="59">
        <f t="shared" si="109"/>
        <v>810.71794681982351</v>
      </c>
      <c r="S136" s="59">
        <f ca="1">AVERAGE(OFFSET($R$3,0,0,'Données projet'!$E$9+1,1))-AVERAGE(OFFSET($H$3,0,0,'Données projet'!$E$9+1,1))</f>
        <v>331.17319992770996</v>
      </c>
      <c r="T136" s="59">
        <f t="shared" si="142"/>
        <v>269.31145578726938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263.9999999999996</v>
      </c>
      <c r="AJ136" s="13">
        <f>AI136*VLOOKUP('Données projet'!$B$10,Paramètres!$A$1:$I$89,3,0)*VLOOKUP('Données projet'!$B$10,Paramètres!$A$1:$I$89,5,0)</f>
        <v>267.69599999999963</v>
      </c>
      <c r="AK136" s="13">
        <f t="shared" si="143"/>
        <v>64.360058723585382</v>
      </c>
      <c r="AL136" s="20">
        <f t="shared" si="112"/>
        <v>578.3309689435772</v>
      </c>
      <c r="AM136" s="59">
        <f t="shared" si="113"/>
        <v>871.66430227691058</v>
      </c>
      <c r="AN136" s="59">
        <f ca="1">AVERAGE(OFFSET($AM$3,0,0,'Données projet'!$E$10+1,1))-AVERAGE(OFFSET($H$3,0,0,'Données projet'!$E$10+1,1))</f>
        <v>367.69572408910977</v>
      </c>
      <c r="AO136" s="59">
        <f t="shared" si="144"/>
        <v>298.21938512262744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264.00000000000034</v>
      </c>
      <c r="BE136" s="13">
        <f>BD136*VLOOKUP('Données projet'!$B$11,Paramètres!$A$1:$I$89,3,0)*VLOOKUP('Données projet'!$B$11,Paramètres!$A$1:$I$89,5,0)</f>
        <v>255.34080000000034</v>
      </c>
      <c r="BF136" s="13">
        <f t="shared" si="145"/>
        <v>61.728182021952001</v>
      </c>
      <c r="BG136" s="20">
        <f t="shared" si="115"/>
        <v>552.22847702156707</v>
      </c>
      <c r="BH136" s="59">
        <f t="shared" si="116"/>
        <v>845.56181035490044</v>
      </c>
      <c r="BI136" s="59">
        <f ca="1">AVERAGE(OFFSET($BH$3,0,0,'Données projet'!$E$11+1,1))-AVERAGE(OFFSET($H$3,0,0,'Données projet'!$E$11+1,1))</f>
        <v>351.44031543819546</v>
      </c>
      <c r="BJ136" s="59">
        <f t="shared" si="146"/>
        <v>284.9494816485356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264.00000000000034</v>
      </c>
      <c r="BZ136" s="13">
        <f>BY136*VLOOKUP('Données projet'!$B$12,Paramètres!$A$1:$I$89,3,0)*VLOOKUP('Données projet'!$B$12,Paramètres!$A$1:$I$89,5,0)</f>
        <v>251.22240000000031</v>
      </c>
      <c r="CA136" s="13">
        <f t="shared" si="147"/>
        <v>60.847625059749866</v>
      </c>
      <c r="CB136" s="20">
        <f t="shared" si="118"/>
        <v>543.52196031239816</v>
      </c>
      <c r="CC136" s="59">
        <f t="shared" si="119"/>
        <v>836.85529364573154</v>
      </c>
      <c r="CD136" s="59">
        <f ca="1">AVERAGE(OFFSET($CC$3,0,0,'Données projet'!$E$12+1,1))-AVERAGE(OFFSET($H$3,0,0,'Données projet'!$E$12+1,1))</f>
        <v>346.37621722711009</v>
      </c>
      <c r="CE136" s="59">
        <f t="shared" si="148"/>
        <v>281.04213352617563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264.00000000000034</v>
      </c>
      <c r="CU136" s="17">
        <f>CT136*VLOOKUP('Données projet'!$B$13,Paramètres!$A$1:$I$89,3,0)*VLOOKUP('Données projet'!$B$13,Paramètres!$A$1:$I$89,5,0)</f>
        <v>284.16960000000034</v>
      </c>
      <c r="CV136" s="13">
        <f t="shared" si="149"/>
        <v>67.847405740313931</v>
      </c>
      <c r="CW136" s="20">
        <f t="shared" si="121"/>
        <v>613.09628499771406</v>
      </c>
      <c r="CX136" s="59">
        <f t="shared" si="122"/>
        <v>906.42961833104732</v>
      </c>
      <c r="CY136" s="59">
        <f ca="1">AVERAGE(OFFSET($CX$3,0,0,'Données projet'!$E$13+1,1))-AVERAGE(OFFSET($H$3,0,0,'Données projet'!$E$13+1,1))</f>
        <v>386.84212232126703</v>
      </c>
      <c r="CZ136" s="59">
        <f t="shared" si="150"/>
        <v>312.26317251925781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264.00000000000034</v>
      </c>
      <c r="O137" s="13">
        <f>N137*VLOOKUP('Données projet'!$B$9,Paramètres!$A$1:$I$89,3,0)*VLOOKUP('Données projet'!$B$9,Paramètres!$A$1:$I$89,5,0)</f>
        <v>238.86720000000028</v>
      </c>
      <c r="P137" s="13">
        <f t="shared" si="141"/>
        <v>58.195735973104206</v>
      </c>
      <c r="Q137" s="20">
        <f t="shared" si="108"/>
        <v>517.38461348649025</v>
      </c>
      <c r="R137" s="59">
        <f t="shared" si="109"/>
        <v>810.71794681982351</v>
      </c>
      <c r="S137" s="59">
        <f ca="1">AVERAGE(OFFSET($R$3,0,0,'Données projet'!$E$9+1,1))-AVERAGE(OFFSET($H$3,0,0,'Données projet'!$E$9+1,1))</f>
        <v>331.17319992770996</v>
      </c>
      <c r="T137" s="59">
        <f t="shared" si="142"/>
        <v>269.31145578726938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263.9999999999996</v>
      </c>
      <c r="AJ137" s="13">
        <f>AI137*VLOOKUP('Données projet'!$B$10,Paramètres!$A$1:$I$89,3,0)*VLOOKUP('Données projet'!$B$10,Paramètres!$A$1:$I$89,5,0)</f>
        <v>267.69599999999963</v>
      </c>
      <c r="AK137" s="13">
        <f t="shared" si="143"/>
        <v>64.360058723585382</v>
      </c>
      <c r="AL137" s="20">
        <f t="shared" si="112"/>
        <v>578.3309689435772</v>
      </c>
      <c r="AM137" s="59">
        <f t="shared" si="113"/>
        <v>871.66430227691058</v>
      </c>
      <c r="AN137" s="59">
        <f ca="1">AVERAGE(OFFSET($AM$3,0,0,'Données projet'!$E$10+1,1))-AVERAGE(OFFSET($H$3,0,0,'Données projet'!$E$10+1,1))</f>
        <v>367.69572408910977</v>
      </c>
      <c r="AO137" s="59">
        <f t="shared" si="144"/>
        <v>298.21938512262744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264.00000000000034</v>
      </c>
      <c r="BE137" s="13">
        <f>BD137*VLOOKUP('Données projet'!$B$11,Paramètres!$A$1:$I$89,3,0)*VLOOKUP('Données projet'!$B$11,Paramètres!$A$1:$I$89,5,0)</f>
        <v>255.34080000000034</v>
      </c>
      <c r="BF137" s="13">
        <f t="shared" si="145"/>
        <v>61.728182021952001</v>
      </c>
      <c r="BG137" s="20">
        <f t="shared" si="115"/>
        <v>552.22847702156707</v>
      </c>
      <c r="BH137" s="59">
        <f t="shared" si="116"/>
        <v>845.56181035490044</v>
      </c>
      <c r="BI137" s="59">
        <f ca="1">AVERAGE(OFFSET($BH$3,0,0,'Données projet'!$E$11+1,1))-AVERAGE(OFFSET($H$3,0,0,'Données projet'!$E$11+1,1))</f>
        <v>351.44031543819546</v>
      </c>
      <c r="BJ137" s="59">
        <f t="shared" si="146"/>
        <v>284.9494816485356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264.00000000000034</v>
      </c>
      <c r="BZ137" s="13">
        <f>BY137*VLOOKUP('Données projet'!$B$12,Paramètres!$A$1:$I$89,3,0)*VLOOKUP('Données projet'!$B$12,Paramètres!$A$1:$I$89,5,0)</f>
        <v>251.22240000000031</v>
      </c>
      <c r="CA137" s="13">
        <f t="shared" si="147"/>
        <v>60.847625059749866</v>
      </c>
      <c r="CB137" s="20">
        <f t="shared" si="118"/>
        <v>543.52196031239816</v>
      </c>
      <c r="CC137" s="59">
        <f t="shared" si="119"/>
        <v>836.85529364573154</v>
      </c>
      <c r="CD137" s="59">
        <f ca="1">AVERAGE(OFFSET($CC$3,0,0,'Données projet'!$E$12+1,1))-AVERAGE(OFFSET($H$3,0,0,'Données projet'!$E$12+1,1))</f>
        <v>346.37621722711009</v>
      </c>
      <c r="CE137" s="59">
        <f t="shared" si="148"/>
        <v>281.04213352617563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264.00000000000034</v>
      </c>
      <c r="CU137" s="17">
        <f>CT137*VLOOKUP('Données projet'!$B$13,Paramètres!$A$1:$I$89,3,0)*VLOOKUP('Données projet'!$B$13,Paramètres!$A$1:$I$89,5,0)</f>
        <v>284.16960000000034</v>
      </c>
      <c r="CV137" s="13">
        <f t="shared" si="149"/>
        <v>67.847405740313931</v>
      </c>
      <c r="CW137" s="20">
        <f t="shared" si="121"/>
        <v>613.09628499771406</v>
      </c>
      <c r="CX137" s="59">
        <f t="shared" si="122"/>
        <v>906.42961833104732</v>
      </c>
      <c r="CY137" s="59">
        <f ca="1">AVERAGE(OFFSET($CX$3,0,0,'Données projet'!$E$13+1,1))-AVERAGE(OFFSET($H$3,0,0,'Données projet'!$E$13+1,1))</f>
        <v>386.84212232126703</v>
      </c>
      <c r="CZ137" s="59">
        <f t="shared" si="150"/>
        <v>312.26317251925781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264.00000000000034</v>
      </c>
      <c r="O138" s="13">
        <f>N138*VLOOKUP('Données projet'!$B$9,Paramètres!$A$1:$I$89,3,0)*VLOOKUP('Données projet'!$B$9,Paramètres!$A$1:$I$89,5,0)</f>
        <v>238.86720000000028</v>
      </c>
      <c r="P138" s="13">
        <f t="shared" si="141"/>
        <v>58.195735973104206</v>
      </c>
      <c r="Q138" s="20">
        <f t="shared" si="108"/>
        <v>517.38461348649025</v>
      </c>
      <c r="R138" s="59">
        <f t="shared" si="109"/>
        <v>810.71794681982351</v>
      </c>
      <c r="S138" s="59">
        <f ca="1">AVERAGE(OFFSET($R$3,0,0,'Données projet'!$E$9+1,1))-AVERAGE(OFFSET($H$3,0,0,'Données projet'!$E$9+1,1))</f>
        <v>331.17319992770996</v>
      </c>
      <c r="T138" s="59">
        <f t="shared" si="142"/>
        <v>269.31145578726938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263.9999999999996</v>
      </c>
      <c r="AJ138" s="13">
        <f>AI138*VLOOKUP('Données projet'!$B$10,Paramètres!$A$1:$I$89,3,0)*VLOOKUP('Données projet'!$B$10,Paramètres!$A$1:$I$89,5,0)</f>
        <v>267.69599999999963</v>
      </c>
      <c r="AK138" s="13">
        <f t="shared" si="143"/>
        <v>64.360058723585382</v>
      </c>
      <c r="AL138" s="20">
        <f t="shared" si="112"/>
        <v>578.3309689435772</v>
      </c>
      <c r="AM138" s="59">
        <f t="shared" si="113"/>
        <v>871.66430227691058</v>
      </c>
      <c r="AN138" s="59">
        <f ca="1">AVERAGE(OFFSET($AM$3,0,0,'Données projet'!$E$10+1,1))-AVERAGE(OFFSET($H$3,0,0,'Données projet'!$E$10+1,1))</f>
        <v>367.69572408910977</v>
      </c>
      <c r="AO138" s="59">
        <f t="shared" si="144"/>
        <v>298.21938512262744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264.00000000000034</v>
      </c>
      <c r="BE138" s="13">
        <f>BD138*VLOOKUP('Données projet'!$B$11,Paramètres!$A$1:$I$89,3,0)*VLOOKUP('Données projet'!$B$11,Paramètres!$A$1:$I$89,5,0)</f>
        <v>255.34080000000034</v>
      </c>
      <c r="BF138" s="13">
        <f t="shared" si="145"/>
        <v>61.728182021952001</v>
      </c>
      <c r="BG138" s="20">
        <f t="shared" si="115"/>
        <v>552.22847702156707</v>
      </c>
      <c r="BH138" s="59">
        <f t="shared" si="116"/>
        <v>845.56181035490044</v>
      </c>
      <c r="BI138" s="59">
        <f ca="1">AVERAGE(OFFSET($BH$3,0,0,'Données projet'!$E$11+1,1))-AVERAGE(OFFSET($H$3,0,0,'Données projet'!$E$11+1,1))</f>
        <v>351.44031543819546</v>
      </c>
      <c r="BJ138" s="59">
        <f t="shared" si="146"/>
        <v>284.9494816485356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264.00000000000034</v>
      </c>
      <c r="BZ138" s="13">
        <f>BY138*VLOOKUP('Données projet'!$B$12,Paramètres!$A$1:$I$89,3,0)*VLOOKUP('Données projet'!$B$12,Paramètres!$A$1:$I$89,5,0)</f>
        <v>251.22240000000031</v>
      </c>
      <c r="CA138" s="13">
        <f t="shared" si="147"/>
        <v>60.847625059749866</v>
      </c>
      <c r="CB138" s="20">
        <f t="shared" si="118"/>
        <v>543.52196031239816</v>
      </c>
      <c r="CC138" s="59">
        <f t="shared" si="119"/>
        <v>836.85529364573154</v>
      </c>
      <c r="CD138" s="59">
        <f ca="1">AVERAGE(OFFSET($CC$3,0,0,'Données projet'!$E$12+1,1))-AVERAGE(OFFSET($H$3,0,0,'Données projet'!$E$12+1,1))</f>
        <v>346.37621722711009</v>
      </c>
      <c r="CE138" s="59">
        <f t="shared" si="148"/>
        <v>281.04213352617563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264.00000000000034</v>
      </c>
      <c r="CU138" s="17">
        <f>CT138*VLOOKUP('Données projet'!$B$13,Paramètres!$A$1:$I$89,3,0)*VLOOKUP('Données projet'!$B$13,Paramètres!$A$1:$I$89,5,0)</f>
        <v>284.16960000000034</v>
      </c>
      <c r="CV138" s="13">
        <f t="shared" si="149"/>
        <v>67.847405740313931</v>
      </c>
      <c r="CW138" s="20">
        <f t="shared" si="121"/>
        <v>613.09628499771406</v>
      </c>
      <c r="CX138" s="59">
        <f t="shared" si="122"/>
        <v>906.42961833104732</v>
      </c>
      <c r="CY138" s="59">
        <f ca="1">AVERAGE(OFFSET($CX$3,0,0,'Données projet'!$E$13+1,1))-AVERAGE(OFFSET($H$3,0,0,'Données projet'!$E$13+1,1))</f>
        <v>386.84212232126703</v>
      </c>
      <c r="CZ138" s="59">
        <f t="shared" si="150"/>
        <v>312.26317251925781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264.00000000000034</v>
      </c>
      <c r="O139" s="13">
        <f>N139*VLOOKUP('Données projet'!$B$9,Paramètres!$A$1:$I$89,3,0)*VLOOKUP('Données projet'!$B$9,Paramètres!$A$1:$I$89,5,0)</f>
        <v>238.86720000000028</v>
      </c>
      <c r="P139" s="13">
        <f t="shared" si="141"/>
        <v>58.195735973104206</v>
      </c>
      <c r="Q139" s="20">
        <f t="shared" si="108"/>
        <v>517.38461348649025</v>
      </c>
      <c r="R139" s="59">
        <f t="shared" si="109"/>
        <v>810.71794681982351</v>
      </c>
      <c r="S139" s="59">
        <f ca="1">AVERAGE(OFFSET($R$3,0,0,'Données projet'!$E$9+1,1))-AVERAGE(OFFSET($H$3,0,0,'Données projet'!$E$9+1,1))</f>
        <v>331.17319992770996</v>
      </c>
      <c r="T139" s="59">
        <f t="shared" si="142"/>
        <v>269.31145578726938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263.9999999999996</v>
      </c>
      <c r="AJ139" s="13">
        <f>AI139*VLOOKUP('Données projet'!$B$10,Paramètres!$A$1:$I$89,3,0)*VLOOKUP('Données projet'!$B$10,Paramètres!$A$1:$I$89,5,0)</f>
        <v>267.69599999999963</v>
      </c>
      <c r="AK139" s="13">
        <f t="shared" si="143"/>
        <v>64.360058723585382</v>
      </c>
      <c r="AL139" s="20">
        <f t="shared" si="112"/>
        <v>578.3309689435772</v>
      </c>
      <c r="AM139" s="59">
        <f t="shared" si="113"/>
        <v>871.66430227691058</v>
      </c>
      <c r="AN139" s="59">
        <f ca="1">AVERAGE(OFFSET($AM$3,0,0,'Données projet'!$E$10+1,1))-AVERAGE(OFFSET($H$3,0,0,'Données projet'!$E$10+1,1))</f>
        <v>367.69572408910977</v>
      </c>
      <c r="AO139" s="59">
        <f t="shared" si="144"/>
        <v>298.21938512262744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264.00000000000034</v>
      </c>
      <c r="BE139" s="13">
        <f>BD139*VLOOKUP('Données projet'!$B$11,Paramètres!$A$1:$I$89,3,0)*VLOOKUP('Données projet'!$B$11,Paramètres!$A$1:$I$89,5,0)</f>
        <v>255.34080000000034</v>
      </c>
      <c r="BF139" s="13">
        <f t="shared" si="145"/>
        <v>61.728182021952001</v>
      </c>
      <c r="BG139" s="20">
        <f t="shared" si="115"/>
        <v>552.22847702156707</v>
      </c>
      <c r="BH139" s="59">
        <f t="shared" si="116"/>
        <v>845.56181035490044</v>
      </c>
      <c r="BI139" s="59">
        <f ca="1">AVERAGE(OFFSET($BH$3,0,0,'Données projet'!$E$11+1,1))-AVERAGE(OFFSET($H$3,0,0,'Données projet'!$E$11+1,1))</f>
        <v>351.44031543819546</v>
      </c>
      <c r="BJ139" s="59">
        <f t="shared" si="146"/>
        <v>284.9494816485356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264.00000000000034</v>
      </c>
      <c r="BZ139" s="13">
        <f>BY139*VLOOKUP('Données projet'!$B$12,Paramètres!$A$1:$I$89,3,0)*VLOOKUP('Données projet'!$B$12,Paramètres!$A$1:$I$89,5,0)</f>
        <v>251.22240000000031</v>
      </c>
      <c r="CA139" s="13">
        <f t="shared" si="147"/>
        <v>60.847625059749866</v>
      </c>
      <c r="CB139" s="20">
        <f t="shared" si="118"/>
        <v>543.52196031239816</v>
      </c>
      <c r="CC139" s="59">
        <f t="shared" si="119"/>
        <v>836.85529364573154</v>
      </c>
      <c r="CD139" s="59">
        <f ca="1">AVERAGE(OFFSET($CC$3,0,0,'Données projet'!$E$12+1,1))-AVERAGE(OFFSET($H$3,0,0,'Données projet'!$E$12+1,1))</f>
        <v>346.37621722711009</v>
      </c>
      <c r="CE139" s="59">
        <f t="shared" si="148"/>
        <v>281.04213352617563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264.00000000000034</v>
      </c>
      <c r="CU139" s="17">
        <f>CT139*VLOOKUP('Données projet'!$B$13,Paramètres!$A$1:$I$89,3,0)*VLOOKUP('Données projet'!$B$13,Paramètres!$A$1:$I$89,5,0)</f>
        <v>284.16960000000034</v>
      </c>
      <c r="CV139" s="13">
        <f t="shared" si="149"/>
        <v>67.847405740313931</v>
      </c>
      <c r="CW139" s="20">
        <f t="shared" si="121"/>
        <v>613.09628499771406</v>
      </c>
      <c r="CX139" s="59">
        <f t="shared" si="122"/>
        <v>906.42961833104732</v>
      </c>
      <c r="CY139" s="59">
        <f ca="1">AVERAGE(OFFSET($CX$3,0,0,'Données projet'!$E$13+1,1))-AVERAGE(OFFSET($H$3,0,0,'Données projet'!$E$13+1,1))</f>
        <v>386.84212232126703</v>
      </c>
      <c r="CZ139" s="59">
        <f t="shared" si="150"/>
        <v>312.26317251925781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264.00000000000034</v>
      </c>
      <c r="O140" s="13">
        <f>N140*VLOOKUP('Données projet'!$B$9,Paramètres!$A$1:$I$89,3,0)*VLOOKUP('Données projet'!$B$9,Paramètres!$A$1:$I$89,5,0)</f>
        <v>238.86720000000028</v>
      </c>
      <c r="P140" s="13">
        <f t="shared" si="141"/>
        <v>58.195735973104206</v>
      </c>
      <c r="Q140" s="20">
        <f t="shared" si="108"/>
        <v>517.38461348649025</v>
      </c>
      <c r="R140" s="59">
        <f t="shared" si="109"/>
        <v>810.71794681982351</v>
      </c>
      <c r="S140" s="59">
        <f ca="1">AVERAGE(OFFSET($R$3,0,0,'Données projet'!$E$9+1,1))-AVERAGE(OFFSET($H$3,0,0,'Données projet'!$E$9+1,1))</f>
        <v>331.17319992770996</v>
      </c>
      <c r="T140" s="59">
        <f t="shared" si="142"/>
        <v>269.31145578726938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263.9999999999996</v>
      </c>
      <c r="AJ140" s="13">
        <f>AI140*VLOOKUP('Données projet'!$B$10,Paramètres!$A$1:$I$89,3,0)*VLOOKUP('Données projet'!$B$10,Paramètres!$A$1:$I$89,5,0)</f>
        <v>267.69599999999963</v>
      </c>
      <c r="AK140" s="13">
        <f t="shared" si="143"/>
        <v>64.360058723585382</v>
      </c>
      <c r="AL140" s="20">
        <f t="shared" si="112"/>
        <v>578.3309689435772</v>
      </c>
      <c r="AM140" s="59">
        <f t="shared" si="113"/>
        <v>871.66430227691058</v>
      </c>
      <c r="AN140" s="59">
        <f ca="1">AVERAGE(OFFSET($AM$3,0,0,'Données projet'!$E$10+1,1))-AVERAGE(OFFSET($H$3,0,0,'Données projet'!$E$10+1,1))</f>
        <v>367.69572408910977</v>
      </c>
      <c r="AO140" s="59">
        <f t="shared" si="144"/>
        <v>298.21938512262744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264.00000000000034</v>
      </c>
      <c r="BE140" s="13">
        <f>BD140*VLOOKUP('Données projet'!$B$11,Paramètres!$A$1:$I$89,3,0)*VLOOKUP('Données projet'!$B$11,Paramètres!$A$1:$I$89,5,0)</f>
        <v>255.34080000000034</v>
      </c>
      <c r="BF140" s="13">
        <f t="shared" si="145"/>
        <v>61.728182021952001</v>
      </c>
      <c r="BG140" s="20">
        <f t="shared" si="115"/>
        <v>552.22847702156707</v>
      </c>
      <c r="BH140" s="59">
        <f t="shared" si="116"/>
        <v>845.56181035490044</v>
      </c>
      <c r="BI140" s="59">
        <f ca="1">AVERAGE(OFFSET($BH$3,0,0,'Données projet'!$E$11+1,1))-AVERAGE(OFFSET($H$3,0,0,'Données projet'!$E$11+1,1))</f>
        <v>351.44031543819546</v>
      </c>
      <c r="BJ140" s="59">
        <f t="shared" si="146"/>
        <v>284.9494816485356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264.00000000000034</v>
      </c>
      <c r="BZ140" s="13">
        <f>BY140*VLOOKUP('Données projet'!$B$12,Paramètres!$A$1:$I$89,3,0)*VLOOKUP('Données projet'!$B$12,Paramètres!$A$1:$I$89,5,0)</f>
        <v>251.22240000000031</v>
      </c>
      <c r="CA140" s="13">
        <f t="shared" si="147"/>
        <v>60.847625059749866</v>
      </c>
      <c r="CB140" s="20">
        <f t="shared" si="118"/>
        <v>543.52196031239816</v>
      </c>
      <c r="CC140" s="59">
        <f t="shared" si="119"/>
        <v>836.85529364573154</v>
      </c>
      <c r="CD140" s="59">
        <f ca="1">AVERAGE(OFFSET($CC$3,0,0,'Données projet'!$E$12+1,1))-AVERAGE(OFFSET($H$3,0,0,'Données projet'!$E$12+1,1))</f>
        <v>346.37621722711009</v>
      </c>
      <c r="CE140" s="59">
        <f t="shared" si="148"/>
        <v>281.04213352617563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264.00000000000034</v>
      </c>
      <c r="CU140" s="17">
        <f>CT140*VLOOKUP('Données projet'!$B$13,Paramètres!$A$1:$I$89,3,0)*VLOOKUP('Données projet'!$B$13,Paramètres!$A$1:$I$89,5,0)</f>
        <v>284.16960000000034</v>
      </c>
      <c r="CV140" s="13">
        <f t="shared" si="149"/>
        <v>67.847405740313931</v>
      </c>
      <c r="CW140" s="20">
        <f t="shared" si="121"/>
        <v>613.09628499771406</v>
      </c>
      <c r="CX140" s="59">
        <f t="shared" si="122"/>
        <v>906.42961833104732</v>
      </c>
      <c r="CY140" s="59">
        <f ca="1">AVERAGE(OFFSET($CX$3,0,0,'Données projet'!$E$13+1,1))-AVERAGE(OFFSET($H$3,0,0,'Données projet'!$E$13+1,1))</f>
        <v>386.84212232126703</v>
      </c>
      <c r="CZ140" s="59">
        <f t="shared" si="150"/>
        <v>312.26317251925781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264.00000000000034</v>
      </c>
      <c r="O141" s="13">
        <f>N141*VLOOKUP('Données projet'!$B$9,Paramètres!$A$1:$I$89,3,0)*VLOOKUP('Données projet'!$B$9,Paramètres!$A$1:$I$89,5,0)</f>
        <v>238.86720000000028</v>
      </c>
      <c r="P141" s="13">
        <f t="shared" si="141"/>
        <v>58.195735973104206</v>
      </c>
      <c r="Q141" s="20">
        <f t="shared" si="108"/>
        <v>517.38461348649025</v>
      </c>
      <c r="R141" s="59">
        <f t="shared" si="109"/>
        <v>810.71794681982351</v>
      </c>
      <c r="S141" s="59">
        <f ca="1">AVERAGE(OFFSET($R$3,0,0,'Données projet'!$E$9+1,1))-AVERAGE(OFFSET($H$3,0,0,'Données projet'!$E$9+1,1))</f>
        <v>331.17319992770996</v>
      </c>
      <c r="T141" s="59">
        <f t="shared" si="142"/>
        <v>269.31145578726938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263.9999999999996</v>
      </c>
      <c r="AJ141" s="13">
        <f>AI141*VLOOKUP('Données projet'!$B$10,Paramètres!$A$1:$I$89,3,0)*VLOOKUP('Données projet'!$B$10,Paramètres!$A$1:$I$89,5,0)</f>
        <v>267.69599999999963</v>
      </c>
      <c r="AK141" s="13">
        <f t="shared" si="143"/>
        <v>64.360058723585382</v>
      </c>
      <c r="AL141" s="20">
        <f t="shared" si="112"/>
        <v>578.3309689435772</v>
      </c>
      <c r="AM141" s="59">
        <f t="shared" si="113"/>
        <v>871.66430227691058</v>
      </c>
      <c r="AN141" s="59">
        <f ca="1">AVERAGE(OFFSET($AM$3,0,0,'Données projet'!$E$10+1,1))-AVERAGE(OFFSET($H$3,0,0,'Données projet'!$E$10+1,1))</f>
        <v>367.69572408910977</v>
      </c>
      <c r="AO141" s="59">
        <f t="shared" si="144"/>
        <v>298.21938512262744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264.00000000000034</v>
      </c>
      <c r="BE141" s="13">
        <f>BD141*VLOOKUP('Données projet'!$B$11,Paramètres!$A$1:$I$89,3,0)*VLOOKUP('Données projet'!$B$11,Paramètres!$A$1:$I$89,5,0)</f>
        <v>255.34080000000034</v>
      </c>
      <c r="BF141" s="13">
        <f t="shared" si="145"/>
        <v>61.728182021952001</v>
      </c>
      <c r="BG141" s="20">
        <f t="shared" si="115"/>
        <v>552.22847702156707</v>
      </c>
      <c r="BH141" s="59">
        <f t="shared" si="116"/>
        <v>845.56181035490044</v>
      </c>
      <c r="BI141" s="59">
        <f ca="1">AVERAGE(OFFSET($BH$3,0,0,'Données projet'!$E$11+1,1))-AVERAGE(OFFSET($H$3,0,0,'Données projet'!$E$11+1,1))</f>
        <v>351.44031543819546</v>
      </c>
      <c r="BJ141" s="59">
        <f t="shared" si="146"/>
        <v>284.9494816485356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264.00000000000034</v>
      </c>
      <c r="BZ141" s="13">
        <f>BY141*VLOOKUP('Données projet'!$B$12,Paramètres!$A$1:$I$89,3,0)*VLOOKUP('Données projet'!$B$12,Paramètres!$A$1:$I$89,5,0)</f>
        <v>251.22240000000031</v>
      </c>
      <c r="CA141" s="13">
        <f t="shared" si="147"/>
        <v>60.847625059749866</v>
      </c>
      <c r="CB141" s="20">
        <f t="shared" si="118"/>
        <v>543.52196031239816</v>
      </c>
      <c r="CC141" s="59">
        <f t="shared" si="119"/>
        <v>836.85529364573154</v>
      </c>
      <c r="CD141" s="59">
        <f ca="1">AVERAGE(OFFSET($CC$3,0,0,'Données projet'!$E$12+1,1))-AVERAGE(OFFSET($H$3,0,0,'Données projet'!$E$12+1,1))</f>
        <v>346.37621722711009</v>
      </c>
      <c r="CE141" s="59">
        <f t="shared" si="148"/>
        <v>281.04213352617563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264.00000000000034</v>
      </c>
      <c r="CU141" s="17">
        <f>CT141*VLOOKUP('Données projet'!$B$13,Paramètres!$A$1:$I$89,3,0)*VLOOKUP('Données projet'!$B$13,Paramètres!$A$1:$I$89,5,0)</f>
        <v>284.16960000000034</v>
      </c>
      <c r="CV141" s="13">
        <f t="shared" si="149"/>
        <v>67.847405740313931</v>
      </c>
      <c r="CW141" s="20">
        <f t="shared" si="121"/>
        <v>613.09628499771406</v>
      </c>
      <c r="CX141" s="59">
        <f t="shared" si="122"/>
        <v>906.42961833104732</v>
      </c>
      <c r="CY141" s="59">
        <f ca="1">AVERAGE(OFFSET($CX$3,0,0,'Données projet'!$E$13+1,1))-AVERAGE(OFFSET($H$3,0,0,'Données projet'!$E$13+1,1))</f>
        <v>386.84212232126703</v>
      </c>
      <c r="CZ141" s="59">
        <f t="shared" si="150"/>
        <v>312.26317251925781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264.00000000000034</v>
      </c>
      <c r="O142" s="13">
        <f>N142*VLOOKUP('Données projet'!$B$9,Paramètres!$A$1:$I$89,3,0)*VLOOKUP('Données projet'!$B$9,Paramètres!$A$1:$I$89,5,0)</f>
        <v>238.86720000000028</v>
      </c>
      <c r="P142" s="13">
        <f t="shared" si="141"/>
        <v>58.195735973104206</v>
      </c>
      <c r="Q142" s="20">
        <f t="shared" si="108"/>
        <v>517.38461348649025</v>
      </c>
      <c r="R142" s="59">
        <f t="shared" si="109"/>
        <v>810.71794681982351</v>
      </c>
      <c r="S142" s="59">
        <f ca="1">AVERAGE(OFFSET($R$3,0,0,'Données projet'!$E$9+1,1))-AVERAGE(OFFSET($H$3,0,0,'Données projet'!$E$9+1,1))</f>
        <v>331.17319992770996</v>
      </c>
      <c r="T142" s="59">
        <f t="shared" si="142"/>
        <v>269.31145578726938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263.9999999999996</v>
      </c>
      <c r="AJ142" s="13">
        <f>AI142*VLOOKUP('Données projet'!$B$10,Paramètres!$A$1:$I$89,3,0)*VLOOKUP('Données projet'!$B$10,Paramètres!$A$1:$I$89,5,0)</f>
        <v>267.69599999999963</v>
      </c>
      <c r="AK142" s="13">
        <f t="shared" si="143"/>
        <v>64.360058723585382</v>
      </c>
      <c r="AL142" s="20">
        <f t="shared" si="112"/>
        <v>578.3309689435772</v>
      </c>
      <c r="AM142" s="59">
        <f t="shared" si="113"/>
        <v>871.66430227691058</v>
      </c>
      <c r="AN142" s="59">
        <f ca="1">AVERAGE(OFFSET($AM$3,0,0,'Données projet'!$E$10+1,1))-AVERAGE(OFFSET($H$3,0,0,'Données projet'!$E$10+1,1))</f>
        <v>367.69572408910977</v>
      </c>
      <c r="AO142" s="59">
        <f t="shared" si="144"/>
        <v>298.21938512262744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264.00000000000034</v>
      </c>
      <c r="BE142" s="13">
        <f>BD142*VLOOKUP('Données projet'!$B$11,Paramètres!$A$1:$I$89,3,0)*VLOOKUP('Données projet'!$B$11,Paramètres!$A$1:$I$89,5,0)</f>
        <v>255.34080000000034</v>
      </c>
      <c r="BF142" s="13">
        <f t="shared" si="145"/>
        <v>61.728182021952001</v>
      </c>
      <c r="BG142" s="20">
        <f t="shared" si="115"/>
        <v>552.22847702156707</v>
      </c>
      <c r="BH142" s="59">
        <f t="shared" si="116"/>
        <v>845.56181035490044</v>
      </c>
      <c r="BI142" s="59">
        <f ca="1">AVERAGE(OFFSET($BH$3,0,0,'Données projet'!$E$11+1,1))-AVERAGE(OFFSET($H$3,0,0,'Données projet'!$E$11+1,1))</f>
        <v>351.44031543819546</v>
      </c>
      <c r="BJ142" s="59">
        <f t="shared" si="146"/>
        <v>284.9494816485356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264.00000000000034</v>
      </c>
      <c r="BZ142" s="13">
        <f>BY142*VLOOKUP('Données projet'!$B$12,Paramètres!$A$1:$I$89,3,0)*VLOOKUP('Données projet'!$B$12,Paramètres!$A$1:$I$89,5,0)</f>
        <v>251.22240000000031</v>
      </c>
      <c r="CA142" s="13">
        <f t="shared" si="147"/>
        <v>60.847625059749866</v>
      </c>
      <c r="CB142" s="20">
        <f t="shared" si="118"/>
        <v>543.52196031239816</v>
      </c>
      <c r="CC142" s="59">
        <f t="shared" si="119"/>
        <v>836.85529364573154</v>
      </c>
      <c r="CD142" s="59">
        <f ca="1">AVERAGE(OFFSET($CC$3,0,0,'Données projet'!$E$12+1,1))-AVERAGE(OFFSET($H$3,0,0,'Données projet'!$E$12+1,1))</f>
        <v>346.37621722711009</v>
      </c>
      <c r="CE142" s="59">
        <f t="shared" si="148"/>
        <v>281.04213352617563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264.00000000000034</v>
      </c>
      <c r="CU142" s="17">
        <f>CT142*VLOOKUP('Données projet'!$B$13,Paramètres!$A$1:$I$89,3,0)*VLOOKUP('Données projet'!$B$13,Paramètres!$A$1:$I$89,5,0)</f>
        <v>284.16960000000034</v>
      </c>
      <c r="CV142" s="13">
        <f t="shared" si="149"/>
        <v>67.847405740313931</v>
      </c>
      <c r="CW142" s="20">
        <f t="shared" si="121"/>
        <v>613.09628499771406</v>
      </c>
      <c r="CX142" s="59">
        <f t="shared" si="122"/>
        <v>906.42961833104732</v>
      </c>
      <c r="CY142" s="59">
        <f ca="1">AVERAGE(OFFSET($CX$3,0,0,'Données projet'!$E$13+1,1))-AVERAGE(OFFSET($H$3,0,0,'Données projet'!$E$13+1,1))</f>
        <v>386.84212232126703</v>
      </c>
      <c r="CZ142" s="59">
        <f t="shared" si="150"/>
        <v>312.26317251925781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264.00000000000034</v>
      </c>
      <c r="O143" s="13">
        <f>N143*VLOOKUP('Données projet'!$B$9,Paramètres!$A$1:$I$89,3,0)*VLOOKUP('Données projet'!$B$9,Paramètres!$A$1:$I$89,5,0)</f>
        <v>238.86720000000028</v>
      </c>
      <c r="P143" s="13">
        <f t="shared" si="141"/>
        <v>58.195735973104206</v>
      </c>
      <c r="Q143" s="20">
        <f t="shared" si="108"/>
        <v>517.38461348649025</v>
      </c>
      <c r="R143" s="59">
        <f t="shared" si="109"/>
        <v>810.71794681982351</v>
      </c>
      <c r="S143" s="59">
        <f ca="1">AVERAGE(OFFSET($R$3,0,0,'Données projet'!$E$9+1,1))-AVERAGE(OFFSET($H$3,0,0,'Données projet'!$E$9+1,1))</f>
        <v>331.17319992770996</v>
      </c>
      <c r="T143" s="59">
        <f t="shared" si="142"/>
        <v>269.31145578726938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263.9999999999996</v>
      </c>
      <c r="AJ143" s="13">
        <f>AI143*VLOOKUP('Données projet'!$B$10,Paramètres!$A$1:$I$89,3,0)*VLOOKUP('Données projet'!$B$10,Paramètres!$A$1:$I$89,5,0)</f>
        <v>267.69599999999963</v>
      </c>
      <c r="AK143" s="13">
        <f t="shared" si="143"/>
        <v>64.360058723585382</v>
      </c>
      <c r="AL143" s="20">
        <f t="shared" si="112"/>
        <v>578.3309689435772</v>
      </c>
      <c r="AM143" s="59">
        <f t="shared" si="113"/>
        <v>871.66430227691058</v>
      </c>
      <c r="AN143" s="59">
        <f ca="1">AVERAGE(OFFSET($AM$3,0,0,'Données projet'!$E$10+1,1))-AVERAGE(OFFSET($H$3,0,0,'Données projet'!$E$10+1,1))</f>
        <v>367.69572408910977</v>
      </c>
      <c r="AO143" s="59">
        <f t="shared" si="144"/>
        <v>298.21938512262744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264.00000000000034</v>
      </c>
      <c r="BE143" s="13">
        <f>BD143*VLOOKUP('Données projet'!$B$11,Paramètres!$A$1:$I$89,3,0)*VLOOKUP('Données projet'!$B$11,Paramètres!$A$1:$I$89,5,0)</f>
        <v>255.34080000000034</v>
      </c>
      <c r="BF143" s="13">
        <f t="shared" si="145"/>
        <v>61.728182021952001</v>
      </c>
      <c r="BG143" s="20">
        <f t="shared" si="115"/>
        <v>552.22847702156707</v>
      </c>
      <c r="BH143" s="59">
        <f t="shared" si="116"/>
        <v>845.56181035490044</v>
      </c>
      <c r="BI143" s="59">
        <f ca="1">AVERAGE(OFFSET($BH$3,0,0,'Données projet'!$E$11+1,1))-AVERAGE(OFFSET($H$3,0,0,'Données projet'!$E$11+1,1))</f>
        <v>351.44031543819546</v>
      </c>
      <c r="BJ143" s="59">
        <f t="shared" si="146"/>
        <v>284.9494816485356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264.00000000000034</v>
      </c>
      <c r="BZ143" s="13">
        <f>BY143*VLOOKUP('Données projet'!$B$12,Paramètres!$A$1:$I$89,3,0)*VLOOKUP('Données projet'!$B$12,Paramètres!$A$1:$I$89,5,0)</f>
        <v>251.22240000000031</v>
      </c>
      <c r="CA143" s="13">
        <f t="shared" si="147"/>
        <v>60.847625059749866</v>
      </c>
      <c r="CB143" s="20">
        <f t="shared" si="118"/>
        <v>543.52196031239816</v>
      </c>
      <c r="CC143" s="59">
        <f t="shared" si="119"/>
        <v>836.85529364573154</v>
      </c>
      <c r="CD143" s="59">
        <f ca="1">AVERAGE(OFFSET($CC$3,0,0,'Données projet'!$E$12+1,1))-AVERAGE(OFFSET($H$3,0,0,'Données projet'!$E$12+1,1))</f>
        <v>346.37621722711009</v>
      </c>
      <c r="CE143" s="59">
        <f t="shared" si="148"/>
        <v>281.04213352617563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264.00000000000034</v>
      </c>
      <c r="CU143" s="17">
        <f>CT143*VLOOKUP('Données projet'!$B$13,Paramètres!$A$1:$I$89,3,0)*VLOOKUP('Données projet'!$B$13,Paramètres!$A$1:$I$89,5,0)</f>
        <v>284.16960000000034</v>
      </c>
      <c r="CV143" s="13">
        <f t="shared" si="149"/>
        <v>67.847405740313931</v>
      </c>
      <c r="CW143" s="20">
        <f t="shared" si="121"/>
        <v>613.09628499771406</v>
      </c>
      <c r="CX143" s="59">
        <f t="shared" si="122"/>
        <v>906.42961833104732</v>
      </c>
      <c r="CY143" s="59">
        <f ca="1">AVERAGE(OFFSET($CX$3,0,0,'Données projet'!$E$13+1,1))-AVERAGE(OFFSET($H$3,0,0,'Données projet'!$E$13+1,1))</f>
        <v>386.84212232126703</v>
      </c>
      <c r="CZ143" s="59">
        <f t="shared" si="150"/>
        <v>312.26317251925781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264.00000000000034</v>
      </c>
      <c r="O144" s="13">
        <f>N144*VLOOKUP('Données projet'!$B$9,Paramètres!$A$1:$I$89,3,0)*VLOOKUP('Données projet'!$B$9,Paramètres!$A$1:$I$89,5,0)</f>
        <v>238.86720000000028</v>
      </c>
      <c r="P144" s="13">
        <f t="shared" si="141"/>
        <v>58.195735973104206</v>
      </c>
      <c r="Q144" s="20">
        <f t="shared" si="108"/>
        <v>517.38461348649025</v>
      </c>
      <c r="R144" s="59">
        <f t="shared" si="109"/>
        <v>810.71794681982351</v>
      </c>
      <c r="S144" s="59">
        <f ca="1">AVERAGE(OFFSET($R$3,0,0,'Données projet'!$E$9+1,1))-AVERAGE(OFFSET($H$3,0,0,'Données projet'!$E$9+1,1))</f>
        <v>331.17319992770996</v>
      </c>
      <c r="T144" s="59">
        <f t="shared" si="142"/>
        <v>269.31145578726938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263.9999999999996</v>
      </c>
      <c r="AJ144" s="13">
        <f>AI144*VLOOKUP('Données projet'!$B$10,Paramètres!$A$1:$I$89,3,0)*VLOOKUP('Données projet'!$B$10,Paramètres!$A$1:$I$89,5,0)</f>
        <v>267.69599999999963</v>
      </c>
      <c r="AK144" s="13">
        <f t="shared" si="143"/>
        <v>64.360058723585382</v>
      </c>
      <c r="AL144" s="20">
        <f t="shared" si="112"/>
        <v>578.3309689435772</v>
      </c>
      <c r="AM144" s="59">
        <f t="shared" si="113"/>
        <v>871.66430227691058</v>
      </c>
      <c r="AN144" s="59">
        <f ca="1">AVERAGE(OFFSET($AM$3,0,0,'Données projet'!$E$10+1,1))-AVERAGE(OFFSET($H$3,0,0,'Données projet'!$E$10+1,1))</f>
        <v>367.69572408910977</v>
      </c>
      <c r="AO144" s="59">
        <f t="shared" si="144"/>
        <v>298.21938512262744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264.00000000000034</v>
      </c>
      <c r="BE144" s="13">
        <f>BD144*VLOOKUP('Données projet'!$B$11,Paramètres!$A$1:$I$89,3,0)*VLOOKUP('Données projet'!$B$11,Paramètres!$A$1:$I$89,5,0)</f>
        <v>255.34080000000034</v>
      </c>
      <c r="BF144" s="13">
        <f t="shared" si="145"/>
        <v>61.728182021952001</v>
      </c>
      <c r="BG144" s="20">
        <f t="shared" si="115"/>
        <v>552.22847702156707</v>
      </c>
      <c r="BH144" s="59">
        <f t="shared" si="116"/>
        <v>845.56181035490044</v>
      </c>
      <c r="BI144" s="59">
        <f ca="1">AVERAGE(OFFSET($BH$3,0,0,'Données projet'!$E$11+1,1))-AVERAGE(OFFSET($H$3,0,0,'Données projet'!$E$11+1,1))</f>
        <v>351.44031543819546</v>
      </c>
      <c r="BJ144" s="59">
        <f t="shared" si="146"/>
        <v>284.9494816485356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264.00000000000034</v>
      </c>
      <c r="BZ144" s="13">
        <f>BY144*VLOOKUP('Données projet'!$B$12,Paramètres!$A$1:$I$89,3,0)*VLOOKUP('Données projet'!$B$12,Paramètres!$A$1:$I$89,5,0)</f>
        <v>251.22240000000031</v>
      </c>
      <c r="CA144" s="13">
        <f t="shared" si="147"/>
        <v>60.847625059749866</v>
      </c>
      <c r="CB144" s="20">
        <f t="shared" si="118"/>
        <v>543.52196031239816</v>
      </c>
      <c r="CC144" s="59">
        <f t="shared" si="119"/>
        <v>836.85529364573154</v>
      </c>
      <c r="CD144" s="59">
        <f ca="1">AVERAGE(OFFSET($CC$3,0,0,'Données projet'!$E$12+1,1))-AVERAGE(OFFSET($H$3,0,0,'Données projet'!$E$12+1,1))</f>
        <v>346.37621722711009</v>
      </c>
      <c r="CE144" s="59">
        <f t="shared" si="148"/>
        <v>281.04213352617563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264.00000000000034</v>
      </c>
      <c r="CU144" s="17">
        <f>CT144*VLOOKUP('Données projet'!$B$13,Paramètres!$A$1:$I$89,3,0)*VLOOKUP('Données projet'!$B$13,Paramètres!$A$1:$I$89,5,0)</f>
        <v>284.16960000000034</v>
      </c>
      <c r="CV144" s="13">
        <f t="shared" si="149"/>
        <v>67.847405740313931</v>
      </c>
      <c r="CW144" s="20">
        <f t="shared" si="121"/>
        <v>613.09628499771406</v>
      </c>
      <c r="CX144" s="59">
        <f t="shared" si="122"/>
        <v>906.42961833104732</v>
      </c>
      <c r="CY144" s="59">
        <f ca="1">AVERAGE(OFFSET($CX$3,0,0,'Données projet'!$E$13+1,1))-AVERAGE(OFFSET($H$3,0,0,'Données projet'!$E$13+1,1))</f>
        <v>386.84212232126703</v>
      </c>
      <c r="CZ144" s="59">
        <f t="shared" si="150"/>
        <v>312.26317251925781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264.00000000000034</v>
      </c>
      <c r="O145" s="13">
        <f>N145*VLOOKUP('Données projet'!$B$9,Paramètres!$A$1:$I$89,3,0)*VLOOKUP('Données projet'!$B$9,Paramètres!$A$1:$I$89,5,0)</f>
        <v>238.86720000000028</v>
      </c>
      <c r="P145" s="13">
        <f t="shared" si="141"/>
        <v>58.195735973104206</v>
      </c>
      <c r="Q145" s="20">
        <f t="shared" si="108"/>
        <v>517.38461348649025</v>
      </c>
      <c r="R145" s="59">
        <f t="shared" si="109"/>
        <v>810.71794681982351</v>
      </c>
      <c r="S145" s="59">
        <f ca="1">AVERAGE(OFFSET($R$3,0,0,'Données projet'!$E$9+1,1))-AVERAGE(OFFSET($H$3,0,0,'Données projet'!$E$9+1,1))</f>
        <v>331.17319992770996</v>
      </c>
      <c r="T145" s="59">
        <f t="shared" si="142"/>
        <v>269.31145578726938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263.9999999999996</v>
      </c>
      <c r="AJ145" s="13">
        <f>AI145*VLOOKUP('Données projet'!$B$10,Paramètres!$A$1:$I$89,3,0)*VLOOKUP('Données projet'!$B$10,Paramètres!$A$1:$I$89,5,0)</f>
        <v>267.69599999999963</v>
      </c>
      <c r="AK145" s="13">
        <f t="shared" si="143"/>
        <v>64.360058723585382</v>
      </c>
      <c r="AL145" s="20">
        <f t="shared" si="112"/>
        <v>578.3309689435772</v>
      </c>
      <c r="AM145" s="59">
        <f t="shared" si="113"/>
        <v>871.66430227691058</v>
      </c>
      <c r="AN145" s="59">
        <f ca="1">AVERAGE(OFFSET($AM$3,0,0,'Données projet'!$E$10+1,1))-AVERAGE(OFFSET($H$3,0,0,'Données projet'!$E$10+1,1))</f>
        <v>367.69572408910977</v>
      </c>
      <c r="AO145" s="59">
        <f t="shared" si="144"/>
        <v>298.21938512262744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264.00000000000034</v>
      </c>
      <c r="BE145" s="13">
        <f>BD145*VLOOKUP('Données projet'!$B$11,Paramètres!$A$1:$I$89,3,0)*VLOOKUP('Données projet'!$B$11,Paramètres!$A$1:$I$89,5,0)</f>
        <v>255.34080000000034</v>
      </c>
      <c r="BF145" s="13">
        <f t="shared" si="145"/>
        <v>61.728182021952001</v>
      </c>
      <c r="BG145" s="20">
        <f t="shared" si="115"/>
        <v>552.22847702156707</v>
      </c>
      <c r="BH145" s="59">
        <f t="shared" si="116"/>
        <v>845.56181035490044</v>
      </c>
      <c r="BI145" s="59">
        <f ca="1">AVERAGE(OFFSET($BH$3,0,0,'Données projet'!$E$11+1,1))-AVERAGE(OFFSET($H$3,0,0,'Données projet'!$E$11+1,1))</f>
        <v>351.44031543819546</v>
      </c>
      <c r="BJ145" s="59">
        <f t="shared" si="146"/>
        <v>284.9494816485356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264.00000000000034</v>
      </c>
      <c r="BZ145" s="13">
        <f>BY145*VLOOKUP('Données projet'!$B$12,Paramètres!$A$1:$I$89,3,0)*VLOOKUP('Données projet'!$B$12,Paramètres!$A$1:$I$89,5,0)</f>
        <v>251.22240000000031</v>
      </c>
      <c r="CA145" s="13">
        <f t="shared" si="147"/>
        <v>60.847625059749866</v>
      </c>
      <c r="CB145" s="20">
        <f t="shared" si="118"/>
        <v>543.52196031239816</v>
      </c>
      <c r="CC145" s="59">
        <f t="shared" si="119"/>
        <v>836.85529364573154</v>
      </c>
      <c r="CD145" s="59">
        <f ca="1">AVERAGE(OFFSET($CC$3,0,0,'Données projet'!$E$12+1,1))-AVERAGE(OFFSET($H$3,0,0,'Données projet'!$E$12+1,1))</f>
        <v>346.37621722711009</v>
      </c>
      <c r="CE145" s="59">
        <f t="shared" si="148"/>
        <v>281.04213352617563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264.00000000000034</v>
      </c>
      <c r="CU145" s="17">
        <f>CT145*VLOOKUP('Données projet'!$B$13,Paramètres!$A$1:$I$89,3,0)*VLOOKUP('Données projet'!$B$13,Paramètres!$A$1:$I$89,5,0)</f>
        <v>284.16960000000034</v>
      </c>
      <c r="CV145" s="13">
        <f t="shared" si="149"/>
        <v>67.847405740313931</v>
      </c>
      <c r="CW145" s="20">
        <f t="shared" si="121"/>
        <v>613.09628499771406</v>
      </c>
      <c r="CX145" s="59">
        <f t="shared" si="122"/>
        <v>906.42961833104732</v>
      </c>
      <c r="CY145" s="59">
        <f ca="1">AVERAGE(OFFSET($CX$3,0,0,'Données projet'!$E$13+1,1))-AVERAGE(OFFSET($H$3,0,0,'Données projet'!$E$13+1,1))</f>
        <v>386.84212232126703</v>
      </c>
      <c r="CZ145" s="59">
        <f t="shared" si="150"/>
        <v>312.26317251925781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264.00000000000034</v>
      </c>
      <c r="O146" s="13">
        <f>N146*VLOOKUP('Données projet'!$B$9,Paramètres!$A$1:$I$89,3,0)*VLOOKUP('Données projet'!$B$9,Paramètres!$A$1:$I$89,5,0)</f>
        <v>238.86720000000028</v>
      </c>
      <c r="P146" s="13">
        <f t="shared" si="141"/>
        <v>58.195735973104206</v>
      </c>
      <c r="Q146" s="20">
        <f t="shared" si="108"/>
        <v>517.38461348649025</v>
      </c>
      <c r="R146" s="59">
        <f t="shared" si="109"/>
        <v>810.71794681982351</v>
      </c>
      <c r="S146" s="59">
        <f ca="1">AVERAGE(OFFSET($R$3,0,0,'Données projet'!$E$9+1,1))-AVERAGE(OFFSET($H$3,0,0,'Données projet'!$E$9+1,1))</f>
        <v>331.17319992770996</v>
      </c>
      <c r="T146" s="59">
        <f t="shared" si="142"/>
        <v>269.31145578726938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263.9999999999996</v>
      </c>
      <c r="AJ146" s="13">
        <f>AI146*VLOOKUP('Données projet'!$B$10,Paramètres!$A$1:$I$89,3,0)*VLOOKUP('Données projet'!$B$10,Paramètres!$A$1:$I$89,5,0)</f>
        <v>267.69599999999963</v>
      </c>
      <c r="AK146" s="13">
        <f t="shared" si="143"/>
        <v>64.360058723585382</v>
      </c>
      <c r="AL146" s="20">
        <f t="shared" si="112"/>
        <v>578.3309689435772</v>
      </c>
      <c r="AM146" s="59">
        <f t="shared" si="113"/>
        <v>871.66430227691058</v>
      </c>
      <c r="AN146" s="59">
        <f ca="1">AVERAGE(OFFSET($AM$3,0,0,'Données projet'!$E$10+1,1))-AVERAGE(OFFSET($H$3,0,0,'Données projet'!$E$10+1,1))</f>
        <v>367.69572408910977</v>
      </c>
      <c r="AO146" s="59">
        <f t="shared" si="144"/>
        <v>298.21938512262744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264.00000000000034</v>
      </c>
      <c r="BE146" s="13">
        <f>BD146*VLOOKUP('Données projet'!$B$11,Paramètres!$A$1:$I$89,3,0)*VLOOKUP('Données projet'!$B$11,Paramètres!$A$1:$I$89,5,0)</f>
        <v>255.34080000000034</v>
      </c>
      <c r="BF146" s="13">
        <f t="shared" si="145"/>
        <v>61.728182021952001</v>
      </c>
      <c r="BG146" s="20">
        <f t="shared" si="115"/>
        <v>552.22847702156707</v>
      </c>
      <c r="BH146" s="59">
        <f t="shared" si="116"/>
        <v>845.56181035490044</v>
      </c>
      <c r="BI146" s="59">
        <f ca="1">AVERAGE(OFFSET($BH$3,0,0,'Données projet'!$E$11+1,1))-AVERAGE(OFFSET($H$3,0,0,'Données projet'!$E$11+1,1))</f>
        <v>351.44031543819546</v>
      </c>
      <c r="BJ146" s="59">
        <f t="shared" si="146"/>
        <v>284.9494816485356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264.00000000000034</v>
      </c>
      <c r="BZ146" s="13">
        <f>BY146*VLOOKUP('Données projet'!$B$12,Paramètres!$A$1:$I$89,3,0)*VLOOKUP('Données projet'!$B$12,Paramètres!$A$1:$I$89,5,0)</f>
        <v>251.22240000000031</v>
      </c>
      <c r="CA146" s="13">
        <f t="shared" si="147"/>
        <v>60.847625059749866</v>
      </c>
      <c r="CB146" s="20">
        <f t="shared" si="118"/>
        <v>543.52196031239816</v>
      </c>
      <c r="CC146" s="59">
        <f t="shared" si="119"/>
        <v>836.85529364573154</v>
      </c>
      <c r="CD146" s="59">
        <f ca="1">AVERAGE(OFFSET($CC$3,0,0,'Données projet'!$E$12+1,1))-AVERAGE(OFFSET($H$3,0,0,'Données projet'!$E$12+1,1))</f>
        <v>346.37621722711009</v>
      </c>
      <c r="CE146" s="59">
        <f t="shared" si="148"/>
        <v>281.04213352617563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264.00000000000034</v>
      </c>
      <c r="CU146" s="17">
        <f>CT146*VLOOKUP('Données projet'!$B$13,Paramètres!$A$1:$I$89,3,0)*VLOOKUP('Données projet'!$B$13,Paramètres!$A$1:$I$89,5,0)</f>
        <v>284.16960000000034</v>
      </c>
      <c r="CV146" s="13">
        <f t="shared" si="149"/>
        <v>67.847405740313931</v>
      </c>
      <c r="CW146" s="20">
        <f t="shared" si="121"/>
        <v>613.09628499771406</v>
      </c>
      <c r="CX146" s="59">
        <f t="shared" si="122"/>
        <v>906.42961833104732</v>
      </c>
      <c r="CY146" s="59">
        <f ca="1">AVERAGE(OFFSET($CX$3,0,0,'Données projet'!$E$13+1,1))-AVERAGE(OFFSET($H$3,0,0,'Données projet'!$E$13+1,1))</f>
        <v>386.84212232126703</v>
      </c>
      <c r="CZ146" s="59">
        <f t="shared" si="150"/>
        <v>312.26317251925781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264.00000000000034</v>
      </c>
      <c r="O147" s="13">
        <f>N147*VLOOKUP('Données projet'!$B$9,Paramètres!$A$1:$I$89,3,0)*VLOOKUP('Données projet'!$B$9,Paramètres!$A$1:$I$89,5,0)</f>
        <v>238.86720000000028</v>
      </c>
      <c r="P147" s="13">
        <f t="shared" si="141"/>
        <v>58.195735973104206</v>
      </c>
      <c r="Q147" s="20">
        <f t="shared" si="108"/>
        <v>517.38461348649025</v>
      </c>
      <c r="R147" s="59">
        <f t="shared" si="109"/>
        <v>810.71794681982351</v>
      </c>
      <c r="S147" s="59">
        <f ca="1">AVERAGE(OFFSET($R$3,0,0,'Données projet'!$E$9+1,1))-AVERAGE(OFFSET($H$3,0,0,'Données projet'!$E$9+1,1))</f>
        <v>331.17319992770996</v>
      </c>
      <c r="T147" s="59">
        <f t="shared" si="142"/>
        <v>269.31145578726938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263.9999999999996</v>
      </c>
      <c r="AJ147" s="13">
        <f>AI147*VLOOKUP('Données projet'!$B$10,Paramètres!$A$1:$I$89,3,0)*VLOOKUP('Données projet'!$B$10,Paramètres!$A$1:$I$89,5,0)</f>
        <v>267.69599999999963</v>
      </c>
      <c r="AK147" s="13">
        <f t="shared" si="143"/>
        <v>64.360058723585382</v>
      </c>
      <c r="AL147" s="20">
        <f t="shared" si="112"/>
        <v>578.3309689435772</v>
      </c>
      <c r="AM147" s="59">
        <f t="shared" si="113"/>
        <v>871.66430227691058</v>
      </c>
      <c r="AN147" s="59">
        <f ca="1">AVERAGE(OFFSET($AM$3,0,0,'Données projet'!$E$10+1,1))-AVERAGE(OFFSET($H$3,0,0,'Données projet'!$E$10+1,1))</f>
        <v>367.69572408910977</v>
      </c>
      <c r="AO147" s="59">
        <f t="shared" si="144"/>
        <v>298.21938512262744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264.00000000000034</v>
      </c>
      <c r="BE147" s="13">
        <f>BD147*VLOOKUP('Données projet'!$B$11,Paramètres!$A$1:$I$89,3,0)*VLOOKUP('Données projet'!$B$11,Paramètres!$A$1:$I$89,5,0)</f>
        <v>255.34080000000034</v>
      </c>
      <c r="BF147" s="13">
        <f t="shared" si="145"/>
        <v>61.728182021952001</v>
      </c>
      <c r="BG147" s="20">
        <f t="shared" si="115"/>
        <v>552.22847702156707</v>
      </c>
      <c r="BH147" s="59">
        <f t="shared" si="116"/>
        <v>845.56181035490044</v>
      </c>
      <c r="BI147" s="59">
        <f ca="1">AVERAGE(OFFSET($BH$3,0,0,'Données projet'!$E$11+1,1))-AVERAGE(OFFSET($H$3,0,0,'Données projet'!$E$11+1,1))</f>
        <v>351.44031543819546</v>
      </c>
      <c r="BJ147" s="59">
        <f t="shared" si="146"/>
        <v>284.9494816485356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264.00000000000034</v>
      </c>
      <c r="BZ147" s="13">
        <f>BY147*VLOOKUP('Données projet'!$B$12,Paramètres!$A$1:$I$89,3,0)*VLOOKUP('Données projet'!$B$12,Paramètres!$A$1:$I$89,5,0)</f>
        <v>251.22240000000031</v>
      </c>
      <c r="CA147" s="13">
        <f t="shared" si="147"/>
        <v>60.847625059749866</v>
      </c>
      <c r="CB147" s="20">
        <f t="shared" si="118"/>
        <v>543.52196031239816</v>
      </c>
      <c r="CC147" s="59">
        <f t="shared" si="119"/>
        <v>836.85529364573154</v>
      </c>
      <c r="CD147" s="59">
        <f ca="1">AVERAGE(OFFSET($CC$3,0,0,'Données projet'!$E$12+1,1))-AVERAGE(OFFSET($H$3,0,0,'Données projet'!$E$12+1,1))</f>
        <v>346.37621722711009</v>
      </c>
      <c r="CE147" s="59">
        <f t="shared" si="148"/>
        <v>281.04213352617563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264.00000000000034</v>
      </c>
      <c r="CU147" s="17">
        <f>CT147*VLOOKUP('Données projet'!$B$13,Paramètres!$A$1:$I$89,3,0)*VLOOKUP('Données projet'!$B$13,Paramètres!$A$1:$I$89,5,0)</f>
        <v>284.16960000000034</v>
      </c>
      <c r="CV147" s="13">
        <f t="shared" si="149"/>
        <v>67.847405740313931</v>
      </c>
      <c r="CW147" s="20">
        <f t="shared" si="121"/>
        <v>613.09628499771406</v>
      </c>
      <c r="CX147" s="59">
        <f t="shared" si="122"/>
        <v>906.42961833104732</v>
      </c>
      <c r="CY147" s="59">
        <f ca="1">AVERAGE(OFFSET($CX$3,0,0,'Données projet'!$E$13+1,1))-AVERAGE(OFFSET($H$3,0,0,'Données projet'!$E$13+1,1))</f>
        <v>386.84212232126703</v>
      </c>
      <c r="CZ147" s="59">
        <f t="shared" si="150"/>
        <v>312.26317251925781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264.00000000000034</v>
      </c>
      <c r="O148" s="13">
        <f>N148*VLOOKUP('Données projet'!$B$9,Paramètres!$A$1:$I$89,3,0)*VLOOKUP('Données projet'!$B$9,Paramètres!$A$1:$I$89,5,0)</f>
        <v>238.86720000000028</v>
      </c>
      <c r="P148" s="13">
        <f t="shared" si="141"/>
        <v>58.195735973104206</v>
      </c>
      <c r="Q148" s="20">
        <f t="shared" si="108"/>
        <v>517.38461348649025</v>
      </c>
      <c r="R148" s="59">
        <f t="shared" si="109"/>
        <v>810.71794681982351</v>
      </c>
      <c r="S148" s="59">
        <f ca="1">AVERAGE(OFFSET($R$3,0,0,'Données projet'!$E$9+1,1))-AVERAGE(OFFSET($H$3,0,0,'Données projet'!$E$9+1,1))</f>
        <v>331.17319992770996</v>
      </c>
      <c r="T148" s="59">
        <f t="shared" si="142"/>
        <v>269.31145578726938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263.9999999999996</v>
      </c>
      <c r="AJ148" s="13">
        <f>AI148*VLOOKUP('Données projet'!$B$10,Paramètres!$A$1:$I$89,3,0)*VLOOKUP('Données projet'!$B$10,Paramètres!$A$1:$I$89,5,0)</f>
        <v>267.69599999999963</v>
      </c>
      <c r="AK148" s="13">
        <f t="shared" si="143"/>
        <v>64.360058723585382</v>
      </c>
      <c r="AL148" s="20">
        <f t="shared" si="112"/>
        <v>578.3309689435772</v>
      </c>
      <c r="AM148" s="59">
        <f t="shared" si="113"/>
        <v>871.66430227691058</v>
      </c>
      <c r="AN148" s="59">
        <f ca="1">AVERAGE(OFFSET($AM$3,0,0,'Données projet'!$E$10+1,1))-AVERAGE(OFFSET($H$3,0,0,'Données projet'!$E$10+1,1))</f>
        <v>367.69572408910977</v>
      </c>
      <c r="AO148" s="59">
        <f t="shared" si="144"/>
        <v>298.21938512262744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264.00000000000034</v>
      </c>
      <c r="BE148" s="13">
        <f>BD148*VLOOKUP('Données projet'!$B$11,Paramètres!$A$1:$I$89,3,0)*VLOOKUP('Données projet'!$B$11,Paramètres!$A$1:$I$89,5,0)</f>
        <v>255.34080000000034</v>
      </c>
      <c r="BF148" s="13">
        <f t="shared" si="145"/>
        <v>61.728182021952001</v>
      </c>
      <c r="BG148" s="20">
        <f t="shared" si="115"/>
        <v>552.22847702156707</v>
      </c>
      <c r="BH148" s="59">
        <f t="shared" si="116"/>
        <v>845.56181035490044</v>
      </c>
      <c r="BI148" s="59">
        <f ca="1">AVERAGE(OFFSET($BH$3,0,0,'Données projet'!$E$11+1,1))-AVERAGE(OFFSET($H$3,0,0,'Données projet'!$E$11+1,1))</f>
        <v>351.44031543819546</v>
      </c>
      <c r="BJ148" s="59">
        <f t="shared" si="146"/>
        <v>284.9494816485356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264.00000000000034</v>
      </c>
      <c r="BZ148" s="13">
        <f>BY148*VLOOKUP('Données projet'!$B$12,Paramètres!$A$1:$I$89,3,0)*VLOOKUP('Données projet'!$B$12,Paramètres!$A$1:$I$89,5,0)</f>
        <v>251.22240000000031</v>
      </c>
      <c r="CA148" s="13">
        <f t="shared" si="147"/>
        <v>60.847625059749866</v>
      </c>
      <c r="CB148" s="20">
        <f t="shared" si="118"/>
        <v>543.52196031239816</v>
      </c>
      <c r="CC148" s="59">
        <f t="shared" si="119"/>
        <v>836.85529364573154</v>
      </c>
      <c r="CD148" s="59">
        <f ca="1">AVERAGE(OFFSET($CC$3,0,0,'Données projet'!$E$12+1,1))-AVERAGE(OFFSET($H$3,0,0,'Données projet'!$E$12+1,1))</f>
        <v>346.37621722711009</v>
      </c>
      <c r="CE148" s="59">
        <f t="shared" si="148"/>
        <v>281.04213352617563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264.00000000000034</v>
      </c>
      <c r="CU148" s="17">
        <f>CT148*VLOOKUP('Données projet'!$B$13,Paramètres!$A$1:$I$89,3,0)*VLOOKUP('Données projet'!$B$13,Paramètres!$A$1:$I$89,5,0)</f>
        <v>284.16960000000034</v>
      </c>
      <c r="CV148" s="13">
        <f t="shared" si="149"/>
        <v>67.847405740313931</v>
      </c>
      <c r="CW148" s="20">
        <f t="shared" si="121"/>
        <v>613.09628499771406</v>
      </c>
      <c r="CX148" s="59">
        <f t="shared" si="122"/>
        <v>906.42961833104732</v>
      </c>
      <c r="CY148" s="59">
        <f ca="1">AVERAGE(OFFSET($CX$3,0,0,'Données projet'!$E$13+1,1))-AVERAGE(OFFSET($H$3,0,0,'Données projet'!$E$13+1,1))</f>
        <v>386.84212232126703</v>
      </c>
      <c r="CZ148" s="59">
        <f t="shared" si="150"/>
        <v>312.26317251925781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264.00000000000034</v>
      </c>
      <c r="O149" s="13">
        <f>N149*VLOOKUP('Données projet'!$B$9,Paramètres!$A$1:$I$89,3,0)*VLOOKUP('Données projet'!$B$9,Paramètres!$A$1:$I$89,5,0)</f>
        <v>238.86720000000028</v>
      </c>
      <c r="P149" s="13">
        <f t="shared" si="141"/>
        <v>58.195735973104206</v>
      </c>
      <c r="Q149" s="20">
        <f t="shared" si="108"/>
        <v>517.38461348649025</v>
      </c>
      <c r="R149" s="59">
        <f t="shared" si="109"/>
        <v>810.71794681982351</v>
      </c>
      <c r="S149" s="59">
        <f ca="1">AVERAGE(OFFSET($R$3,0,0,'Données projet'!$E$9+1,1))-AVERAGE(OFFSET($H$3,0,0,'Données projet'!$E$9+1,1))</f>
        <v>331.17319992770996</v>
      </c>
      <c r="T149" s="59">
        <f t="shared" si="142"/>
        <v>269.31145578726938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263.9999999999996</v>
      </c>
      <c r="AJ149" s="13">
        <f>AI149*VLOOKUP('Données projet'!$B$10,Paramètres!$A$1:$I$89,3,0)*VLOOKUP('Données projet'!$B$10,Paramètres!$A$1:$I$89,5,0)</f>
        <v>267.69599999999963</v>
      </c>
      <c r="AK149" s="13">
        <f t="shared" si="143"/>
        <v>64.360058723585382</v>
      </c>
      <c r="AL149" s="20">
        <f t="shared" si="112"/>
        <v>578.3309689435772</v>
      </c>
      <c r="AM149" s="59">
        <f t="shared" si="113"/>
        <v>871.66430227691058</v>
      </c>
      <c r="AN149" s="59">
        <f ca="1">AVERAGE(OFFSET($AM$3,0,0,'Données projet'!$E$10+1,1))-AVERAGE(OFFSET($H$3,0,0,'Données projet'!$E$10+1,1))</f>
        <v>367.69572408910977</v>
      </c>
      <c r="AO149" s="59">
        <f t="shared" si="144"/>
        <v>298.21938512262744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264.00000000000034</v>
      </c>
      <c r="BE149" s="13">
        <f>BD149*VLOOKUP('Données projet'!$B$11,Paramètres!$A$1:$I$89,3,0)*VLOOKUP('Données projet'!$B$11,Paramètres!$A$1:$I$89,5,0)</f>
        <v>255.34080000000034</v>
      </c>
      <c r="BF149" s="13">
        <f t="shared" si="145"/>
        <v>61.728182021952001</v>
      </c>
      <c r="BG149" s="20">
        <f t="shared" si="115"/>
        <v>552.22847702156707</v>
      </c>
      <c r="BH149" s="59">
        <f t="shared" si="116"/>
        <v>845.56181035490044</v>
      </c>
      <c r="BI149" s="59">
        <f ca="1">AVERAGE(OFFSET($BH$3,0,0,'Données projet'!$E$11+1,1))-AVERAGE(OFFSET($H$3,0,0,'Données projet'!$E$11+1,1))</f>
        <v>351.44031543819546</v>
      </c>
      <c r="BJ149" s="59">
        <f t="shared" si="146"/>
        <v>284.9494816485356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264.00000000000034</v>
      </c>
      <c r="BZ149" s="13">
        <f>BY149*VLOOKUP('Données projet'!$B$12,Paramètres!$A$1:$I$89,3,0)*VLOOKUP('Données projet'!$B$12,Paramètres!$A$1:$I$89,5,0)</f>
        <v>251.22240000000031</v>
      </c>
      <c r="CA149" s="13">
        <f t="shared" si="147"/>
        <v>60.847625059749866</v>
      </c>
      <c r="CB149" s="20">
        <f t="shared" si="118"/>
        <v>543.52196031239816</v>
      </c>
      <c r="CC149" s="59">
        <f t="shared" si="119"/>
        <v>836.85529364573154</v>
      </c>
      <c r="CD149" s="59">
        <f ca="1">AVERAGE(OFFSET($CC$3,0,0,'Données projet'!$E$12+1,1))-AVERAGE(OFFSET($H$3,0,0,'Données projet'!$E$12+1,1))</f>
        <v>346.37621722711009</v>
      </c>
      <c r="CE149" s="59">
        <f t="shared" si="148"/>
        <v>281.04213352617563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264.00000000000034</v>
      </c>
      <c r="CU149" s="17">
        <f>CT149*VLOOKUP('Données projet'!$B$13,Paramètres!$A$1:$I$89,3,0)*VLOOKUP('Données projet'!$B$13,Paramètres!$A$1:$I$89,5,0)</f>
        <v>284.16960000000034</v>
      </c>
      <c r="CV149" s="13">
        <f t="shared" si="149"/>
        <v>67.847405740313931</v>
      </c>
      <c r="CW149" s="20">
        <f t="shared" si="121"/>
        <v>613.09628499771406</v>
      </c>
      <c r="CX149" s="59">
        <f t="shared" si="122"/>
        <v>906.42961833104732</v>
      </c>
      <c r="CY149" s="59">
        <f ca="1">AVERAGE(OFFSET($CX$3,0,0,'Données projet'!$E$13+1,1))-AVERAGE(OFFSET($H$3,0,0,'Données projet'!$E$13+1,1))</f>
        <v>386.84212232126703</v>
      </c>
      <c r="CZ149" s="59">
        <f t="shared" si="150"/>
        <v>312.26317251925781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264.00000000000034</v>
      </c>
      <c r="O150" s="13">
        <f>N150*VLOOKUP('Données projet'!$B$9,Paramètres!$A$1:$I$89,3,0)*VLOOKUP('Données projet'!$B$9,Paramètres!$A$1:$I$89,5,0)</f>
        <v>238.86720000000028</v>
      </c>
      <c r="P150" s="13">
        <f t="shared" si="141"/>
        <v>58.195735973104206</v>
      </c>
      <c r="Q150" s="20">
        <f t="shared" si="108"/>
        <v>517.38461348649025</v>
      </c>
      <c r="R150" s="59">
        <f t="shared" si="109"/>
        <v>810.71794681982351</v>
      </c>
      <c r="S150" s="59">
        <f ca="1">AVERAGE(OFFSET($R$3,0,0,'Données projet'!$E$9+1,1))-AVERAGE(OFFSET($H$3,0,0,'Données projet'!$E$9+1,1))</f>
        <v>331.17319992770996</v>
      </c>
      <c r="T150" s="59">
        <f t="shared" si="142"/>
        <v>269.31145578726938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263.9999999999996</v>
      </c>
      <c r="AJ150" s="13">
        <f>AI150*VLOOKUP('Données projet'!$B$10,Paramètres!$A$1:$I$89,3,0)*VLOOKUP('Données projet'!$B$10,Paramètres!$A$1:$I$89,5,0)</f>
        <v>267.69599999999963</v>
      </c>
      <c r="AK150" s="13">
        <f t="shared" si="143"/>
        <v>64.360058723585382</v>
      </c>
      <c r="AL150" s="20">
        <f t="shared" si="112"/>
        <v>578.3309689435772</v>
      </c>
      <c r="AM150" s="59">
        <f t="shared" si="113"/>
        <v>871.66430227691058</v>
      </c>
      <c r="AN150" s="59">
        <f ca="1">AVERAGE(OFFSET($AM$3,0,0,'Données projet'!$E$10+1,1))-AVERAGE(OFFSET($H$3,0,0,'Données projet'!$E$10+1,1))</f>
        <v>367.69572408910977</v>
      </c>
      <c r="AO150" s="59">
        <f t="shared" si="144"/>
        <v>298.21938512262744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264.00000000000034</v>
      </c>
      <c r="BE150" s="13">
        <f>BD150*VLOOKUP('Données projet'!$B$11,Paramètres!$A$1:$I$89,3,0)*VLOOKUP('Données projet'!$B$11,Paramètres!$A$1:$I$89,5,0)</f>
        <v>255.34080000000034</v>
      </c>
      <c r="BF150" s="13">
        <f t="shared" si="145"/>
        <v>61.728182021952001</v>
      </c>
      <c r="BG150" s="20">
        <f t="shared" si="115"/>
        <v>552.22847702156707</v>
      </c>
      <c r="BH150" s="59">
        <f t="shared" si="116"/>
        <v>845.56181035490044</v>
      </c>
      <c r="BI150" s="59">
        <f ca="1">AVERAGE(OFFSET($BH$3,0,0,'Données projet'!$E$11+1,1))-AVERAGE(OFFSET($H$3,0,0,'Données projet'!$E$11+1,1))</f>
        <v>351.44031543819546</v>
      </c>
      <c r="BJ150" s="59">
        <f t="shared" si="146"/>
        <v>284.9494816485356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264.00000000000034</v>
      </c>
      <c r="BZ150" s="13">
        <f>BY150*VLOOKUP('Données projet'!$B$12,Paramètres!$A$1:$I$89,3,0)*VLOOKUP('Données projet'!$B$12,Paramètres!$A$1:$I$89,5,0)</f>
        <v>251.22240000000031</v>
      </c>
      <c r="CA150" s="13">
        <f t="shared" si="147"/>
        <v>60.847625059749866</v>
      </c>
      <c r="CB150" s="20">
        <f t="shared" si="118"/>
        <v>543.52196031239816</v>
      </c>
      <c r="CC150" s="59">
        <f t="shared" si="119"/>
        <v>836.85529364573154</v>
      </c>
      <c r="CD150" s="59">
        <f ca="1">AVERAGE(OFFSET($CC$3,0,0,'Données projet'!$E$12+1,1))-AVERAGE(OFFSET($H$3,0,0,'Données projet'!$E$12+1,1))</f>
        <v>346.37621722711009</v>
      </c>
      <c r="CE150" s="59">
        <f t="shared" si="148"/>
        <v>281.04213352617563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264.00000000000034</v>
      </c>
      <c r="CU150" s="17">
        <f>CT150*VLOOKUP('Données projet'!$B$13,Paramètres!$A$1:$I$89,3,0)*VLOOKUP('Données projet'!$B$13,Paramètres!$A$1:$I$89,5,0)</f>
        <v>284.16960000000034</v>
      </c>
      <c r="CV150" s="13">
        <f t="shared" si="149"/>
        <v>67.847405740313931</v>
      </c>
      <c r="CW150" s="20">
        <f t="shared" si="121"/>
        <v>613.09628499771406</v>
      </c>
      <c r="CX150" s="59">
        <f t="shared" si="122"/>
        <v>906.42961833104732</v>
      </c>
      <c r="CY150" s="59">
        <f ca="1">AVERAGE(OFFSET($CX$3,0,0,'Données projet'!$E$13+1,1))-AVERAGE(OFFSET($H$3,0,0,'Données projet'!$E$13+1,1))</f>
        <v>386.84212232126703</v>
      </c>
      <c r="CZ150" s="59">
        <f t="shared" si="150"/>
        <v>312.26317251925781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264.00000000000034</v>
      </c>
      <c r="O151" s="13">
        <f>N151*VLOOKUP('Données projet'!$B$9,Paramètres!$A$1:$I$89,3,0)*VLOOKUP('Données projet'!$B$9,Paramètres!$A$1:$I$89,5,0)</f>
        <v>238.86720000000028</v>
      </c>
      <c r="P151" s="13">
        <f t="shared" si="141"/>
        <v>58.195735973104206</v>
      </c>
      <c r="Q151" s="20">
        <f t="shared" si="108"/>
        <v>517.38461348649025</v>
      </c>
      <c r="R151" s="59">
        <f t="shared" si="109"/>
        <v>810.71794681982351</v>
      </c>
      <c r="S151" s="59">
        <f ca="1">AVERAGE(OFFSET($R$3,0,0,'Données projet'!$E$9+1,1))-AVERAGE(OFFSET($H$3,0,0,'Données projet'!$E$9+1,1))</f>
        <v>331.17319992770996</v>
      </c>
      <c r="T151" s="59">
        <f t="shared" si="142"/>
        <v>269.31145578726938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263.9999999999996</v>
      </c>
      <c r="AJ151" s="13">
        <f>AI151*VLOOKUP('Données projet'!$B$10,Paramètres!$A$1:$I$89,3,0)*VLOOKUP('Données projet'!$B$10,Paramètres!$A$1:$I$89,5,0)</f>
        <v>267.69599999999963</v>
      </c>
      <c r="AK151" s="13">
        <f t="shared" si="143"/>
        <v>64.360058723585382</v>
      </c>
      <c r="AL151" s="20">
        <f t="shared" si="112"/>
        <v>578.3309689435772</v>
      </c>
      <c r="AM151" s="59">
        <f t="shared" si="113"/>
        <v>871.66430227691058</v>
      </c>
      <c r="AN151" s="59">
        <f ca="1">AVERAGE(OFFSET($AM$3,0,0,'Données projet'!$E$10+1,1))-AVERAGE(OFFSET($H$3,0,0,'Données projet'!$E$10+1,1))</f>
        <v>367.69572408910977</v>
      </c>
      <c r="AO151" s="59">
        <f t="shared" si="144"/>
        <v>298.21938512262744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264.00000000000034</v>
      </c>
      <c r="BE151" s="13">
        <f>BD151*VLOOKUP('Données projet'!$B$11,Paramètres!$A$1:$I$89,3,0)*VLOOKUP('Données projet'!$B$11,Paramètres!$A$1:$I$89,5,0)</f>
        <v>255.34080000000034</v>
      </c>
      <c r="BF151" s="13">
        <f t="shared" si="145"/>
        <v>61.728182021952001</v>
      </c>
      <c r="BG151" s="20">
        <f t="shared" si="115"/>
        <v>552.22847702156707</v>
      </c>
      <c r="BH151" s="59">
        <f t="shared" si="116"/>
        <v>845.56181035490044</v>
      </c>
      <c r="BI151" s="59">
        <f ca="1">AVERAGE(OFFSET($BH$3,0,0,'Données projet'!$E$11+1,1))-AVERAGE(OFFSET($H$3,0,0,'Données projet'!$E$11+1,1))</f>
        <v>351.44031543819546</v>
      </c>
      <c r="BJ151" s="59">
        <f t="shared" si="146"/>
        <v>284.9494816485356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264.00000000000034</v>
      </c>
      <c r="BZ151" s="13">
        <f>BY151*VLOOKUP('Données projet'!$B$12,Paramètres!$A$1:$I$89,3,0)*VLOOKUP('Données projet'!$B$12,Paramètres!$A$1:$I$89,5,0)</f>
        <v>251.22240000000031</v>
      </c>
      <c r="CA151" s="13">
        <f t="shared" si="147"/>
        <v>60.847625059749866</v>
      </c>
      <c r="CB151" s="20">
        <f t="shared" si="118"/>
        <v>543.52196031239816</v>
      </c>
      <c r="CC151" s="59">
        <f t="shared" si="119"/>
        <v>836.85529364573154</v>
      </c>
      <c r="CD151" s="59">
        <f ca="1">AVERAGE(OFFSET($CC$3,0,0,'Données projet'!$E$12+1,1))-AVERAGE(OFFSET($H$3,0,0,'Données projet'!$E$12+1,1))</f>
        <v>346.37621722711009</v>
      </c>
      <c r="CE151" s="59">
        <f t="shared" si="148"/>
        <v>281.04213352617563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264.00000000000034</v>
      </c>
      <c r="CU151" s="17">
        <f>CT151*VLOOKUP('Données projet'!$B$13,Paramètres!$A$1:$I$89,3,0)*VLOOKUP('Données projet'!$B$13,Paramètres!$A$1:$I$89,5,0)</f>
        <v>284.16960000000034</v>
      </c>
      <c r="CV151" s="13">
        <f t="shared" si="149"/>
        <v>67.847405740313931</v>
      </c>
      <c r="CW151" s="20">
        <f t="shared" si="121"/>
        <v>613.09628499771406</v>
      </c>
      <c r="CX151" s="59">
        <f t="shared" si="122"/>
        <v>906.42961833104732</v>
      </c>
      <c r="CY151" s="59">
        <f ca="1">AVERAGE(OFFSET($CX$3,0,0,'Données projet'!$E$13+1,1))-AVERAGE(OFFSET($H$3,0,0,'Données projet'!$E$13+1,1))</f>
        <v>386.84212232126703</v>
      </c>
      <c r="CZ151" s="59">
        <f t="shared" si="150"/>
        <v>312.26317251925781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264.00000000000034</v>
      </c>
      <c r="O152" s="13">
        <f>N152*VLOOKUP('Données projet'!$B$9,Paramètres!$A$1:$I$89,3,0)*VLOOKUP('Données projet'!$B$9,Paramètres!$A$1:$I$89,5,0)</f>
        <v>238.86720000000028</v>
      </c>
      <c r="P152" s="13">
        <f t="shared" si="141"/>
        <v>58.195735973104206</v>
      </c>
      <c r="Q152" s="20">
        <f t="shared" si="108"/>
        <v>517.38461348649025</v>
      </c>
      <c r="R152" s="59">
        <f t="shared" si="109"/>
        <v>810.71794681982351</v>
      </c>
      <c r="S152" s="59">
        <f ca="1">AVERAGE(OFFSET($R$3,0,0,'Données projet'!$E$9+1,1))-AVERAGE(OFFSET($H$3,0,0,'Données projet'!$E$9+1,1))</f>
        <v>331.17319992770996</v>
      </c>
      <c r="T152" s="59">
        <f t="shared" si="142"/>
        <v>269.31145578726938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263.9999999999996</v>
      </c>
      <c r="AJ152" s="13">
        <f>AI152*VLOOKUP('Données projet'!$B$10,Paramètres!$A$1:$I$89,3,0)*VLOOKUP('Données projet'!$B$10,Paramètres!$A$1:$I$89,5,0)</f>
        <v>267.69599999999963</v>
      </c>
      <c r="AK152" s="13">
        <f t="shared" si="143"/>
        <v>64.360058723585382</v>
      </c>
      <c r="AL152" s="20">
        <f t="shared" si="112"/>
        <v>578.3309689435772</v>
      </c>
      <c r="AM152" s="59">
        <f t="shared" si="113"/>
        <v>871.66430227691058</v>
      </c>
      <c r="AN152" s="59">
        <f ca="1">AVERAGE(OFFSET($AM$3,0,0,'Données projet'!$E$10+1,1))-AVERAGE(OFFSET($H$3,0,0,'Données projet'!$E$10+1,1))</f>
        <v>367.69572408910977</v>
      </c>
      <c r="AO152" s="59">
        <f t="shared" si="144"/>
        <v>298.21938512262744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264.00000000000034</v>
      </c>
      <c r="BE152" s="13">
        <f>BD152*VLOOKUP('Données projet'!$B$11,Paramètres!$A$1:$I$89,3,0)*VLOOKUP('Données projet'!$B$11,Paramètres!$A$1:$I$89,5,0)</f>
        <v>255.34080000000034</v>
      </c>
      <c r="BF152" s="13">
        <f t="shared" si="145"/>
        <v>61.728182021952001</v>
      </c>
      <c r="BG152" s="20">
        <f t="shared" si="115"/>
        <v>552.22847702156707</v>
      </c>
      <c r="BH152" s="59">
        <f t="shared" si="116"/>
        <v>845.56181035490044</v>
      </c>
      <c r="BI152" s="59">
        <f ca="1">AVERAGE(OFFSET($BH$3,0,0,'Données projet'!$E$11+1,1))-AVERAGE(OFFSET($H$3,0,0,'Données projet'!$E$11+1,1))</f>
        <v>351.44031543819546</v>
      </c>
      <c r="BJ152" s="59">
        <f t="shared" si="146"/>
        <v>284.9494816485356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264.00000000000034</v>
      </c>
      <c r="BZ152" s="13">
        <f>BY152*VLOOKUP('Données projet'!$B$12,Paramètres!$A$1:$I$89,3,0)*VLOOKUP('Données projet'!$B$12,Paramètres!$A$1:$I$89,5,0)</f>
        <v>251.22240000000031</v>
      </c>
      <c r="CA152" s="13">
        <f t="shared" si="147"/>
        <v>60.847625059749866</v>
      </c>
      <c r="CB152" s="20">
        <f t="shared" si="118"/>
        <v>543.52196031239816</v>
      </c>
      <c r="CC152" s="59">
        <f t="shared" si="119"/>
        <v>836.85529364573154</v>
      </c>
      <c r="CD152" s="59">
        <f ca="1">AVERAGE(OFFSET($CC$3,0,0,'Données projet'!$E$12+1,1))-AVERAGE(OFFSET($H$3,0,0,'Données projet'!$E$12+1,1))</f>
        <v>346.37621722711009</v>
      </c>
      <c r="CE152" s="59">
        <f t="shared" si="148"/>
        <v>281.04213352617563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264.00000000000034</v>
      </c>
      <c r="CU152" s="17">
        <f>CT152*VLOOKUP('Données projet'!$B$13,Paramètres!$A$1:$I$89,3,0)*VLOOKUP('Données projet'!$B$13,Paramètres!$A$1:$I$89,5,0)</f>
        <v>284.16960000000034</v>
      </c>
      <c r="CV152" s="13">
        <f t="shared" si="149"/>
        <v>67.847405740313931</v>
      </c>
      <c r="CW152" s="20">
        <f t="shared" si="121"/>
        <v>613.09628499771406</v>
      </c>
      <c r="CX152" s="59">
        <f t="shared" si="122"/>
        <v>906.42961833104732</v>
      </c>
      <c r="CY152" s="59">
        <f ca="1">AVERAGE(OFFSET($CX$3,0,0,'Données projet'!$E$13+1,1))-AVERAGE(OFFSET($H$3,0,0,'Données projet'!$E$13+1,1))</f>
        <v>386.84212232126703</v>
      </c>
      <c r="CZ152" s="59">
        <f t="shared" si="150"/>
        <v>312.26317251925781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264.00000000000034</v>
      </c>
      <c r="O153" s="13">
        <f>N153*VLOOKUP('Données projet'!$B$9,Paramètres!$A$1:$I$89,3,0)*VLOOKUP('Données projet'!$B$9,Paramètres!$A$1:$I$89,5,0)</f>
        <v>238.86720000000028</v>
      </c>
      <c r="P153" s="13">
        <f t="shared" si="141"/>
        <v>58.195735973104206</v>
      </c>
      <c r="Q153" s="20">
        <f t="shared" si="108"/>
        <v>517.38461348649025</v>
      </c>
      <c r="R153" s="59">
        <f t="shared" si="109"/>
        <v>810.71794681982351</v>
      </c>
      <c r="S153" s="59">
        <f ca="1">AVERAGE(OFFSET($R$3,0,0,'Données projet'!$E$9+1,1))-AVERAGE(OFFSET($H$3,0,0,'Données projet'!$E$9+1,1))</f>
        <v>331.17319992770996</v>
      </c>
      <c r="T153" s="59">
        <f t="shared" si="142"/>
        <v>269.31145578726938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263.9999999999996</v>
      </c>
      <c r="AJ153" s="13">
        <f>AI153*VLOOKUP('Données projet'!$B$10,Paramètres!$A$1:$I$89,3,0)*VLOOKUP('Données projet'!$B$10,Paramètres!$A$1:$I$89,5,0)</f>
        <v>267.69599999999963</v>
      </c>
      <c r="AK153" s="13">
        <f t="shared" si="143"/>
        <v>64.360058723585382</v>
      </c>
      <c r="AL153" s="20">
        <f t="shared" si="112"/>
        <v>578.3309689435772</v>
      </c>
      <c r="AM153" s="59">
        <f t="shared" si="113"/>
        <v>871.66430227691058</v>
      </c>
      <c r="AN153" s="59">
        <f ca="1">AVERAGE(OFFSET($AM$3,0,0,'Données projet'!$E$10+1,1))-AVERAGE(OFFSET($H$3,0,0,'Données projet'!$E$10+1,1))</f>
        <v>367.69572408910977</v>
      </c>
      <c r="AO153" s="59">
        <f t="shared" si="144"/>
        <v>298.21938512262744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264.00000000000034</v>
      </c>
      <c r="BE153" s="13">
        <f>BD153*VLOOKUP('Données projet'!$B$11,Paramètres!$A$1:$I$89,3,0)*VLOOKUP('Données projet'!$B$11,Paramètres!$A$1:$I$89,5,0)</f>
        <v>255.34080000000034</v>
      </c>
      <c r="BF153" s="13">
        <f t="shared" si="145"/>
        <v>61.728182021952001</v>
      </c>
      <c r="BG153" s="20">
        <f t="shared" si="115"/>
        <v>552.22847702156707</v>
      </c>
      <c r="BH153" s="59">
        <f t="shared" si="116"/>
        <v>845.56181035490044</v>
      </c>
      <c r="BI153" s="59">
        <f ca="1">AVERAGE(OFFSET($BH$3,0,0,'Données projet'!$E$11+1,1))-AVERAGE(OFFSET($H$3,0,0,'Données projet'!$E$11+1,1))</f>
        <v>351.44031543819546</v>
      </c>
      <c r="BJ153" s="59">
        <f t="shared" si="146"/>
        <v>284.9494816485356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264.00000000000034</v>
      </c>
      <c r="BZ153" s="13">
        <f>BY153*VLOOKUP('Données projet'!$B$12,Paramètres!$A$1:$I$89,3,0)*VLOOKUP('Données projet'!$B$12,Paramètres!$A$1:$I$89,5,0)</f>
        <v>251.22240000000031</v>
      </c>
      <c r="CA153" s="13">
        <f t="shared" si="147"/>
        <v>60.847625059749866</v>
      </c>
      <c r="CB153" s="20">
        <f t="shared" si="118"/>
        <v>543.52196031239816</v>
      </c>
      <c r="CC153" s="59">
        <f t="shared" si="119"/>
        <v>836.85529364573154</v>
      </c>
      <c r="CD153" s="59">
        <f ca="1">AVERAGE(OFFSET($CC$3,0,0,'Données projet'!$E$12+1,1))-AVERAGE(OFFSET($H$3,0,0,'Données projet'!$E$12+1,1))</f>
        <v>346.37621722711009</v>
      </c>
      <c r="CE153" s="59">
        <f t="shared" si="148"/>
        <v>281.04213352617563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264.00000000000034</v>
      </c>
      <c r="CU153" s="17">
        <f>CT153*VLOOKUP('Données projet'!$B$13,Paramètres!$A$1:$I$89,3,0)*VLOOKUP('Données projet'!$B$13,Paramètres!$A$1:$I$89,5,0)</f>
        <v>284.16960000000034</v>
      </c>
      <c r="CV153" s="13">
        <f t="shared" si="149"/>
        <v>67.847405740313931</v>
      </c>
      <c r="CW153" s="20">
        <f t="shared" si="121"/>
        <v>613.09628499771406</v>
      </c>
      <c r="CX153" s="59">
        <f t="shared" si="122"/>
        <v>906.42961833104732</v>
      </c>
      <c r="CY153" s="59">
        <f ca="1">AVERAGE(OFFSET($CX$3,0,0,'Données projet'!$E$13+1,1))-AVERAGE(OFFSET($H$3,0,0,'Données projet'!$E$13+1,1))</f>
        <v>386.84212232126703</v>
      </c>
      <c r="CZ153" s="59">
        <f t="shared" si="150"/>
        <v>312.26317251925781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264.00000000000034</v>
      </c>
      <c r="O154" s="13">
        <f>N154*VLOOKUP('Données projet'!$B$9,Paramètres!$A$1:$I$89,3,0)*VLOOKUP('Données projet'!$B$9,Paramètres!$A$1:$I$89,5,0)</f>
        <v>238.86720000000028</v>
      </c>
      <c r="P154" s="13">
        <f t="shared" si="141"/>
        <v>58.195735973104206</v>
      </c>
      <c r="Q154" s="20">
        <f t="shared" ref="Q154:Q203" si="162">(O154+P154)*0.475*44/12</f>
        <v>517.38461348649025</v>
      </c>
      <c r="R154" s="59">
        <f t="shared" si="109"/>
        <v>810.71794681982351</v>
      </c>
      <c r="S154" s="59">
        <f ca="1">AVERAGE(OFFSET($R$3,0,0,'Données projet'!$E$9+1,1))-AVERAGE(OFFSET($H$3,0,0,'Données projet'!$E$9+1,1))</f>
        <v>331.17319992770996</v>
      </c>
      <c r="T154" s="59">
        <f t="shared" si="142"/>
        <v>269.31145578726938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263.9999999999996</v>
      </c>
      <c r="AJ154" s="13">
        <f>AI154*VLOOKUP('Données projet'!$B$10,Paramètres!$A$1:$I$89,3,0)*VLOOKUP('Données projet'!$B$10,Paramètres!$A$1:$I$89,5,0)</f>
        <v>267.69599999999963</v>
      </c>
      <c r="AK154" s="13">
        <f t="shared" ref="AK154:AK203" si="164">EXP(-1.0587+0.8836*LN(AJ154)+0.284)</f>
        <v>64.360058723585382</v>
      </c>
      <c r="AL154" s="20">
        <f t="shared" ref="AL154:AL203" si="165">(AJ154+AK154)*0.475*44/12</f>
        <v>578.3309689435772</v>
      </c>
      <c r="AM154" s="59">
        <f t="shared" si="113"/>
        <v>871.66430227691058</v>
      </c>
      <c r="AN154" s="59">
        <f ca="1">AVERAGE(OFFSET($AM$3,0,0,'Données projet'!$E$10+1,1))-AVERAGE(OFFSET($H$3,0,0,'Données projet'!$E$10+1,1))</f>
        <v>367.69572408910977</v>
      </c>
      <c r="AO154" s="59">
        <f t="shared" si="144"/>
        <v>298.21938512262744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264.00000000000034</v>
      </c>
      <c r="BE154" s="13">
        <f>BD154*VLOOKUP('Données projet'!$B$11,Paramètres!$A$1:$I$89,3,0)*VLOOKUP('Données projet'!$B$11,Paramètres!$A$1:$I$89,5,0)</f>
        <v>255.34080000000034</v>
      </c>
      <c r="BF154" s="13">
        <f t="shared" ref="BF154:BF203" si="167">EXP(-1.0587+0.8836*LN(BE154)+0.284)</f>
        <v>61.728182021952001</v>
      </c>
      <c r="BG154" s="20">
        <f t="shared" ref="BG154:BG203" si="168">(BE154+BF154)*0.475*44/12</f>
        <v>552.22847702156707</v>
      </c>
      <c r="BH154" s="59">
        <f t="shared" si="116"/>
        <v>845.56181035490044</v>
      </c>
      <c r="BI154" s="59">
        <f ca="1">AVERAGE(OFFSET($BH$3,0,0,'Données projet'!$E$11+1,1))-AVERAGE(OFFSET($H$3,0,0,'Données projet'!$E$11+1,1))</f>
        <v>351.44031543819546</v>
      </c>
      <c r="BJ154" s="59">
        <f t="shared" si="146"/>
        <v>284.9494816485356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264.00000000000034</v>
      </c>
      <c r="BZ154" s="13">
        <f>BY154*VLOOKUP('Données projet'!$B$12,Paramètres!$A$1:$I$89,3,0)*VLOOKUP('Données projet'!$B$12,Paramètres!$A$1:$I$89,5,0)</f>
        <v>251.22240000000031</v>
      </c>
      <c r="CA154" s="13">
        <f t="shared" ref="CA154:CA203" si="170">EXP(-1.0587+0.8836*LN(BZ154)+0.284)</f>
        <v>60.847625059749866</v>
      </c>
      <c r="CB154" s="20">
        <f t="shared" ref="CB154:CB203" si="171">(BZ154+CA154)*0.475*44/12</f>
        <v>543.52196031239816</v>
      </c>
      <c r="CC154" s="59">
        <f t="shared" si="119"/>
        <v>836.85529364573154</v>
      </c>
      <c r="CD154" s="59">
        <f ca="1">AVERAGE(OFFSET($CC$3,0,0,'Données projet'!$E$12+1,1))-AVERAGE(OFFSET($H$3,0,0,'Données projet'!$E$12+1,1))</f>
        <v>346.37621722711009</v>
      </c>
      <c r="CE154" s="59">
        <f t="shared" si="148"/>
        <v>281.04213352617563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264.00000000000034</v>
      </c>
      <c r="CU154" s="17">
        <f>CT154*VLOOKUP('Données projet'!$B$13,Paramètres!$A$1:$I$89,3,0)*VLOOKUP('Données projet'!$B$13,Paramètres!$A$1:$I$89,5,0)</f>
        <v>284.16960000000034</v>
      </c>
      <c r="CV154" s="13">
        <f t="shared" ref="CV154:CV203" si="173">EXP(-1.0587+0.8836*LN(CU154)+0.284)</f>
        <v>67.847405740313931</v>
      </c>
      <c r="CW154" s="20">
        <f t="shared" ref="CW154:CW203" si="174">(CU154+CV154)*0.475*44/12</f>
        <v>613.09628499771406</v>
      </c>
      <c r="CX154" s="59">
        <f t="shared" si="122"/>
        <v>906.42961833104732</v>
      </c>
      <c r="CY154" s="59">
        <f ca="1">AVERAGE(OFFSET($CX$3,0,0,'Données projet'!$E$13+1,1))-AVERAGE(OFFSET($H$3,0,0,'Données projet'!$E$13+1,1))</f>
        <v>386.84212232126703</v>
      </c>
      <c r="CZ154" s="59">
        <f t="shared" si="150"/>
        <v>312.26317251925781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264.00000000000034</v>
      </c>
      <c r="O155" s="13">
        <f>N155*VLOOKUP('Données projet'!$B$9,Paramètres!$A$1:$I$89,3,0)*VLOOKUP('Données projet'!$B$9,Paramètres!$A$1:$I$89,5,0)</f>
        <v>238.86720000000028</v>
      </c>
      <c r="P155" s="13">
        <f t="shared" si="141"/>
        <v>58.195735973104206</v>
      </c>
      <c r="Q155" s="20">
        <f t="shared" si="162"/>
        <v>517.38461348649025</v>
      </c>
      <c r="R155" s="59">
        <f t="shared" si="109"/>
        <v>810.71794681982351</v>
      </c>
      <c r="S155" s="59">
        <f ca="1">AVERAGE(OFFSET($R$3,0,0,'Données projet'!$E$9+1,1))-AVERAGE(OFFSET($H$3,0,0,'Données projet'!$E$9+1,1))</f>
        <v>331.17319992770996</v>
      </c>
      <c r="T155" s="59">
        <f t="shared" si="142"/>
        <v>269.31145578726938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263.9999999999996</v>
      </c>
      <c r="AJ155" s="13">
        <f>AI155*VLOOKUP('Données projet'!$B$10,Paramètres!$A$1:$I$89,3,0)*VLOOKUP('Données projet'!$B$10,Paramètres!$A$1:$I$89,5,0)</f>
        <v>267.69599999999963</v>
      </c>
      <c r="AK155" s="13">
        <f t="shared" si="164"/>
        <v>64.360058723585382</v>
      </c>
      <c r="AL155" s="20">
        <f t="shared" si="165"/>
        <v>578.3309689435772</v>
      </c>
      <c r="AM155" s="59">
        <f t="shared" si="113"/>
        <v>871.66430227691058</v>
      </c>
      <c r="AN155" s="59">
        <f ca="1">AVERAGE(OFFSET($AM$3,0,0,'Données projet'!$E$10+1,1))-AVERAGE(OFFSET($H$3,0,0,'Données projet'!$E$10+1,1))</f>
        <v>367.69572408910977</v>
      </c>
      <c r="AO155" s="59">
        <f t="shared" si="144"/>
        <v>298.21938512262744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264.00000000000034</v>
      </c>
      <c r="BE155" s="13">
        <f>BD155*VLOOKUP('Données projet'!$B$11,Paramètres!$A$1:$I$89,3,0)*VLOOKUP('Données projet'!$B$11,Paramètres!$A$1:$I$89,5,0)</f>
        <v>255.34080000000034</v>
      </c>
      <c r="BF155" s="13">
        <f t="shared" si="167"/>
        <v>61.728182021952001</v>
      </c>
      <c r="BG155" s="20">
        <f t="shared" si="168"/>
        <v>552.22847702156707</v>
      </c>
      <c r="BH155" s="59">
        <f t="shared" si="116"/>
        <v>845.56181035490044</v>
      </c>
      <c r="BI155" s="59">
        <f ca="1">AVERAGE(OFFSET($BH$3,0,0,'Données projet'!$E$11+1,1))-AVERAGE(OFFSET($H$3,0,0,'Données projet'!$E$11+1,1))</f>
        <v>351.44031543819546</v>
      </c>
      <c r="BJ155" s="59">
        <f t="shared" si="146"/>
        <v>284.9494816485356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264.00000000000034</v>
      </c>
      <c r="BZ155" s="13">
        <f>BY155*VLOOKUP('Données projet'!$B$12,Paramètres!$A$1:$I$89,3,0)*VLOOKUP('Données projet'!$B$12,Paramètres!$A$1:$I$89,5,0)</f>
        <v>251.22240000000031</v>
      </c>
      <c r="CA155" s="13">
        <f t="shared" si="170"/>
        <v>60.847625059749866</v>
      </c>
      <c r="CB155" s="20">
        <f t="shared" si="171"/>
        <v>543.52196031239816</v>
      </c>
      <c r="CC155" s="59">
        <f t="shared" si="119"/>
        <v>836.85529364573154</v>
      </c>
      <c r="CD155" s="59">
        <f ca="1">AVERAGE(OFFSET($CC$3,0,0,'Données projet'!$E$12+1,1))-AVERAGE(OFFSET($H$3,0,0,'Données projet'!$E$12+1,1))</f>
        <v>346.37621722711009</v>
      </c>
      <c r="CE155" s="59">
        <f t="shared" si="148"/>
        <v>281.04213352617563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264.00000000000034</v>
      </c>
      <c r="CU155" s="17">
        <f>CT155*VLOOKUP('Données projet'!$B$13,Paramètres!$A$1:$I$89,3,0)*VLOOKUP('Données projet'!$B$13,Paramètres!$A$1:$I$89,5,0)</f>
        <v>284.16960000000034</v>
      </c>
      <c r="CV155" s="13">
        <f t="shared" si="173"/>
        <v>67.847405740313931</v>
      </c>
      <c r="CW155" s="20">
        <f t="shared" si="174"/>
        <v>613.09628499771406</v>
      </c>
      <c r="CX155" s="59">
        <f t="shared" si="122"/>
        <v>906.42961833104732</v>
      </c>
      <c r="CY155" s="59">
        <f ca="1">AVERAGE(OFFSET($CX$3,0,0,'Données projet'!$E$13+1,1))-AVERAGE(OFFSET($H$3,0,0,'Données projet'!$E$13+1,1))</f>
        <v>386.84212232126703</v>
      </c>
      <c r="CZ155" s="59">
        <f t="shared" si="150"/>
        <v>312.26317251925781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264.00000000000034</v>
      </c>
      <c r="O156" s="13">
        <f>N156*VLOOKUP('Données projet'!$B$9,Paramètres!$A$1:$I$89,3,0)*VLOOKUP('Données projet'!$B$9,Paramètres!$A$1:$I$89,5,0)</f>
        <v>238.86720000000028</v>
      </c>
      <c r="P156" s="13">
        <f t="shared" si="141"/>
        <v>58.195735973104206</v>
      </c>
      <c r="Q156" s="20">
        <f t="shared" si="162"/>
        <v>517.38461348649025</v>
      </c>
      <c r="R156" s="59">
        <f t="shared" si="109"/>
        <v>810.71794681982351</v>
      </c>
      <c r="S156" s="59">
        <f ca="1">AVERAGE(OFFSET($R$3,0,0,'Données projet'!$E$9+1,1))-AVERAGE(OFFSET($H$3,0,0,'Données projet'!$E$9+1,1))</f>
        <v>331.17319992770996</v>
      </c>
      <c r="T156" s="59">
        <f t="shared" si="142"/>
        <v>269.31145578726938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263.9999999999996</v>
      </c>
      <c r="AJ156" s="13">
        <f>AI156*VLOOKUP('Données projet'!$B$10,Paramètres!$A$1:$I$89,3,0)*VLOOKUP('Données projet'!$B$10,Paramètres!$A$1:$I$89,5,0)</f>
        <v>267.69599999999963</v>
      </c>
      <c r="AK156" s="13">
        <f t="shared" si="164"/>
        <v>64.360058723585382</v>
      </c>
      <c r="AL156" s="20">
        <f t="shared" si="165"/>
        <v>578.3309689435772</v>
      </c>
      <c r="AM156" s="59">
        <f t="shared" si="113"/>
        <v>871.66430227691058</v>
      </c>
      <c r="AN156" s="59">
        <f ca="1">AVERAGE(OFFSET($AM$3,0,0,'Données projet'!$E$10+1,1))-AVERAGE(OFFSET($H$3,0,0,'Données projet'!$E$10+1,1))</f>
        <v>367.69572408910977</v>
      </c>
      <c r="AO156" s="59">
        <f t="shared" si="144"/>
        <v>298.21938512262744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264.00000000000034</v>
      </c>
      <c r="BE156" s="13">
        <f>BD156*VLOOKUP('Données projet'!$B$11,Paramètres!$A$1:$I$89,3,0)*VLOOKUP('Données projet'!$B$11,Paramètres!$A$1:$I$89,5,0)</f>
        <v>255.34080000000034</v>
      </c>
      <c r="BF156" s="13">
        <f t="shared" si="167"/>
        <v>61.728182021952001</v>
      </c>
      <c r="BG156" s="20">
        <f t="shared" si="168"/>
        <v>552.22847702156707</v>
      </c>
      <c r="BH156" s="59">
        <f t="shared" si="116"/>
        <v>845.56181035490044</v>
      </c>
      <c r="BI156" s="59">
        <f ca="1">AVERAGE(OFFSET($BH$3,0,0,'Données projet'!$E$11+1,1))-AVERAGE(OFFSET($H$3,0,0,'Données projet'!$E$11+1,1))</f>
        <v>351.44031543819546</v>
      </c>
      <c r="BJ156" s="59">
        <f t="shared" si="146"/>
        <v>284.9494816485356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264.00000000000034</v>
      </c>
      <c r="BZ156" s="13">
        <f>BY156*VLOOKUP('Données projet'!$B$12,Paramètres!$A$1:$I$89,3,0)*VLOOKUP('Données projet'!$B$12,Paramètres!$A$1:$I$89,5,0)</f>
        <v>251.22240000000031</v>
      </c>
      <c r="CA156" s="13">
        <f t="shared" si="170"/>
        <v>60.847625059749866</v>
      </c>
      <c r="CB156" s="20">
        <f t="shared" si="171"/>
        <v>543.52196031239816</v>
      </c>
      <c r="CC156" s="59">
        <f t="shared" si="119"/>
        <v>836.85529364573154</v>
      </c>
      <c r="CD156" s="59">
        <f ca="1">AVERAGE(OFFSET($CC$3,0,0,'Données projet'!$E$12+1,1))-AVERAGE(OFFSET($H$3,0,0,'Données projet'!$E$12+1,1))</f>
        <v>346.37621722711009</v>
      </c>
      <c r="CE156" s="59">
        <f t="shared" si="148"/>
        <v>281.04213352617563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264.00000000000034</v>
      </c>
      <c r="CU156" s="17">
        <f>CT156*VLOOKUP('Données projet'!$B$13,Paramètres!$A$1:$I$89,3,0)*VLOOKUP('Données projet'!$B$13,Paramètres!$A$1:$I$89,5,0)</f>
        <v>284.16960000000034</v>
      </c>
      <c r="CV156" s="13">
        <f t="shared" si="173"/>
        <v>67.847405740313931</v>
      </c>
      <c r="CW156" s="20">
        <f t="shared" si="174"/>
        <v>613.09628499771406</v>
      </c>
      <c r="CX156" s="59">
        <f t="shared" si="122"/>
        <v>906.42961833104732</v>
      </c>
      <c r="CY156" s="59">
        <f ca="1">AVERAGE(OFFSET($CX$3,0,0,'Données projet'!$E$13+1,1))-AVERAGE(OFFSET($H$3,0,0,'Données projet'!$E$13+1,1))</f>
        <v>386.84212232126703</v>
      </c>
      <c r="CZ156" s="59">
        <f t="shared" si="150"/>
        <v>312.26317251925781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264.00000000000034</v>
      </c>
      <c r="O157" s="13">
        <f>N157*VLOOKUP('Données projet'!$B$9,Paramètres!$A$1:$I$89,3,0)*VLOOKUP('Données projet'!$B$9,Paramètres!$A$1:$I$89,5,0)</f>
        <v>238.86720000000028</v>
      </c>
      <c r="P157" s="13">
        <f t="shared" si="141"/>
        <v>58.195735973104206</v>
      </c>
      <c r="Q157" s="20">
        <f t="shared" si="162"/>
        <v>517.38461348649025</v>
      </c>
      <c r="R157" s="59">
        <f t="shared" si="109"/>
        <v>810.71794681982351</v>
      </c>
      <c r="S157" s="59">
        <f ca="1">AVERAGE(OFFSET($R$3,0,0,'Données projet'!$E$9+1,1))-AVERAGE(OFFSET($H$3,0,0,'Données projet'!$E$9+1,1))</f>
        <v>331.17319992770996</v>
      </c>
      <c r="T157" s="59">
        <f t="shared" si="142"/>
        <v>269.31145578726938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263.9999999999996</v>
      </c>
      <c r="AJ157" s="13">
        <f>AI157*VLOOKUP('Données projet'!$B$10,Paramètres!$A$1:$I$89,3,0)*VLOOKUP('Données projet'!$B$10,Paramètres!$A$1:$I$89,5,0)</f>
        <v>267.69599999999963</v>
      </c>
      <c r="AK157" s="13">
        <f t="shared" si="164"/>
        <v>64.360058723585382</v>
      </c>
      <c r="AL157" s="20">
        <f t="shared" si="165"/>
        <v>578.3309689435772</v>
      </c>
      <c r="AM157" s="59">
        <f t="shared" si="113"/>
        <v>871.66430227691058</v>
      </c>
      <c r="AN157" s="59">
        <f ca="1">AVERAGE(OFFSET($AM$3,0,0,'Données projet'!$E$10+1,1))-AVERAGE(OFFSET($H$3,0,0,'Données projet'!$E$10+1,1))</f>
        <v>367.69572408910977</v>
      </c>
      <c r="AO157" s="59">
        <f t="shared" si="144"/>
        <v>298.21938512262744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264.00000000000034</v>
      </c>
      <c r="BE157" s="13">
        <f>BD157*VLOOKUP('Données projet'!$B$11,Paramètres!$A$1:$I$89,3,0)*VLOOKUP('Données projet'!$B$11,Paramètres!$A$1:$I$89,5,0)</f>
        <v>255.34080000000034</v>
      </c>
      <c r="BF157" s="13">
        <f t="shared" si="167"/>
        <v>61.728182021952001</v>
      </c>
      <c r="BG157" s="20">
        <f t="shared" si="168"/>
        <v>552.22847702156707</v>
      </c>
      <c r="BH157" s="59">
        <f t="shared" si="116"/>
        <v>845.56181035490044</v>
      </c>
      <c r="BI157" s="59">
        <f ca="1">AVERAGE(OFFSET($BH$3,0,0,'Données projet'!$E$11+1,1))-AVERAGE(OFFSET($H$3,0,0,'Données projet'!$E$11+1,1))</f>
        <v>351.44031543819546</v>
      </c>
      <c r="BJ157" s="59">
        <f t="shared" si="146"/>
        <v>284.9494816485356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264.00000000000034</v>
      </c>
      <c r="BZ157" s="13">
        <f>BY157*VLOOKUP('Données projet'!$B$12,Paramètres!$A$1:$I$89,3,0)*VLOOKUP('Données projet'!$B$12,Paramètres!$A$1:$I$89,5,0)</f>
        <v>251.22240000000031</v>
      </c>
      <c r="CA157" s="13">
        <f t="shared" si="170"/>
        <v>60.847625059749866</v>
      </c>
      <c r="CB157" s="20">
        <f t="shared" si="171"/>
        <v>543.52196031239816</v>
      </c>
      <c r="CC157" s="59">
        <f t="shared" si="119"/>
        <v>836.85529364573154</v>
      </c>
      <c r="CD157" s="59">
        <f ca="1">AVERAGE(OFFSET($CC$3,0,0,'Données projet'!$E$12+1,1))-AVERAGE(OFFSET($H$3,0,0,'Données projet'!$E$12+1,1))</f>
        <v>346.37621722711009</v>
      </c>
      <c r="CE157" s="59">
        <f t="shared" si="148"/>
        <v>281.04213352617563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264.00000000000034</v>
      </c>
      <c r="CU157" s="17">
        <f>CT157*VLOOKUP('Données projet'!$B$13,Paramètres!$A$1:$I$89,3,0)*VLOOKUP('Données projet'!$B$13,Paramètres!$A$1:$I$89,5,0)</f>
        <v>284.16960000000034</v>
      </c>
      <c r="CV157" s="13">
        <f t="shared" si="173"/>
        <v>67.847405740313931</v>
      </c>
      <c r="CW157" s="20">
        <f t="shared" si="174"/>
        <v>613.09628499771406</v>
      </c>
      <c r="CX157" s="59">
        <f t="shared" si="122"/>
        <v>906.42961833104732</v>
      </c>
      <c r="CY157" s="59">
        <f ca="1">AVERAGE(OFFSET($CX$3,0,0,'Données projet'!$E$13+1,1))-AVERAGE(OFFSET($H$3,0,0,'Données projet'!$E$13+1,1))</f>
        <v>386.84212232126703</v>
      </c>
      <c r="CZ157" s="59">
        <f t="shared" si="150"/>
        <v>312.26317251925781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264.00000000000034</v>
      </c>
      <c r="O158" s="13">
        <f>N158*VLOOKUP('Données projet'!$B$9,Paramètres!$A$1:$I$89,3,0)*VLOOKUP('Données projet'!$B$9,Paramètres!$A$1:$I$89,5,0)</f>
        <v>238.86720000000028</v>
      </c>
      <c r="P158" s="13">
        <f t="shared" si="141"/>
        <v>58.195735973104206</v>
      </c>
      <c r="Q158" s="20">
        <f t="shared" si="162"/>
        <v>517.38461348649025</v>
      </c>
      <c r="R158" s="59">
        <f t="shared" si="109"/>
        <v>810.71794681982351</v>
      </c>
      <c r="S158" s="59">
        <f ca="1">AVERAGE(OFFSET($R$3,0,0,'Données projet'!$E$9+1,1))-AVERAGE(OFFSET($H$3,0,0,'Données projet'!$E$9+1,1))</f>
        <v>331.17319992770996</v>
      </c>
      <c r="T158" s="59">
        <f t="shared" si="142"/>
        <v>269.31145578726938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263.9999999999996</v>
      </c>
      <c r="AJ158" s="13">
        <f>AI158*VLOOKUP('Données projet'!$B$10,Paramètres!$A$1:$I$89,3,0)*VLOOKUP('Données projet'!$B$10,Paramètres!$A$1:$I$89,5,0)</f>
        <v>267.69599999999963</v>
      </c>
      <c r="AK158" s="13">
        <f t="shared" si="164"/>
        <v>64.360058723585382</v>
      </c>
      <c r="AL158" s="20">
        <f t="shared" si="165"/>
        <v>578.3309689435772</v>
      </c>
      <c r="AM158" s="59">
        <f t="shared" si="113"/>
        <v>871.66430227691058</v>
      </c>
      <c r="AN158" s="59">
        <f ca="1">AVERAGE(OFFSET($AM$3,0,0,'Données projet'!$E$10+1,1))-AVERAGE(OFFSET($H$3,0,0,'Données projet'!$E$10+1,1))</f>
        <v>367.69572408910977</v>
      </c>
      <c r="AO158" s="59">
        <f t="shared" si="144"/>
        <v>298.21938512262744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264.00000000000034</v>
      </c>
      <c r="BE158" s="13">
        <f>BD158*VLOOKUP('Données projet'!$B$11,Paramètres!$A$1:$I$89,3,0)*VLOOKUP('Données projet'!$B$11,Paramètres!$A$1:$I$89,5,0)</f>
        <v>255.34080000000034</v>
      </c>
      <c r="BF158" s="13">
        <f t="shared" si="167"/>
        <v>61.728182021952001</v>
      </c>
      <c r="BG158" s="20">
        <f t="shared" si="168"/>
        <v>552.22847702156707</v>
      </c>
      <c r="BH158" s="59">
        <f t="shared" si="116"/>
        <v>845.56181035490044</v>
      </c>
      <c r="BI158" s="59">
        <f ca="1">AVERAGE(OFFSET($BH$3,0,0,'Données projet'!$E$11+1,1))-AVERAGE(OFFSET($H$3,0,0,'Données projet'!$E$11+1,1))</f>
        <v>351.44031543819546</v>
      </c>
      <c r="BJ158" s="59">
        <f t="shared" si="146"/>
        <v>284.9494816485356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264.00000000000034</v>
      </c>
      <c r="BZ158" s="13">
        <f>BY158*VLOOKUP('Données projet'!$B$12,Paramètres!$A$1:$I$89,3,0)*VLOOKUP('Données projet'!$B$12,Paramètres!$A$1:$I$89,5,0)</f>
        <v>251.22240000000031</v>
      </c>
      <c r="CA158" s="13">
        <f t="shared" si="170"/>
        <v>60.847625059749866</v>
      </c>
      <c r="CB158" s="20">
        <f t="shared" si="171"/>
        <v>543.52196031239816</v>
      </c>
      <c r="CC158" s="59">
        <f t="shared" si="119"/>
        <v>836.85529364573154</v>
      </c>
      <c r="CD158" s="59">
        <f ca="1">AVERAGE(OFFSET($CC$3,0,0,'Données projet'!$E$12+1,1))-AVERAGE(OFFSET($H$3,0,0,'Données projet'!$E$12+1,1))</f>
        <v>346.37621722711009</v>
      </c>
      <c r="CE158" s="59">
        <f t="shared" si="148"/>
        <v>281.04213352617563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264.00000000000034</v>
      </c>
      <c r="CU158" s="17">
        <f>CT158*VLOOKUP('Données projet'!$B$13,Paramètres!$A$1:$I$89,3,0)*VLOOKUP('Données projet'!$B$13,Paramètres!$A$1:$I$89,5,0)</f>
        <v>284.16960000000034</v>
      </c>
      <c r="CV158" s="13">
        <f t="shared" si="173"/>
        <v>67.847405740313931</v>
      </c>
      <c r="CW158" s="20">
        <f t="shared" si="174"/>
        <v>613.09628499771406</v>
      </c>
      <c r="CX158" s="59">
        <f t="shared" si="122"/>
        <v>906.42961833104732</v>
      </c>
      <c r="CY158" s="59">
        <f ca="1">AVERAGE(OFFSET($CX$3,0,0,'Données projet'!$E$13+1,1))-AVERAGE(OFFSET($H$3,0,0,'Données projet'!$E$13+1,1))</f>
        <v>386.84212232126703</v>
      </c>
      <c r="CZ158" s="59">
        <f t="shared" si="150"/>
        <v>312.26317251925781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264.00000000000034</v>
      </c>
      <c r="O159" s="13">
        <f>N159*VLOOKUP('Données projet'!$B$9,Paramètres!$A$1:$I$89,3,0)*VLOOKUP('Données projet'!$B$9,Paramètres!$A$1:$I$89,5,0)</f>
        <v>238.86720000000028</v>
      </c>
      <c r="P159" s="13">
        <f t="shared" si="141"/>
        <v>58.195735973104206</v>
      </c>
      <c r="Q159" s="20">
        <f t="shared" si="162"/>
        <v>517.38461348649025</v>
      </c>
      <c r="R159" s="59">
        <f t="shared" si="109"/>
        <v>810.71794681982351</v>
      </c>
      <c r="S159" s="59">
        <f ca="1">AVERAGE(OFFSET($R$3,0,0,'Données projet'!$E$9+1,1))-AVERAGE(OFFSET($H$3,0,0,'Données projet'!$E$9+1,1))</f>
        <v>331.17319992770996</v>
      </c>
      <c r="T159" s="59">
        <f t="shared" si="142"/>
        <v>269.31145578726938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263.9999999999996</v>
      </c>
      <c r="AJ159" s="13">
        <f>AI159*VLOOKUP('Données projet'!$B$10,Paramètres!$A$1:$I$89,3,0)*VLOOKUP('Données projet'!$B$10,Paramètres!$A$1:$I$89,5,0)</f>
        <v>267.69599999999963</v>
      </c>
      <c r="AK159" s="13">
        <f t="shared" si="164"/>
        <v>64.360058723585382</v>
      </c>
      <c r="AL159" s="20">
        <f t="shared" si="165"/>
        <v>578.3309689435772</v>
      </c>
      <c r="AM159" s="59">
        <f t="shared" si="113"/>
        <v>871.66430227691058</v>
      </c>
      <c r="AN159" s="59">
        <f ca="1">AVERAGE(OFFSET($AM$3,0,0,'Données projet'!$E$10+1,1))-AVERAGE(OFFSET($H$3,0,0,'Données projet'!$E$10+1,1))</f>
        <v>367.69572408910977</v>
      </c>
      <c r="AO159" s="59">
        <f t="shared" si="144"/>
        <v>298.21938512262744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264.00000000000034</v>
      </c>
      <c r="BE159" s="13">
        <f>BD159*VLOOKUP('Données projet'!$B$11,Paramètres!$A$1:$I$89,3,0)*VLOOKUP('Données projet'!$B$11,Paramètres!$A$1:$I$89,5,0)</f>
        <v>255.34080000000034</v>
      </c>
      <c r="BF159" s="13">
        <f t="shared" si="167"/>
        <v>61.728182021952001</v>
      </c>
      <c r="BG159" s="20">
        <f t="shared" si="168"/>
        <v>552.22847702156707</v>
      </c>
      <c r="BH159" s="59">
        <f t="shared" si="116"/>
        <v>845.56181035490044</v>
      </c>
      <c r="BI159" s="59">
        <f ca="1">AVERAGE(OFFSET($BH$3,0,0,'Données projet'!$E$11+1,1))-AVERAGE(OFFSET($H$3,0,0,'Données projet'!$E$11+1,1))</f>
        <v>351.44031543819546</v>
      </c>
      <c r="BJ159" s="59">
        <f t="shared" si="146"/>
        <v>284.9494816485356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264.00000000000034</v>
      </c>
      <c r="BZ159" s="13">
        <f>BY159*VLOOKUP('Données projet'!$B$12,Paramètres!$A$1:$I$89,3,0)*VLOOKUP('Données projet'!$B$12,Paramètres!$A$1:$I$89,5,0)</f>
        <v>251.22240000000031</v>
      </c>
      <c r="CA159" s="13">
        <f t="shared" si="170"/>
        <v>60.847625059749866</v>
      </c>
      <c r="CB159" s="20">
        <f t="shared" si="171"/>
        <v>543.52196031239816</v>
      </c>
      <c r="CC159" s="59">
        <f t="shared" si="119"/>
        <v>836.85529364573154</v>
      </c>
      <c r="CD159" s="59">
        <f ca="1">AVERAGE(OFFSET($CC$3,0,0,'Données projet'!$E$12+1,1))-AVERAGE(OFFSET($H$3,0,0,'Données projet'!$E$12+1,1))</f>
        <v>346.37621722711009</v>
      </c>
      <c r="CE159" s="59">
        <f t="shared" si="148"/>
        <v>281.04213352617563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264.00000000000034</v>
      </c>
      <c r="CU159" s="17">
        <f>CT159*VLOOKUP('Données projet'!$B$13,Paramètres!$A$1:$I$89,3,0)*VLOOKUP('Données projet'!$B$13,Paramètres!$A$1:$I$89,5,0)</f>
        <v>284.16960000000034</v>
      </c>
      <c r="CV159" s="13">
        <f t="shared" si="173"/>
        <v>67.847405740313931</v>
      </c>
      <c r="CW159" s="20">
        <f t="shared" si="174"/>
        <v>613.09628499771406</v>
      </c>
      <c r="CX159" s="59">
        <f t="shared" si="122"/>
        <v>906.42961833104732</v>
      </c>
      <c r="CY159" s="59">
        <f ca="1">AVERAGE(OFFSET($CX$3,0,0,'Données projet'!$E$13+1,1))-AVERAGE(OFFSET($H$3,0,0,'Données projet'!$E$13+1,1))</f>
        <v>386.84212232126703</v>
      </c>
      <c r="CZ159" s="59">
        <f t="shared" si="150"/>
        <v>312.26317251925781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264.00000000000034</v>
      </c>
      <c r="O160" s="13">
        <f>N160*VLOOKUP('Données projet'!$B$9,Paramètres!$A$1:$I$89,3,0)*VLOOKUP('Données projet'!$B$9,Paramètres!$A$1:$I$89,5,0)</f>
        <v>238.86720000000028</v>
      </c>
      <c r="P160" s="13">
        <f t="shared" si="141"/>
        <v>58.195735973104206</v>
      </c>
      <c r="Q160" s="20">
        <f t="shared" si="162"/>
        <v>517.38461348649025</v>
      </c>
      <c r="R160" s="59">
        <f t="shared" si="109"/>
        <v>810.71794681982351</v>
      </c>
      <c r="S160" s="59">
        <f ca="1">AVERAGE(OFFSET($R$3,0,0,'Données projet'!$E$9+1,1))-AVERAGE(OFFSET($H$3,0,0,'Données projet'!$E$9+1,1))</f>
        <v>331.17319992770996</v>
      </c>
      <c r="T160" s="59">
        <f t="shared" si="142"/>
        <v>269.31145578726938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263.9999999999996</v>
      </c>
      <c r="AJ160" s="13">
        <f>AI160*VLOOKUP('Données projet'!$B$10,Paramètres!$A$1:$I$89,3,0)*VLOOKUP('Données projet'!$B$10,Paramètres!$A$1:$I$89,5,0)</f>
        <v>267.69599999999963</v>
      </c>
      <c r="AK160" s="13">
        <f t="shared" si="164"/>
        <v>64.360058723585382</v>
      </c>
      <c r="AL160" s="20">
        <f t="shared" si="165"/>
        <v>578.3309689435772</v>
      </c>
      <c r="AM160" s="59">
        <f t="shared" si="113"/>
        <v>871.66430227691058</v>
      </c>
      <c r="AN160" s="59">
        <f ca="1">AVERAGE(OFFSET($AM$3,0,0,'Données projet'!$E$10+1,1))-AVERAGE(OFFSET($H$3,0,0,'Données projet'!$E$10+1,1))</f>
        <v>367.69572408910977</v>
      </c>
      <c r="AO160" s="59">
        <f t="shared" si="144"/>
        <v>298.21938512262744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264.00000000000034</v>
      </c>
      <c r="BE160" s="13">
        <f>BD160*VLOOKUP('Données projet'!$B$11,Paramètres!$A$1:$I$89,3,0)*VLOOKUP('Données projet'!$B$11,Paramètres!$A$1:$I$89,5,0)</f>
        <v>255.34080000000034</v>
      </c>
      <c r="BF160" s="13">
        <f t="shared" si="167"/>
        <v>61.728182021952001</v>
      </c>
      <c r="BG160" s="20">
        <f t="shared" si="168"/>
        <v>552.22847702156707</v>
      </c>
      <c r="BH160" s="59">
        <f t="shared" si="116"/>
        <v>845.56181035490044</v>
      </c>
      <c r="BI160" s="59">
        <f ca="1">AVERAGE(OFFSET($BH$3,0,0,'Données projet'!$E$11+1,1))-AVERAGE(OFFSET($H$3,0,0,'Données projet'!$E$11+1,1))</f>
        <v>351.44031543819546</v>
      </c>
      <c r="BJ160" s="59">
        <f t="shared" si="146"/>
        <v>284.9494816485356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264.00000000000034</v>
      </c>
      <c r="BZ160" s="13">
        <f>BY160*VLOOKUP('Données projet'!$B$12,Paramètres!$A$1:$I$89,3,0)*VLOOKUP('Données projet'!$B$12,Paramètres!$A$1:$I$89,5,0)</f>
        <v>251.22240000000031</v>
      </c>
      <c r="CA160" s="13">
        <f t="shared" si="170"/>
        <v>60.847625059749866</v>
      </c>
      <c r="CB160" s="20">
        <f t="shared" si="171"/>
        <v>543.52196031239816</v>
      </c>
      <c r="CC160" s="59">
        <f t="shared" si="119"/>
        <v>836.85529364573154</v>
      </c>
      <c r="CD160" s="59">
        <f ca="1">AVERAGE(OFFSET($CC$3,0,0,'Données projet'!$E$12+1,1))-AVERAGE(OFFSET($H$3,0,0,'Données projet'!$E$12+1,1))</f>
        <v>346.37621722711009</v>
      </c>
      <c r="CE160" s="59">
        <f t="shared" si="148"/>
        <v>281.04213352617563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264.00000000000034</v>
      </c>
      <c r="CU160" s="17">
        <f>CT160*VLOOKUP('Données projet'!$B$13,Paramètres!$A$1:$I$89,3,0)*VLOOKUP('Données projet'!$B$13,Paramètres!$A$1:$I$89,5,0)</f>
        <v>284.16960000000034</v>
      </c>
      <c r="CV160" s="13">
        <f t="shared" si="173"/>
        <v>67.847405740313931</v>
      </c>
      <c r="CW160" s="20">
        <f t="shared" si="174"/>
        <v>613.09628499771406</v>
      </c>
      <c r="CX160" s="59">
        <f t="shared" si="122"/>
        <v>906.42961833104732</v>
      </c>
      <c r="CY160" s="59">
        <f ca="1">AVERAGE(OFFSET($CX$3,0,0,'Données projet'!$E$13+1,1))-AVERAGE(OFFSET($H$3,0,0,'Données projet'!$E$13+1,1))</f>
        <v>386.84212232126703</v>
      </c>
      <c r="CZ160" s="59">
        <f t="shared" si="150"/>
        <v>312.26317251925781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264.00000000000034</v>
      </c>
      <c r="O161" s="13">
        <f>N161*VLOOKUP('Données projet'!$B$9,Paramètres!$A$1:$I$89,3,0)*VLOOKUP('Données projet'!$B$9,Paramètres!$A$1:$I$89,5,0)</f>
        <v>238.86720000000028</v>
      </c>
      <c r="P161" s="13">
        <f t="shared" si="141"/>
        <v>58.195735973104206</v>
      </c>
      <c r="Q161" s="20">
        <f t="shared" si="162"/>
        <v>517.38461348649025</v>
      </c>
      <c r="R161" s="59">
        <f t="shared" si="109"/>
        <v>810.71794681982351</v>
      </c>
      <c r="S161" s="59">
        <f ca="1">AVERAGE(OFFSET($R$3,0,0,'Données projet'!$E$9+1,1))-AVERAGE(OFFSET($H$3,0,0,'Données projet'!$E$9+1,1))</f>
        <v>331.17319992770996</v>
      </c>
      <c r="T161" s="59">
        <f t="shared" si="142"/>
        <v>269.31145578726938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263.9999999999996</v>
      </c>
      <c r="AJ161" s="13">
        <f>AI161*VLOOKUP('Données projet'!$B$10,Paramètres!$A$1:$I$89,3,0)*VLOOKUP('Données projet'!$B$10,Paramètres!$A$1:$I$89,5,0)</f>
        <v>267.69599999999963</v>
      </c>
      <c r="AK161" s="13">
        <f t="shared" si="164"/>
        <v>64.360058723585382</v>
      </c>
      <c r="AL161" s="20">
        <f t="shared" si="165"/>
        <v>578.3309689435772</v>
      </c>
      <c r="AM161" s="59">
        <f t="shared" si="113"/>
        <v>871.66430227691058</v>
      </c>
      <c r="AN161" s="59">
        <f ca="1">AVERAGE(OFFSET($AM$3,0,0,'Données projet'!$E$10+1,1))-AVERAGE(OFFSET($H$3,0,0,'Données projet'!$E$10+1,1))</f>
        <v>367.69572408910977</v>
      </c>
      <c r="AO161" s="59">
        <f t="shared" si="144"/>
        <v>298.21938512262744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264.00000000000034</v>
      </c>
      <c r="BE161" s="13">
        <f>BD161*VLOOKUP('Données projet'!$B$11,Paramètres!$A$1:$I$89,3,0)*VLOOKUP('Données projet'!$B$11,Paramètres!$A$1:$I$89,5,0)</f>
        <v>255.34080000000034</v>
      </c>
      <c r="BF161" s="13">
        <f t="shared" si="167"/>
        <v>61.728182021952001</v>
      </c>
      <c r="BG161" s="20">
        <f t="shared" si="168"/>
        <v>552.22847702156707</v>
      </c>
      <c r="BH161" s="59">
        <f t="shared" si="116"/>
        <v>845.56181035490044</v>
      </c>
      <c r="BI161" s="59">
        <f ca="1">AVERAGE(OFFSET($BH$3,0,0,'Données projet'!$E$11+1,1))-AVERAGE(OFFSET($H$3,0,0,'Données projet'!$E$11+1,1))</f>
        <v>351.44031543819546</v>
      </c>
      <c r="BJ161" s="59">
        <f t="shared" si="146"/>
        <v>284.9494816485356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264.00000000000034</v>
      </c>
      <c r="BZ161" s="13">
        <f>BY161*VLOOKUP('Données projet'!$B$12,Paramètres!$A$1:$I$89,3,0)*VLOOKUP('Données projet'!$B$12,Paramètres!$A$1:$I$89,5,0)</f>
        <v>251.22240000000031</v>
      </c>
      <c r="CA161" s="13">
        <f t="shared" si="170"/>
        <v>60.847625059749866</v>
      </c>
      <c r="CB161" s="20">
        <f t="shared" si="171"/>
        <v>543.52196031239816</v>
      </c>
      <c r="CC161" s="59">
        <f t="shared" si="119"/>
        <v>836.85529364573154</v>
      </c>
      <c r="CD161" s="59">
        <f ca="1">AVERAGE(OFFSET($CC$3,0,0,'Données projet'!$E$12+1,1))-AVERAGE(OFFSET($H$3,0,0,'Données projet'!$E$12+1,1))</f>
        <v>346.37621722711009</v>
      </c>
      <c r="CE161" s="59">
        <f t="shared" si="148"/>
        <v>281.04213352617563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264.00000000000034</v>
      </c>
      <c r="CU161" s="17">
        <f>CT161*VLOOKUP('Données projet'!$B$13,Paramètres!$A$1:$I$89,3,0)*VLOOKUP('Données projet'!$B$13,Paramètres!$A$1:$I$89,5,0)</f>
        <v>284.16960000000034</v>
      </c>
      <c r="CV161" s="13">
        <f t="shared" si="173"/>
        <v>67.847405740313931</v>
      </c>
      <c r="CW161" s="20">
        <f t="shared" si="174"/>
        <v>613.09628499771406</v>
      </c>
      <c r="CX161" s="59">
        <f t="shared" si="122"/>
        <v>906.42961833104732</v>
      </c>
      <c r="CY161" s="59">
        <f ca="1">AVERAGE(OFFSET($CX$3,0,0,'Données projet'!$E$13+1,1))-AVERAGE(OFFSET($H$3,0,0,'Données projet'!$E$13+1,1))</f>
        <v>386.84212232126703</v>
      </c>
      <c r="CZ161" s="59">
        <f t="shared" si="150"/>
        <v>312.26317251925781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264.00000000000034</v>
      </c>
      <c r="O162" s="13">
        <f>N162*VLOOKUP('Données projet'!$B$9,Paramètres!$A$1:$I$89,3,0)*VLOOKUP('Données projet'!$B$9,Paramètres!$A$1:$I$89,5,0)</f>
        <v>238.86720000000028</v>
      </c>
      <c r="P162" s="13">
        <f t="shared" si="141"/>
        <v>58.195735973104206</v>
      </c>
      <c r="Q162" s="20">
        <f t="shared" si="162"/>
        <v>517.38461348649025</v>
      </c>
      <c r="R162" s="59">
        <f t="shared" si="109"/>
        <v>810.71794681982351</v>
      </c>
      <c r="S162" s="59">
        <f ca="1">AVERAGE(OFFSET($R$3,0,0,'Données projet'!$E$9+1,1))-AVERAGE(OFFSET($H$3,0,0,'Données projet'!$E$9+1,1))</f>
        <v>331.17319992770996</v>
      </c>
      <c r="T162" s="59">
        <f t="shared" si="142"/>
        <v>269.31145578726938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263.9999999999996</v>
      </c>
      <c r="AJ162" s="13">
        <f>AI162*VLOOKUP('Données projet'!$B$10,Paramètres!$A$1:$I$89,3,0)*VLOOKUP('Données projet'!$B$10,Paramètres!$A$1:$I$89,5,0)</f>
        <v>267.69599999999963</v>
      </c>
      <c r="AK162" s="13">
        <f t="shared" si="164"/>
        <v>64.360058723585382</v>
      </c>
      <c r="AL162" s="20">
        <f t="shared" si="165"/>
        <v>578.3309689435772</v>
      </c>
      <c r="AM162" s="59">
        <f t="shared" si="113"/>
        <v>871.66430227691058</v>
      </c>
      <c r="AN162" s="59">
        <f ca="1">AVERAGE(OFFSET($AM$3,0,0,'Données projet'!$E$10+1,1))-AVERAGE(OFFSET($H$3,0,0,'Données projet'!$E$10+1,1))</f>
        <v>367.69572408910977</v>
      </c>
      <c r="AO162" s="59">
        <f t="shared" si="144"/>
        <v>298.21938512262744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264.00000000000034</v>
      </c>
      <c r="BE162" s="13">
        <f>BD162*VLOOKUP('Données projet'!$B$11,Paramètres!$A$1:$I$89,3,0)*VLOOKUP('Données projet'!$B$11,Paramètres!$A$1:$I$89,5,0)</f>
        <v>255.34080000000034</v>
      </c>
      <c r="BF162" s="13">
        <f t="shared" si="167"/>
        <v>61.728182021952001</v>
      </c>
      <c r="BG162" s="20">
        <f t="shared" si="168"/>
        <v>552.22847702156707</v>
      </c>
      <c r="BH162" s="59">
        <f t="shared" si="116"/>
        <v>845.56181035490044</v>
      </c>
      <c r="BI162" s="59">
        <f ca="1">AVERAGE(OFFSET($BH$3,0,0,'Données projet'!$E$11+1,1))-AVERAGE(OFFSET($H$3,0,0,'Données projet'!$E$11+1,1))</f>
        <v>351.44031543819546</v>
      </c>
      <c r="BJ162" s="59">
        <f t="shared" si="146"/>
        <v>284.9494816485356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264.00000000000034</v>
      </c>
      <c r="BZ162" s="13">
        <f>BY162*VLOOKUP('Données projet'!$B$12,Paramètres!$A$1:$I$89,3,0)*VLOOKUP('Données projet'!$B$12,Paramètres!$A$1:$I$89,5,0)</f>
        <v>251.22240000000031</v>
      </c>
      <c r="CA162" s="13">
        <f t="shared" si="170"/>
        <v>60.847625059749866</v>
      </c>
      <c r="CB162" s="20">
        <f t="shared" si="171"/>
        <v>543.52196031239816</v>
      </c>
      <c r="CC162" s="59">
        <f t="shared" si="119"/>
        <v>836.85529364573154</v>
      </c>
      <c r="CD162" s="59">
        <f ca="1">AVERAGE(OFFSET($CC$3,0,0,'Données projet'!$E$12+1,1))-AVERAGE(OFFSET($H$3,0,0,'Données projet'!$E$12+1,1))</f>
        <v>346.37621722711009</v>
      </c>
      <c r="CE162" s="59">
        <f t="shared" si="148"/>
        <v>281.04213352617563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264.00000000000034</v>
      </c>
      <c r="CU162" s="17">
        <f>CT162*VLOOKUP('Données projet'!$B$13,Paramètres!$A$1:$I$89,3,0)*VLOOKUP('Données projet'!$B$13,Paramètres!$A$1:$I$89,5,0)</f>
        <v>284.16960000000034</v>
      </c>
      <c r="CV162" s="13">
        <f t="shared" si="173"/>
        <v>67.847405740313931</v>
      </c>
      <c r="CW162" s="20">
        <f t="shared" si="174"/>
        <v>613.09628499771406</v>
      </c>
      <c r="CX162" s="59">
        <f t="shared" si="122"/>
        <v>906.42961833104732</v>
      </c>
      <c r="CY162" s="59">
        <f ca="1">AVERAGE(OFFSET($CX$3,0,0,'Données projet'!$E$13+1,1))-AVERAGE(OFFSET($H$3,0,0,'Données projet'!$E$13+1,1))</f>
        <v>386.84212232126703</v>
      </c>
      <c r="CZ162" s="59">
        <f t="shared" si="150"/>
        <v>312.26317251925781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264.00000000000034</v>
      </c>
      <c r="O163" s="13">
        <f>N163*VLOOKUP('Données projet'!$B$9,Paramètres!$A$1:$I$89,3,0)*VLOOKUP('Données projet'!$B$9,Paramètres!$A$1:$I$89,5,0)</f>
        <v>238.86720000000028</v>
      </c>
      <c r="P163" s="13">
        <f t="shared" si="141"/>
        <v>58.195735973104206</v>
      </c>
      <c r="Q163" s="20">
        <f t="shared" si="162"/>
        <v>517.38461348649025</v>
      </c>
      <c r="R163" s="59">
        <f t="shared" si="109"/>
        <v>810.71794681982351</v>
      </c>
      <c r="S163" s="59">
        <f ca="1">AVERAGE(OFFSET($R$3,0,0,'Données projet'!$E$9+1,1))-AVERAGE(OFFSET($H$3,0,0,'Données projet'!$E$9+1,1))</f>
        <v>331.17319992770996</v>
      </c>
      <c r="T163" s="59">
        <f t="shared" si="142"/>
        <v>269.31145578726938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263.9999999999996</v>
      </c>
      <c r="AJ163" s="13">
        <f>AI163*VLOOKUP('Données projet'!$B$10,Paramètres!$A$1:$I$89,3,0)*VLOOKUP('Données projet'!$B$10,Paramètres!$A$1:$I$89,5,0)</f>
        <v>267.69599999999963</v>
      </c>
      <c r="AK163" s="13">
        <f t="shared" si="164"/>
        <v>64.360058723585382</v>
      </c>
      <c r="AL163" s="20">
        <f t="shared" si="165"/>
        <v>578.3309689435772</v>
      </c>
      <c r="AM163" s="59">
        <f t="shared" si="113"/>
        <v>871.66430227691058</v>
      </c>
      <c r="AN163" s="59">
        <f ca="1">AVERAGE(OFFSET($AM$3,0,0,'Données projet'!$E$10+1,1))-AVERAGE(OFFSET($H$3,0,0,'Données projet'!$E$10+1,1))</f>
        <v>367.69572408910977</v>
      </c>
      <c r="AO163" s="59">
        <f t="shared" si="144"/>
        <v>298.21938512262744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264.00000000000034</v>
      </c>
      <c r="BE163" s="13">
        <f>BD163*VLOOKUP('Données projet'!$B$11,Paramètres!$A$1:$I$89,3,0)*VLOOKUP('Données projet'!$B$11,Paramètres!$A$1:$I$89,5,0)</f>
        <v>255.34080000000034</v>
      </c>
      <c r="BF163" s="13">
        <f t="shared" si="167"/>
        <v>61.728182021952001</v>
      </c>
      <c r="BG163" s="20">
        <f t="shared" si="168"/>
        <v>552.22847702156707</v>
      </c>
      <c r="BH163" s="59">
        <f t="shared" si="116"/>
        <v>845.56181035490044</v>
      </c>
      <c r="BI163" s="59">
        <f ca="1">AVERAGE(OFFSET($BH$3,0,0,'Données projet'!$E$11+1,1))-AVERAGE(OFFSET($H$3,0,0,'Données projet'!$E$11+1,1))</f>
        <v>351.44031543819546</v>
      </c>
      <c r="BJ163" s="59">
        <f t="shared" si="146"/>
        <v>284.9494816485356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264.00000000000034</v>
      </c>
      <c r="BZ163" s="13">
        <f>BY163*VLOOKUP('Données projet'!$B$12,Paramètres!$A$1:$I$89,3,0)*VLOOKUP('Données projet'!$B$12,Paramètres!$A$1:$I$89,5,0)</f>
        <v>251.22240000000031</v>
      </c>
      <c r="CA163" s="13">
        <f t="shared" si="170"/>
        <v>60.847625059749866</v>
      </c>
      <c r="CB163" s="20">
        <f t="shared" si="171"/>
        <v>543.52196031239816</v>
      </c>
      <c r="CC163" s="59">
        <f t="shared" si="119"/>
        <v>836.85529364573154</v>
      </c>
      <c r="CD163" s="59">
        <f ca="1">AVERAGE(OFFSET($CC$3,0,0,'Données projet'!$E$12+1,1))-AVERAGE(OFFSET($H$3,0,0,'Données projet'!$E$12+1,1))</f>
        <v>346.37621722711009</v>
      </c>
      <c r="CE163" s="59">
        <f t="shared" si="148"/>
        <v>281.04213352617563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264.00000000000034</v>
      </c>
      <c r="CU163" s="17">
        <f>CT163*VLOOKUP('Données projet'!$B$13,Paramètres!$A$1:$I$89,3,0)*VLOOKUP('Données projet'!$B$13,Paramètres!$A$1:$I$89,5,0)</f>
        <v>284.16960000000034</v>
      </c>
      <c r="CV163" s="13">
        <f t="shared" si="173"/>
        <v>67.847405740313931</v>
      </c>
      <c r="CW163" s="20">
        <f t="shared" si="174"/>
        <v>613.09628499771406</v>
      </c>
      <c r="CX163" s="59">
        <f t="shared" si="122"/>
        <v>906.42961833104732</v>
      </c>
      <c r="CY163" s="59">
        <f ca="1">AVERAGE(OFFSET($CX$3,0,0,'Données projet'!$E$13+1,1))-AVERAGE(OFFSET($H$3,0,0,'Données projet'!$E$13+1,1))</f>
        <v>386.84212232126703</v>
      </c>
      <c r="CZ163" s="59">
        <f t="shared" si="150"/>
        <v>312.26317251925781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264.00000000000034</v>
      </c>
      <c r="O164" s="13">
        <f>N164*VLOOKUP('Données projet'!$B$9,Paramètres!$A$1:$I$89,3,0)*VLOOKUP('Données projet'!$B$9,Paramètres!$A$1:$I$89,5,0)</f>
        <v>238.86720000000028</v>
      </c>
      <c r="P164" s="13">
        <f t="shared" si="141"/>
        <v>58.195735973104206</v>
      </c>
      <c r="Q164" s="20">
        <f t="shared" si="162"/>
        <v>517.38461348649025</v>
      </c>
      <c r="R164" s="59">
        <f t="shared" si="109"/>
        <v>810.71794681982351</v>
      </c>
      <c r="S164" s="59">
        <f ca="1">AVERAGE(OFFSET($R$3,0,0,'Données projet'!$E$9+1,1))-AVERAGE(OFFSET($H$3,0,0,'Données projet'!$E$9+1,1))</f>
        <v>331.17319992770996</v>
      </c>
      <c r="T164" s="59">
        <f t="shared" si="142"/>
        <v>269.31145578726938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263.9999999999996</v>
      </c>
      <c r="AJ164" s="13">
        <f>AI164*VLOOKUP('Données projet'!$B$10,Paramètres!$A$1:$I$89,3,0)*VLOOKUP('Données projet'!$B$10,Paramètres!$A$1:$I$89,5,0)</f>
        <v>267.69599999999963</v>
      </c>
      <c r="AK164" s="13">
        <f t="shared" si="164"/>
        <v>64.360058723585382</v>
      </c>
      <c r="AL164" s="20">
        <f t="shared" si="165"/>
        <v>578.3309689435772</v>
      </c>
      <c r="AM164" s="59">
        <f t="shared" si="113"/>
        <v>871.66430227691058</v>
      </c>
      <c r="AN164" s="59">
        <f ca="1">AVERAGE(OFFSET($AM$3,0,0,'Données projet'!$E$10+1,1))-AVERAGE(OFFSET($H$3,0,0,'Données projet'!$E$10+1,1))</f>
        <v>367.69572408910977</v>
      </c>
      <c r="AO164" s="59">
        <f t="shared" si="144"/>
        <v>298.21938512262744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264.00000000000034</v>
      </c>
      <c r="BE164" s="13">
        <f>BD164*VLOOKUP('Données projet'!$B$11,Paramètres!$A$1:$I$89,3,0)*VLOOKUP('Données projet'!$B$11,Paramètres!$A$1:$I$89,5,0)</f>
        <v>255.34080000000034</v>
      </c>
      <c r="BF164" s="13">
        <f t="shared" si="167"/>
        <v>61.728182021952001</v>
      </c>
      <c r="BG164" s="20">
        <f t="shared" si="168"/>
        <v>552.22847702156707</v>
      </c>
      <c r="BH164" s="59">
        <f t="shared" si="116"/>
        <v>845.56181035490044</v>
      </c>
      <c r="BI164" s="59">
        <f ca="1">AVERAGE(OFFSET($BH$3,0,0,'Données projet'!$E$11+1,1))-AVERAGE(OFFSET($H$3,0,0,'Données projet'!$E$11+1,1))</f>
        <v>351.44031543819546</v>
      </c>
      <c r="BJ164" s="59">
        <f t="shared" si="146"/>
        <v>284.9494816485356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264.00000000000034</v>
      </c>
      <c r="BZ164" s="13">
        <f>BY164*VLOOKUP('Données projet'!$B$12,Paramètres!$A$1:$I$89,3,0)*VLOOKUP('Données projet'!$B$12,Paramètres!$A$1:$I$89,5,0)</f>
        <v>251.22240000000031</v>
      </c>
      <c r="CA164" s="13">
        <f t="shared" si="170"/>
        <v>60.847625059749866</v>
      </c>
      <c r="CB164" s="20">
        <f t="shared" si="171"/>
        <v>543.52196031239816</v>
      </c>
      <c r="CC164" s="59">
        <f t="shared" si="119"/>
        <v>836.85529364573154</v>
      </c>
      <c r="CD164" s="59">
        <f ca="1">AVERAGE(OFFSET($CC$3,0,0,'Données projet'!$E$12+1,1))-AVERAGE(OFFSET($H$3,0,0,'Données projet'!$E$12+1,1))</f>
        <v>346.37621722711009</v>
      </c>
      <c r="CE164" s="59">
        <f t="shared" si="148"/>
        <v>281.04213352617563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264.00000000000034</v>
      </c>
      <c r="CU164" s="17">
        <f>CT164*VLOOKUP('Données projet'!$B$13,Paramètres!$A$1:$I$89,3,0)*VLOOKUP('Données projet'!$B$13,Paramètres!$A$1:$I$89,5,0)</f>
        <v>284.16960000000034</v>
      </c>
      <c r="CV164" s="13">
        <f t="shared" si="173"/>
        <v>67.847405740313931</v>
      </c>
      <c r="CW164" s="20">
        <f t="shared" si="174"/>
        <v>613.09628499771406</v>
      </c>
      <c r="CX164" s="59">
        <f t="shared" si="122"/>
        <v>906.42961833104732</v>
      </c>
      <c r="CY164" s="59">
        <f ca="1">AVERAGE(OFFSET($CX$3,0,0,'Données projet'!$E$13+1,1))-AVERAGE(OFFSET($H$3,0,0,'Données projet'!$E$13+1,1))</f>
        <v>386.84212232126703</v>
      </c>
      <c r="CZ164" s="59">
        <f t="shared" si="150"/>
        <v>312.26317251925781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264.00000000000034</v>
      </c>
      <c r="O165" s="13">
        <f>N165*VLOOKUP('Données projet'!$B$9,Paramètres!$A$1:$I$89,3,0)*VLOOKUP('Données projet'!$B$9,Paramètres!$A$1:$I$89,5,0)</f>
        <v>238.86720000000028</v>
      </c>
      <c r="P165" s="13">
        <f t="shared" si="141"/>
        <v>58.195735973104206</v>
      </c>
      <c r="Q165" s="20">
        <f t="shared" si="162"/>
        <v>517.38461348649025</v>
      </c>
      <c r="R165" s="59">
        <f t="shared" si="109"/>
        <v>810.71794681982351</v>
      </c>
      <c r="S165" s="59">
        <f ca="1">AVERAGE(OFFSET($R$3,0,0,'Données projet'!$E$9+1,1))-AVERAGE(OFFSET($H$3,0,0,'Données projet'!$E$9+1,1))</f>
        <v>331.17319992770996</v>
      </c>
      <c r="T165" s="59">
        <f t="shared" si="142"/>
        <v>269.31145578726938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263.9999999999996</v>
      </c>
      <c r="AJ165" s="13">
        <f>AI165*VLOOKUP('Données projet'!$B$10,Paramètres!$A$1:$I$89,3,0)*VLOOKUP('Données projet'!$B$10,Paramètres!$A$1:$I$89,5,0)</f>
        <v>267.69599999999963</v>
      </c>
      <c r="AK165" s="13">
        <f t="shared" si="164"/>
        <v>64.360058723585382</v>
      </c>
      <c r="AL165" s="20">
        <f t="shared" si="165"/>
        <v>578.3309689435772</v>
      </c>
      <c r="AM165" s="59">
        <f t="shared" si="113"/>
        <v>871.66430227691058</v>
      </c>
      <c r="AN165" s="59">
        <f ca="1">AVERAGE(OFFSET($AM$3,0,0,'Données projet'!$E$10+1,1))-AVERAGE(OFFSET($H$3,0,0,'Données projet'!$E$10+1,1))</f>
        <v>367.69572408910977</v>
      </c>
      <c r="AO165" s="59">
        <f t="shared" si="144"/>
        <v>298.21938512262744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264.00000000000034</v>
      </c>
      <c r="BE165" s="13">
        <f>BD165*VLOOKUP('Données projet'!$B$11,Paramètres!$A$1:$I$89,3,0)*VLOOKUP('Données projet'!$B$11,Paramètres!$A$1:$I$89,5,0)</f>
        <v>255.34080000000034</v>
      </c>
      <c r="BF165" s="13">
        <f t="shared" si="167"/>
        <v>61.728182021952001</v>
      </c>
      <c r="BG165" s="20">
        <f t="shared" si="168"/>
        <v>552.22847702156707</v>
      </c>
      <c r="BH165" s="59">
        <f t="shared" si="116"/>
        <v>845.56181035490044</v>
      </c>
      <c r="BI165" s="59">
        <f ca="1">AVERAGE(OFFSET($BH$3,0,0,'Données projet'!$E$11+1,1))-AVERAGE(OFFSET($H$3,0,0,'Données projet'!$E$11+1,1))</f>
        <v>351.44031543819546</v>
      </c>
      <c r="BJ165" s="59">
        <f t="shared" si="146"/>
        <v>284.9494816485356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264.00000000000034</v>
      </c>
      <c r="BZ165" s="13">
        <f>BY165*VLOOKUP('Données projet'!$B$12,Paramètres!$A$1:$I$89,3,0)*VLOOKUP('Données projet'!$B$12,Paramètres!$A$1:$I$89,5,0)</f>
        <v>251.22240000000031</v>
      </c>
      <c r="CA165" s="13">
        <f t="shared" si="170"/>
        <v>60.847625059749866</v>
      </c>
      <c r="CB165" s="20">
        <f t="shared" si="171"/>
        <v>543.52196031239816</v>
      </c>
      <c r="CC165" s="59">
        <f t="shared" si="119"/>
        <v>836.85529364573154</v>
      </c>
      <c r="CD165" s="59">
        <f ca="1">AVERAGE(OFFSET($CC$3,0,0,'Données projet'!$E$12+1,1))-AVERAGE(OFFSET($H$3,0,0,'Données projet'!$E$12+1,1))</f>
        <v>346.37621722711009</v>
      </c>
      <c r="CE165" s="59">
        <f t="shared" si="148"/>
        <v>281.04213352617563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264.00000000000034</v>
      </c>
      <c r="CU165" s="17">
        <f>CT165*VLOOKUP('Données projet'!$B$13,Paramètres!$A$1:$I$89,3,0)*VLOOKUP('Données projet'!$B$13,Paramètres!$A$1:$I$89,5,0)</f>
        <v>284.16960000000034</v>
      </c>
      <c r="CV165" s="13">
        <f t="shared" si="173"/>
        <v>67.847405740313931</v>
      </c>
      <c r="CW165" s="20">
        <f t="shared" si="174"/>
        <v>613.09628499771406</v>
      </c>
      <c r="CX165" s="59">
        <f t="shared" si="122"/>
        <v>906.42961833104732</v>
      </c>
      <c r="CY165" s="59">
        <f ca="1">AVERAGE(OFFSET($CX$3,0,0,'Données projet'!$E$13+1,1))-AVERAGE(OFFSET($H$3,0,0,'Données projet'!$E$13+1,1))</f>
        <v>386.84212232126703</v>
      </c>
      <c r="CZ165" s="59">
        <f t="shared" si="150"/>
        <v>312.26317251925781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264.00000000000034</v>
      </c>
      <c r="O166" s="13">
        <f>N166*VLOOKUP('Données projet'!$B$9,Paramètres!$A$1:$I$89,3,0)*VLOOKUP('Données projet'!$B$9,Paramètres!$A$1:$I$89,5,0)</f>
        <v>238.86720000000028</v>
      </c>
      <c r="P166" s="13">
        <f t="shared" si="141"/>
        <v>58.195735973104206</v>
      </c>
      <c r="Q166" s="20">
        <f t="shared" si="162"/>
        <v>517.38461348649025</v>
      </c>
      <c r="R166" s="59">
        <f t="shared" si="109"/>
        <v>810.71794681982351</v>
      </c>
      <c r="S166" s="59">
        <f ca="1">AVERAGE(OFFSET($R$3,0,0,'Données projet'!$E$9+1,1))-AVERAGE(OFFSET($H$3,0,0,'Données projet'!$E$9+1,1))</f>
        <v>331.17319992770996</v>
      </c>
      <c r="T166" s="59">
        <f t="shared" si="142"/>
        <v>269.31145578726938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263.9999999999996</v>
      </c>
      <c r="AJ166" s="13">
        <f>AI166*VLOOKUP('Données projet'!$B$10,Paramètres!$A$1:$I$89,3,0)*VLOOKUP('Données projet'!$B$10,Paramètres!$A$1:$I$89,5,0)</f>
        <v>267.69599999999963</v>
      </c>
      <c r="AK166" s="13">
        <f t="shared" si="164"/>
        <v>64.360058723585382</v>
      </c>
      <c r="AL166" s="20">
        <f t="shared" si="165"/>
        <v>578.3309689435772</v>
      </c>
      <c r="AM166" s="59">
        <f t="shared" si="113"/>
        <v>871.66430227691058</v>
      </c>
      <c r="AN166" s="59">
        <f ca="1">AVERAGE(OFFSET($AM$3,0,0,'Données projet'!$E$10+1,1))-AVERAGE(OFFSET($H$3,0,0,'Données projet'!$E$10+1,1))</f>
        <v>367.69572408910977</v>
      </c>
      <c r="AO166" s="59">
        <f t="shared" si="144"/>
        <v>298.21938512262744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264.00000000000034</v>
      </c>
      <c r="BE166" s="13">
        <f>BD166*VLOOKUP('Données projet'!$B$11,Paramètres!$A$1:$I$89,3,0)*VLOOKUP('Données projet'!$B$11,Paramètres!$A$1:$I$89,5,0)</f>
        <v>255.34080000000034</v>
      </c>
      <c r="BF166" s="13">
        <f t="shared" si="167"/>
        <v>61.728182021952001</v>
      </c>
      <c r="BG166" s="20">
        <f t="shared" si="168"/>
        <v>552.22847702156707</v>
      </c>
      <c r="BH166" s="59">
        <f t="shared" si="116"/>
        <v>845.56181035490044</v>
      </c>
      <c r="BI166" s="59">
        <f ca="1">AVERAGE(OFFSET($BH$3,0,0,'Données projet'!$E$11+1,1))-AVERAGE(OFFSET($H$3,0,0,'Données projet'!$E$11+1,1))</f>
        <v>351.44031543819546</v>
      </c>
      <c r="BJ166" s="59">
        <f t="shared" si="146"/>
        <v>284.9494816485356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264.00000000000034</v>
      </c>
      <c r="BZ166" s="13">
        <f>BY166*VLOOKUP('Données projet'!$B$12,Paramètres!$A$1:$I$89,3,0)*VLOOKUP('Données projet'!$B$12,Paramètres!$A$1:$I$89,5,0)</f>
        <v>251.22240000000031</v>
      </c>
      <c r="CA166" s="13">
        <f t="shared" si="170"/>
        <v>60.847625059749866</v>
      </c>
      <c r="CB166" s="20">
        <f t="shared" si="171"/>
        <v>543.52196031239816</v>
      </c>
      <c r="CC166" s="59">
        <f t="shared" si="119"/>
        <v>836.85529364573154</v>
      </c>
      <c r="CD166" s="59">
        <f ca="1">AVERAGE(OFFSET($CC$3,0,0,'Données projet'!$E$12+1,1))-AVERAGE(OFFSET($H$3,0,0,'Données projet'!$E$12+1,1))</f>
        <v>346.37621722711009</v>
      </c>
      <c r="CE166" s="59">
        <f t="shared" si="148"/>
        <v>281.04213352617563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264.00000000000034</v>
      </c>
      <c r="CU166" s="17">
        <f>CT166*VLOOKUP('Données projet'!$B$13,Paramètres!$A$1:$I$89,3,0)*VLOOKUP('Données projet'!$B$13,Paramètres!$A$1:$I$89,5,0)</f>
        <v>284.16960000000034</v>
      </c>
      <c r="CV166" s="13">
        <f t="shared" si="173"/>
        <v>67.847405740313931</v>
      </c>
      <c r="CW166" s="20">
        <f t="shared" si="174"/>
        <v>613.09628499771406</v>
      </c>
      <c r="CX166" s="59">
        <f t="shared" si="122"/>
        <v>906.42961833104732</v>
      </c>
      <c r="CY166" s="59">
        <f ca="1">AVERAGE(OFFSET($CX$3,0,0,'Données projet'!$E$13+1,1))-AVERAGE(OFFSET($H$3,0,0,'Données projet'!$E$13+1,1))</f>
        <v>386.84212232126703</v>
      </c>
      <c r="CZ166" s="59">
        <f t="shared" si="150"/>
        <v>312.26317251925781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264.00000000000034</v>
      </c>
      <c r="O167" s="13">
        <f>N167*VLOOKUP('Données projet'!$B$9,Paramètres!$A$1:$I$89,3,0)*VLOOKUP('Données projet'!$B$9,Paramètres!$A$1:$I$89,5,0)</f>
        <v>238.86720000000028</v>
      </c>
      <c r="P167" s="13">
        <f t="shared" si="141"/>
        <v>58.195735973104206</v>
      </c>
      <c r="Q167" s="20">
        <f t="shared" si="162"/>
        <v>517.38461348649025</v>
      </c>
      <c r="R167" s="59">
        <f t="shared" si="109"/>
        <v>810.71794681982351</v>
      </c>
      <c r="S167" s="59">
        <f ca="1">AVERAGE(OFFSET($R$3,0,0,'Données projet'!$E$9+1,1))-AVERAGE(OFFSET($H$3,0,0,'Données projet'!$E$9+1,1))</f>
        <v>331.17319992770996</v>
      </c>
      <c r="T167" s="59">
        <f t="shared" si="142"/>
        <v>269.31145578726938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263.9999999999996</v>
      </c>
      <c r="AJ167" s="13">
        <f>AI167*VLOOKUP('Données projet'!$B$10,Paramètres!$A$1:$I$89,3,0)*VLOOKUP('Données projet'!$B$10,Paramètres!$A$1:$I$89,5,0)</f>
        <v>267.69599999999963</v>
      </c>
      <c r="AK167" s="13">
        <f t="shared" si="164"/>
        <v>64.360058723585382</v>
      </c>
      <c r="AL167" s="20">
        <f t="shared" si="165"/>
        <v>578.3309689435772</v>
      </c>
      <c r="AM167" s="59">
        <f t="shared" si="113"/>
        <v>871.66430227691058</v>
      </c>
      <c r="AN167" s="59">
        <f ca="1">AVERAGE(OFFSET($AM$3,0,0,'Données projet'!$E$10+1,1))-AVERAGE(OFFSET($H$3,0,0,'Données projet'!$E$10+1,1))</f>
        <v>367.69572408910977</v>
      </c>
      <c r="AO167" s="59">
        <f t="shared" si="144"/>
        <v>298.21938512262744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264.00000000000034</v>
      </c>
      <c r="BE167" s="13">
        <f>BD167*VLOOKUP('Données projet'!$B$11,Paramètres!$A$1:$I$89,3,0)*VLOOKUP('Données projet'!$B$11,Paramètres!$A$1:$I$89,5,0)</f>
        <v>255.34080000000034</v>
      </c>
      <c r="BF167" s="13">
        <f t="shared" si="167"/>
        <v>61.728182021952001</v>
      </c>
      <c r="BG167" s="20">
        <f t="shared" si="168"/>
        <v>552.22847702156707</v>
      </c>
      <c r="BH167" s="59">
        <f t="shared" si="116"/>
        <v>845.56181035490044</v>
      </c>
      <c r="BI167" s="59">
        <f ca="1">AVERAGE(OFFSET($BH$3,0,0,'Données projet'!$E$11+1,1))-AVERAGE(OFFSET($H$3,0,0,'Données projet'!$E$11+1,1))</f>
        <v>351.44031543819546</v>
      </c>
      <c r="BJ167" s="59">
        <f t="shared" si="146"/>
        <v>284.9494816485356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264.00000000000034</v>
      </c>
      <c r="BZ167" s="13">
        <f>BY167*VLOOKUP('Données projet'!$B$12,Paramètres!$A$1:$I$89,3,0)*VLOOKUP('Données projet'!$B$12,Paramètres!$A$1:$I$89,5,0)</f>
        <v>251.22240000000031</v>
      </c>
      <c r="CA167" s="13">
        <f t="shared" si="170"/>
        <v>60.847625059749866</v>
      </c>
      <c r="CB167" s="20">
        <f t="shared" si="171"/>
        <v>543.52196031239816</v>
      </c>
      <c r="CC167" s="59">
        <f t="shared" si="119"/>
        <v>836.85529364573154</v>
      </c>
      <c r="CD167" s="59">
        <f ca="1">AVERAGE(OFFSET($CC$3,0,0,'Données projet'!$E$12+1,1))-AVERAGE(OFFSET($H$3,0,0,'Données projet'!$E$12+1,1))</f>
        <v>346.37621722711009</v>
      </c>
      <c r="CE167" s="59">
        <f t="shared" si="148"/>
        <v>281.04213352617563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264.00000000000034</v>
      </c>
      <c r="CU167" s="17">
        <f>CT167*VLOOKUP('Données projet'!$B$13,Paramètres!$A$1:$I$89,3,0)*VLOOKUP('Données projet'!$B$13,Paramètres!$A$1:$I$89,5,0)</f>
        <v>284.16960000000034</v>
      </c>
      <c r="CV167" s="13">
        <f t="shared" si="173"/>
        <v>67.847405740313931</v>
      </c>
      <c r="CW167" s="20">
        <f t="shared" si="174"/>
        <v>613.09628499771406</v>
      </c>
      <c r="CX167" s="59">
        <f t="shared" si="122"/>
        <v>906.42961833104732</v>
      </c>
      <c r="CY167" s="59">
        <f ca="1">AVERAGE(OFFSET($CX$3,0,0,'Données projet'!$E$13+1,1))-AVERAGE(OFFSET($H$3,0,0,'Données projet'!$E$13+1,1))</f>
        <v>386.84212232126703</v>
      </c>
      <c r="CZ167" s="59">
        <f t="shared" si="150"/>
        <v>312.26317251925781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264.00000000000034</v>
      </c>
      <c r="O168" s="13">
        <f>N168*VLOOKUP('Données projet'!$B$9,Paramètres!$A$1:$I$89,3,0)*VLOOKUP('Données projet'!$B$9,Paramètres!$A$1:$I$89,5,0)</f>
        <v>238.86720000000028</v>
      </c>
      <c r="P168" s="13">
        <f t="shared" si="141"/>
        <v>58.195735973104206</v>
      </c>
      <c r="Q168" s="20">
        <f t="shared" si="162"/>
        <v>517.38461348649025</v>
      </c>
      <c r="R168" s="59">
        <f t="shared" si="109"/>
        <v>810.71794681982351</v>
      </c>
      <c r="S168" s="59">
        <f ca="1">AVERAGE(OFFSET($R$3,0,0,'Données projet'!$E$9+1,1))-AVERAGE(OFFSET($H$3,0,0,'Données projet'!$E$9+1,1))</f>
        <v>331.17319992770996</v>
      </c>
      <c r="T168" s="59">
        <f t="shared" si="142"/>
        <v>269.31145578726938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263.9999999999996</v>
      </c>
      <c r="AJ168" s="13">
        <f>AI168*VLOOKUP('Données projet'!$B$10,Paramètres!$A$1:$I$89,3,0)*VLOOKUP('Données projet'!$B$10,Paramètres!$A$1:$I$89,5,0)</f>
        <v>267.69599999999963</v>
      </c>
      <c r="AK168" s="13">
        <f t="shared" si="164"/>
        <v>64.360058723585382</v>
      </c>
      <c r="AL168" s="20">
        <f t="shared" si="165"/>
        <v>578.3309689435772</v>
      </c>
      <c r="AM168" s="59">
        <f t="shared" si="113"/>
        <v>871.66430227691058</v>
      </c>
      <c r="AN168" s="59">
        <f ca="1">AVERAGE(OFFSET($AM$3,0,0,'Données projet'!$E$10+1,1))-AVERAGE(OFFSET($H$3,0,0,'Données projet'!$E$10+1,1))</f>
        <v>367.69572408910977</v>
      </c>
      <c r="AO168" s="59">
        <f t="shared" si="144"/>
        <v>298.21938512262744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264.00000000000034</v>
      </c>
      <c r="BE168" s="13">
        <f>BD168*VLOOKUP('Données projet'!$B$11,Paramètres!$A$1:$I$89,3,0)*VLOOKUP('Données projet'!$B$11,Paramètres!$A$1:$I$89,5,0)</f>
        <v>255.34080000000034</v>
      </c>
      <c r="BF168" s="13">
        <f t="shared" si="167"/>
        <v>61.728182021952001</v>
      </c>
      <c r="BG168" s="20">
        <f t="shared" si="168"/>
        <v>552.22847702156707</v>
      </c>
      <c r="BH168" s="59">
        <f t="shared" si="116"/>
        <v>845.56181035490044</v>
      </c>
      <c r="BI168" s="59">
        <f ca="1">AVERAGE(OFFSET($BH$3,0,0,'Données projet'!$E$11+1,1))-AVERAGE(OFFSET($H$3,0,0,'Données projet'!$E$11+1,1))</f>
        <v>351.44031543819546</v>
      </c>
      <c r="BJ168" s="59">
        <f t="shared" si="146"/>
        <v>284.9494816485356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264.00000000000034</v>
      </c>
      <c r="BZ168" s="13">
        <f>BY168*VLOOKUP('Données projet'!$B$12,Paramètres!$A$1:$I$89,3,0)*VLOOKUP('Données projet'!$B$12,Paramètres!$A$1:$I$89,5,0)</f>
        <v>251.22240000000031</v>
      </c>
      <c r="CA168" s="13">
        <f t="shared" si="170"/>
        <v>60.847625059749866</v>
      </c>
      <c r="CB168" s="20">
        <f t="shared" si="171"/>
        <v>543.52196031239816</v>
      </c>
      <c r="CC168" s="59">
        <f t="shared" si="119"/>
        <v>836.85529364573154</v>
      </c>
      <c r="CD168" s="59">
        <f ca="1">AVERAGE(OFFSET($CC$3,0,0,'Données projet'!$E$12+1,1))-AVERAGE(OFFSET($H$3,0,0,'Données projet'!$E$12+1,1))</f>
        <v>346.37621722711009</v>
      </c>
      <c r="CE168" s="59">
        <f t="shared" si="148"/>
        <v>281.04213352617563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264.00000000000034</v>
      </c>
      <c r="CU168" s="17">
        <f>CT168*VLOOKUP('Données projet'!$B$13,Paramètres!$A$1:$I$89,3,0)*VLOOKUP('Données projet'!$B$13,Paramètres!$A$1:$I$89,5,0)</f>
        <v>284.16960000000034</v>
      </c>
      <c r="CV168" s="13">
        <f t="shared" si="173"/>
        <v>67.847405740313931</v>
      </c>
      <c r="CW168" s="20">
        <f t="shared" si="174"/>
        <v>613.09628499771406</v>
      </c>
      <c r="CX168" s="59">
        <f t="shared" si="122"/>
        <v>906.42961833104732</v>
      </c>
      <c r="CY168" s="59">
        <f ca="1">AVERAGE(OFFSET($CX$3,0,0,'Données projet'!$E$13+1,1))-AVERAGE(OFFSET($H$3,0,0,'Données projet'!$E$13+1,1))</f>
        <v>386.84212232126703</v>
      </c>
      <c r="CZ168" s="59">
        <f t="shared" si="150"/>
        <v>312.26317251925781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264.00000000000034</v>
      </c>
      <c r="O169" s="13">
        <f>N169*VLOOKUP('Données projet'!$B$9,Paramètres!$A$1:$I$89,3,0)*VLOOKUP('Données projet'!$B$9,Paramètres!$A$1:$I$89,5,0)</f>
        <v>238.86720000000028</v>
      </c>
      <c r="P169" s="13">
        <f t="shared" si="141"/>
        <v>58.195735973104206</v>
      </c>
      <c r="Q169" s="20">
        <f t="shared" si="162"/>
        <v>517.38461348649025</v>
      </c>
      <c r="R169" s="59">
        <f t="shared" si="109"/>
        <v>810.71794681982351</v>
      </c>
      <c r="S169" s="59">
        <f ca="1">AVERAGE(OFFSET($R$3,0,0,'Données projet'!$E$9+1,1))-AVERAGE(OFFSET($H$3,0,0,'Données projet'!$E$9+1,1))</f>
        <v>331.17319992770996</v>
      </c>
      <c r="T169" s="59">
        <f t="shared" si="142"/>
        <v>269.31145578726938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263.9999999999996</v>
      </c>
      <c r="AJ169" s="13">
        <f>AI169*VLOOKUP('Données projet'!$B$10,Paramètres!$A$1:$I$89,3,0)*VLOOKUP('Données projet'!$B$10,Paramètres!$A$1:$I$89,5,0)</f>
        <v>267.69599999999963</v>
      </c>
      <c r="AK169" s="13">
        <f t="shared" si="164"/>
        <v>64.360058723585382</v>
      </c>
      <c r="AL169" s="20">
        <f t="shared" si="165"/>
        <v>578.3309689435772</v>
      </c>
      <c r="AM169" s="59">
        <f t="shared" si="113"/>
        <v>871.66430227691058</v>
      </c>
      <c r="AN169" s="59">
        <f ca="1">AVERAGE(OFFSET($AM$3,0,0,'Données projet'!$E$10+1,1))-AVERAGE(OFFSET($H$3,0,0,'Données projet'!$E$10+1,1))</f>
        <v>367.69572408910977</v>
      </c>
      <c r="AO169" s="59">
        <f t="shared" si="144"/>
        <v>298.21938512262744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264.00000000000034</v>
      </c>
      <c r="BE169" s="13">
        <f>BD169*VLOOKUP('Données projet'!$B$11,Paramètres!$A$1:$I$89,3,0)*VLOOKUP('Données projet'!$B$11,Paramètres!$A$1:$I$89,5,0)</f>
        <v>255.34080000000034</v>
      </c>
      <c r="BF169" s="13">
        <f t="shared" si="167"/>
        <v>61.728182021952001</v>
      </c>
      <c r="BG169" s="20">
        <f t="shared" si="168"/>
        <v>552.22847702156707</v>
      </c>
      <c r="BH169" s="59">
        <f t="shared" si="116"/>
        <v>845.56181035490044</v>
      </c>
      <c r="BI169" s="59">
        <f ca="1">AVERAGE(OFFSET($BH$3,0,0,'Données projet'!$E$11+1,1))-AVERAGE(OFFSET($H$3,0,0,'Données projet'!$E$11+1,1))</f>
        <v>351.44031543819546</v>
      </c>
      <c r="BJ169" s="59">
        <f t="shared" si="146"/>
        <v>284.9494816485356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264.00000000000034</v>
      </c>
      <c r="BZ169" s="13">
        <f>BY169*VLOOKUP('Données projet'!$B$12,Paramètres!$A$1:$I$89,3,0)*VLOOKUP('Données projet'!$B$12,Paramètres!$A$1:$I$89,5,0)</f>
        <v>251.22240000000031</v>
      </c>
      <c r="CA169" s="13">
        <f t="shared" si="170"/>
        <v>60.847625059749866</v>
      </c>
      <c r="CB169" s="20">
        <f t="shared" si="171"/>
        <v>543.52196031239816</v>
      </c>
      <c r="CC169" s="59">
        <f t="shared" si="119"/>
        <v>836.85529364573154</v>
      </c>
      <c r="CD169" s="59">
        <f ca="1">AVERAGE(OFFSET($CC$3,0,0,'Données projet'!$E$12+1,1))-AVERAGE(OFFSET($H$3,0,0,'Données projet'!$E$12+1,1))</f>
        <v>346.37621722711009</v>
      </c>
      <c r="CE169" s="59">
        <f t="shared" si="148"/>
        <v>281.04213352617563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264.00000000000034</v>
      </c>
      <c r="CU169" s="17">
        <f>CT169*VLOOKUP('Données projet'!$B$13,Paramètres!$A$1:$I$89,3,0)*VLOOKUP('Données projet'!$B$13,Paramètres!$A$1:$I$89,5,0)</f>
        <v>284.16960000000034</v>
      </c>
      <c r="CV169" s="13">
        <f t="shared" si="173"/>
        <v>67.847405740313931</v>
      </c>
      <c r="CW169" s="20">
        <f t="shared" si="174"/>
        <v>613.09628499771406</v>
      </c>
      <c r="CX169" s="59">
        <f t="shared" si="122"/>
        <v>906.42961833104732</v>
      </c>
      <c r="CY169" s="59">
        <f ca="1">AVERAGE(OFFSET($CX$3,0,0,'Données projet'!$E$13+1,1))-AVERAGE(OFFSET($H$3,0,0,'Données projet'!$E$13+1,1))</f>
        <v>386.84212232126703</v>
      </c>
      <c r="CZ169" s="59">
        <f t="shared" si="150"/>
        <v>312.26317251925781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264.00000000000034</v>
      </c>
      <c r="O170" s="13">
        <f>N170*VLOOKUP('Données projet'!$B$9,Paramètres!$A$1:$I$89,3,0)*VLOOKUP('Données projet'!$B$9,Paramètres!$A$1:$I$89,5,0)</f>
        <v>238.86720000000028</v>
      </c>
      <c r="P170" s="13">
        <f t="shared" si="141"/>
        <v>58.195735973104206</v>
      </c>
      <c r="Q170" s="20">
        <f t="shared" si="162"/>
        <v>517.38461348649025</v>
      </c>
      <c r="R170" s="59">
        <f t="shared" si="109"/>
        <v>810.71794681982351</v>
      </c>
      <c r="S170" s="59">
        <f ca="1">AVERAGE(OFFSET($R$3,0,0,'Données projet'!$E$9+1,1))-AVERAGE(OFFSET($H$3,0,0,'Données projet'!$E$9+1,1))</f>
        <v>331.17319992770996</v>
      </c>
      <c r="T170" s="59">
        <f t="shared" si="142"/>
        <v>269.31145578726938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263.9999999999996</v>
      </c>
      <c r="AJ170" s="13">
        <f>AI170*VLOOKUP('Données projet'!$B$10,Paramètres!$A$1:$I$89,3,0)*VLOOKUP('Données projet'!$B$10,Paramètres!$A$1:$I$89,5,0)</f>
        <v>267.69599999999963</v>
      </c>
      <c r="AK170" s="13">
        <f t="shared" si="164"/>
        <v>64.360058723585382</v>
      </c>
      <c r="AL170" s="20">
        <f t="shared" si="165"/>
        <v>578.3309689435772</v>
      </c>
      <c r="AM170" s="59">
        <f t="shared" si="113"/>
        <v>871.66430227691058</v>
      </c>
      <c r="AN170" s="59">
        <f ca="1">AVERAGE(OFFSET($AM$3,0,0,'Données projet'!$E$10+1,1))-AVERAGE(OFFSET($H$3,0,0,'Données projet'!$E$10+1,1))</f>
        <v>367.69572408910977</v>
      </c>
      <c r="AO170" s="59">
        <f t="shared" si="144"/>
        <v>298.21938512262744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264.00000000000034</v>
      </c>
      <c r="BE170" s="13">
        <f>BD170*VLOOKUP('Données projet'!$B$11,Paramètres!$A$1:$I$89,3,0)*VLOOKUP('Données projet'!$B$11,Paramètres!$A$1:$I$89,5,0)</f>
        <v>255.34080000000034</v>
      </c>
      <c r="BF170" s="13">
        <f t="shared" si="167"/>
        <v>61.728182021952001</v>
      </c>
      <c r="BG170" s="20">
        <f t="shared" si="168"/>
        <v>552.22847702156707</v>
      </c>
      <c r="BH170" s="59">
        <f t="shared" si="116"/>
        <v>845.56181035490044</v>
      </c>
      <c r="BI170" s="59">
        <f ca="1">AVERAGE(OFFSET($BH$3,0,0,'Données projet'!$E$11+1,1))-AVERAGE(OFFSET($H$3,0,0,'Données projet'!$E$11+1,1))</f>
        <v>351.44031543819546</v>
      </c>
      <c r="BJ170" s="59">
        <f t="shared" si="146"/>
        <v>284.9494816485356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264.00000000000034</v>
      </c>
      <c r="BZ170" s="13">
        <f>BY170*VLOOKUP('Données projet'!$B$12,Paramètres!$A$1:$I$89,3,0)*VLOOKUP('Données projet'!$B$12,Paramètres!$A$1:$I$89,5,0)</f>
        <v>251.22240000000031</v>
      </c>
      <c r="CA170" s="13">
        <f t="shared" si="170"/>
        <v>60.847625059749866</v>
      </c>
      <c r="CB170" s="20">
        <f t="shared" si="171"/>
        <v>543.52196031239816</v>
      </c>
      <c r="CC170" s="59">
        <f t="shared" si="119"/>
        <v>836.85529364573154</v>
      </c>
      <c r="CD170" s="59">
        <f ca="1">AVERAGE(OFFSET($CC$3,0,0,'Données projet'!$E$12+1,1))-AVERAGE(OFFSET($H$3,0,0,'Données projet'!$E$12+1,1))</f>
        <v>346.37621722711009</v>
      </c>
      <c r="CE170" s="59">
        <f t="shared" si="148"/>
        <v>281.04213352617563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264.00000000000034</v>
      </c>
      <c r="CU170" s="17">
        <f>CT170*VLOOKUP('Données projet'!$B$13,Paramètres!$A$1:$I$89,3,0)*VLOOKUP('Données projet'!$B$13,Paramètres!$A$1:$I$89,5,0)</f>
        <v>284.16960000000034</v>
      </c>
      <c r="CV170" s="13">
        <f t="shared" si="173"/>
        <v>67.847405740313931</v>
      </c>
      <c r="CW170" s="20">
        <f t="shared" si="174"/>
        <v>613.09628499771406</v>
      </c>
      <c r="CX170" s="59">
        <f t="shared" si="122"/>
        <v>906.42961833104732</v>
      </c>
      <c r="CY170" s="59">
        <f ca="1">AVERAGE(OFFSET($CX$3,0,0,'Données projet'!$E$13+1,1))-AVERAGE(OFFSET($H$3,0,0,'Données projet'!$E$13+1,1))</f>
        <v>386.84212232126703</v>
      </c>
      <c r="CZ170" s="59">
        <f t="shared" si="150"/>
        <v>312.26317251925781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264.00000000000034</v>
      </c>
      <c r="O171" s="13">
        <f>N171*VLOOKUP('Données projet'!$B$9,Paramètres!$A$1:$I$89,3,0)*VLOOKUP('Données projet'!$B$9,Paramètres!$A$1:$I$89,5,0)</f>
        <v>238.86720000000028</v>
      </c>
      <c r="P171" s="13">
        <f t="shared" si="141"/>
        <v>58.195735973104206</v>
      </c>
      <c r="Q171" s="20">
        <f t="shared" si="162"/>
        <v>517.38461348649025</v>
      </c>
      <c r="R171" s="59">
        <f t="shared" si="109"/>
        <v>810.71794681982351</v>
      </c>
      <c r="S171" s="59">
        <f ca="1">AVERAGE(OFFSET($R$3,0,0,'Données projet'!$E$9+1,1))-AVERAGE(OFFSET($H$3,0,0,'Données projet'!$E$9+1,1))</f>
        <v>331.17319992770996</v>
      </c>
      <c r="T171" s="59">
        <f t="shared" si="142"/>
        <v>269.31145578726938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263.9999999999996</v>
      </c>
      <c r="AJ171" s="13">
        <f>AI171*VLOOKUP('Données projet'!$B$10,Paramètres!$A$1:$I$89,3,0)*VLOOKUP('Données projet'!$B$10,Paramètres!$A$1:$I$89,5,0)</f>
        <v>267.69599999999963</v>
      </c>
      <c r="AK171" s="13">
        <f t="shared" si="164"/>
        <v>64.360058723585382</v>
      </c>
      <c r="AL171" s="20">
        <f t="shared" si="165"/>
        <v>578.3309689435772</v>
      </c>
      <c r="AM171" s="59">
        <f t="shared" si="113"/>
        <v>871.66430227691058</v>
      </c>
      <c r="AN171" s="59">
        <f ca="1">AVERAGE(OFFSET($AM$3,0,0,'Données projet'!$E$10+1,1))-AVERAGE(OFFSET($H$3,0,0,'Données projet'!$E$10+1,1))</f>
        <v>367.69572408910977</v>
      </c>
      <c r="AO171" s="59">
        <f t="shared" si="144"/>
        <v>298.21938512262744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264.00000000000034</v>
      </c>
      <c r="BE171" s="13">
        <f>BD171*VLOOKUP('Données projet'!$B$11,Paramètres!$A$1:$I$89,3,0)*VLOOKUP('Données projet'!$B$11,Paramètres!$A$1:$I$89,5,0)</f>
        <v>255.34080000000034</v>
      </c>
      <c r="BF171" s="13">
        <f t="shared" si="167"/>
        <v>61.728182021952001</v>
      </c>
      <c r="BG171" s="20">
        <f t="shared" si="168"/>
        <v>552.22847702156707</v>
      </c>
      <c r="BH171" s="59">
        <f t="shared" si="116"/>
        <v>845.56181035490044</v>
      </c>
      <c r="BI171" s="59">
        <f ca="1">AVERAGE(OFFSET($BH$3,0,0,'Données projet'!$E$11+1,1))-AVERAGE(OFFSET($H$3,0,0,'Données projet'!$E$11+1,1))</f>
        <v>351.44031543819546</v>
      </c>
      <c r="BJ171" s="59">
        <f t="shared" si="146"/>
        <v>284.9494816485356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264.00000000000034</v>
      </c>
      <c r="BZ171" s="13">
        <f>BY171*VLOOKUP('Données projet'!$B$12,Paramètres!$A$1:$I$89,3,0)*VLOOKUP('Données projet'!$B$12,Paramètres!$A$1:$I$89,5,0)</f>
        <v>251.22240000000031</v>
      </c>
      <c r="CA171" s="13">
        <f t="shared" si="170"/>
        <v>60.847625059749866</v>
      </c>
      <c r="CB171" s="20">
        <f t="shared" si="171"/>
        <v>543.52196031239816</v>
      </c>
      <c r="CC171" s="59">
        <f t="shared" si="119"/>
        <v>836.85529364573154</v>
      </c>
      <c r="CD171" s="59">
        <f ca="1">AVERAGE(OFFSET($CC$3,0,0,'Données projet'!$E$12+1,1))-AVERAGE(OFFSET($H$3,0,0,'Données projet'!$E$12+1,1))</f>
        <v>346.37621722711009</v>
      </c>
      <c r="CE171" s="59">
        <f t="shared" si="148"/>
        <v>281.04213352617563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264.00000000000034</v>
      </c>
      <c r="CU171" s="17">
        <f>CT171*VLOOKUP('Données projet'!$B$13,Paramètres!$A$1:$I$89,3,0)*VLOOKUP('Données projet'!$B$13,Paramètres!$A$1:$I$89,5,0)</f>
        <v>284.16960000000034</v>
      </c>
      <c r="CV171" s="13">
        <f t="shared" si="173"/>
        <v>67.847405740313931</v>
      </c>
      <c r="CW171" s="20">
        <f t="shared" si="174"/>
        <v>613.09628499771406</v>
      </c>
      <c r="CX171" s="59">
        <f t="shared" si="122"/>
        <v>906.42961833104732</v>
      </c>
      <c r="CY171" s="59">
        <f ca="1">AVERAGE(OFFSET($CX$3,0,0,'Données projet'!$E$13+1,1))-AVERAGE(OFFSET($H$3,0,0,'Données projet'!$E$13+1,1))</f>
        <v>386.84212232126703</v>
      </c>
      <c r="CZ171" s="59">
        <f t="shared" si="150"/>
        <v>312.26317251925781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264.00000000000034</v>
      </c>
      <c r="O172" s="13">
        <f>N172*VLOOKUP('Données projet'!$B$9,Paramètres!$A$1:$I$89,3,0)*VLOOKUP('Données projet'!$B$9,Paramètres!$A$1:$I$89,5,0)</f>
        <v>238.86720000000028</v>
      </c>
      <c r="P172" s="13">
        <f t="shared" si="141"/>
        <v>58.195735973104206</v>
      </c>
      <c r="Q172" s="20">
        <f t="shared" si="162"/>
        <v>517.38461348649025</v>
      </c>
      <c r="R172" s="59">
        <f t="shared" si="109"/>
        <v>810.71794681982351</v>
      </c>
      <c r="S172" s="59">
        <f ca="1">AVERAGE(OFFSET($R$3,0,0,'Données projet'!$E$9+1,1))-AVERAGE(OFFSET($H$3,0,0,'Données projet'!$E$9+1,1))</f>
        <v>331.17319992770996</v>
      </c>
      <c r="T172" s="59">
        <f t="shared" si="142"/>
        <v>269.31145578726938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263.9999999999996</v>
      </c>
      <c r="AJ172" s="13">
        <f>AI172*VLOOKUP('Données projet'!$B$10,Paramètres!$A$1:$I$89,3,0)*VLOOKUP('Données projet'!$B$10,Paramètres!$A$1:$I$89,5,0)</f>
        <v>267.69599999999963</v>
      </c>
      <c r="AK172" s="13">
        <f t="shared" si="164"/>
        <v>64.360058723585382</v>
      </c>
      <c r="AL172" s="20">
        <f t="shared" si="165"/>
        <v>578.3309689435772</v>
      </c>
      <c r="AM172" s="59">
        <f t="shared" si="113"/>
        <v>871.66430227691058</v>
      </c>
      <c r="AN172" s="59">
        <f ca="1">AVERAGE(OFFSET($AM$3,0,0,'Données projet'!$E$10+1,1))-AVERAGE(OFFSET($H$3,0,0,'Données projet'!$E$10+1,1))</f>
        <v>367.69572408910977</v>
      </c>
      <c r="AO172" s="59">
        <f t="shared" si="144"/>
        <v>298.21938512262744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264.00000000000034</v>
      </c>
      <c r="BE172" s="13">
        <f>BD172*VLOOKUP('Données projet'!$B$11,Paramètres!$A$1:$I$89,3,0)*VLOOKUP('Données projet'!$B$11,Paramètres!$A$1:$I$89,5,0)</f>
        <v>255.34080000000034</v>
      </c>
      <c r="BF172" s="13">
        <f t="shared" si="167"/>
        <v>61.728182021952001</v>
      </c>
      <c r="BG172" s="20">
        <f t="shared" si="168"/>
        <v>552.22847702156707</v>
      </c>
      <c r="BH172" s="59">
        <f t="shared" si="116"/>
        <v>845.56181035490044</v>
      </c>
      <c r="BI172" s="59">
        <f ca="1">AVERAGE(OFFSET($BH$3,0,0,'Données projet'!$E$11+1,1))-AVERAGE(OFFSET($H$3,0,0,'Données projet'!$E$11+1,1))</f>
        <v>351.44031543819546</v>
      </c>
      <c r="BJ172" s="59">
        <f t="shared" si="146"/>
        <v>284.9494816485356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264.00000000000034</v>
      </c>
      <c r="BZ172" s="13">
        <f>BY172*VLOOKUP('Données projet'!$B$12,Paramètres!$A$1:$I$89,3,0)*VLOOKUP('Données projet'!$B$12,Paramètres!$A$1:$I$89,5,0)</f>
        <v>251.22240000000031</v>
      </c>
      <c r="CA172" s="13">
        <f t="shared" si="170"/>
        <v>60.847625059749866</v>
      </c>
      <c r="CB172" s="20">
        <f t="shared" si="171"/>
        <v>543.52196031239816</v>
      </c>
      <c r="CC172" s="59">
        <f t="shared" si="119"/>
        <v>836.85529364573154</v>
      </c>
      <c r="CD172" s="59">
        <f ca="1">AVERAGE(OFFSET($CC$3,0,0,'Données projet'!$E$12+1,1))-AVERAGE(OFFSET($H$3,0,0,'Données projet'!$E$12+1,1))</f>
        <v>346.37621722711009</v>
      </c>
      <c r="CE172" s="59">
        <f t="shared" si="148"/>
        <v>281.04213352617563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264.00000000000034</v>
      </c>
      <c r="CU172" s="17">
        <f>CT172*VLOOKUP('Données projet'!$B$13,Paramètres!$A$1:$I$89,3,0)*VLOOKUP('Données projet'!$B$13,Paramètres!$A$1:$I$89,5,0)</f>
        <v>284.16960000000034</v>
      </c>
      <c r="CV172" s="13">
        <f t="shared" si="173"/>
        <v>67.847405740313931</v>
      </c>
      <c r="CW172" s="20">
        <f t="shared" si="174"/>
        <v>613.09628499771406</v>
      </c>
      <c r="CX172" s="59">
        <f t="shared" si="122"/>
        <v>906.42961833104732</v>
      </c>
      <c r="CY172" s="59">
        <f ca="1">AVERAGE(OFFSET($CX$3,0,0,'Données projet'!$E$13+1,1))-AVERAGE(OFFSET($H$3,0,0,'Données projet'!$E$13+1,1))</f>
        <v>386.84212232126703</v>
      </c>
      <c r="CZ172" s="59">
        <f t="shared" si="150"/>
        <v>312.26317251925781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264.00000000000034</v>
      </c>
      <c r="O173" s="13">
        <f>N173*VLOOKUP('Données projet'!$B$9,Paramètres!$A$1:$I$89,3,0)*VLOOKUP('Données projet'!$B$9,Paramètres!$A$1:$I$89,5,0)</f>
        <v>238.86720000000028</v>
      </c>
      <c r="P173" s="13">
        <f t="shared" si="141"/>
        <v>58.195735973104206</v>
      </c>
      <c r="Q173" s="20">
        <f t="shared" si="162"/>
        <v>517.38461348649025</v>
      </c>
      <c r="R173" s="59">
        <f t="shared" si="109"/>
        <v>810.71794681982351</v>
      </c>
      <c r="S173" s="59">
        <f ca="1">AVERAGE(OFFSET($R$3,0,0,'Données projet'!$E$9+1,1))-AVERAGE(OFFSET($H$3,0,0,'Données projet'!$E$9+1,1))</f>
        <v>331.17319992770996</v>
      </c>
      <c r="T173" s="59">
        <f t="shared" si="142"/>
        <v>269.31145578726938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263.9999999999996</v>
      </c>
      <c r="AJ173" s="13">
        <f>AI173*VLOOKUP('Données projet'!$B$10,Paramètres!$A$1:$I$89,3,0)*VLOOKUP('Données projet'!$B$10,Paramètres!$A$1:$I$89,5,0)</f>
        <v>267.69599999999963</v>
      </c>
      <c r="AK173" s="13">
        <f t="shared" si="164"/>
        <v>64.360058723585382</v>
      </c>
      <c r="AL173" s="20">
        <f t="shared" si="165"/>
        <v>578.3309689435772</v>
      </c>
      <c r="AM173" s="59">
        <f t="shared" si="113"/>
        <v>871.66430227691058</v>
      </c>
      <c r="AN173" s="59">
        <f ca="1">AVERAGE(OFFSET($AM$3,0,0,'Données projet'!$E$10+1,1))-AVERAGE(OFFSET($H$3,0,0,'Données projet'!$E$10+1,1))</f>
        <v>367.69572408910977</v>
      </c>
      <c r="AO173" s="59">
        <f t="shared" si="144"/>
        <v>298.21938512262744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264.00000000000034</v>
      </c>
      <c r="BE173" s="13">
        <f>BD173*VLOOKUP('Données projet'!$B$11,Paramètres!$A$1:$I$89,3,0)*VLOOKUP('Données projet'!$B$11,Paramètres!$A$1:$I$89,5,0)</f>
        <v>255.34080000000034</v>
      </c>
      <c r="BF173" s="13">
        <f t="shared" si="167"/>
        <v>61.728182021952001</v>
      </c>
      <c r="BG173" s="20">
        <f t="shared" si="168"/>
        <v>552.22847702156707</v>
      </c>
      <c r="BH173" s="59">
        <f t="shared" si="116"/>
        <v>845.56181035490044</v>
      </c>
      <c r="BI173" s="59">
        <f ca="1">AVERAGE(OFFSET($BH$3,0,0,'Données projet'!$E$11+1,1))-AVERAGE(OFFSET($H$3,0,0,'Données projet'!$E$11+1,1))</f>
        <v>351.44031543819546</v>
      </c>
      <c r="BJ173" s="59">
        <f t="shared" si="146"/>
        <v>284.9494816485356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264.00000000000034</v>
      </c>
      <c r="BZ173" s="13">
        <f>BY173*VLOOKUP('Données projet'!$B$12,Paramètres!$A$1:$I$89,3,0)*VLOOKUP('Données projet'!$B$12,Paramètres!$A$1:$I$89,5,0)</f>
        <v>251.22240000000031</v>
      </c>
      <c r="CA173" s="13">
        <f t="shared" si="170"/>
        <v>60.847625059749866</v>
      </c>
      <c r="CB173" s="20">
        <f t="shared" si="171"/>
        <v>543.52196031239816</v>
      </c>
      <c r="CC173" s="59">
        <f t="shared" si="119"/>
        <v>836.85529364573154</v>
      </c>
      <c r="CD173" s="59">
        <f ca="1">AVERAGE(OFFSET($CC$3,0,0,'Données projet'!$E$12+1,1))-AVERAGE(OFFSET($H$3,0,0,'Données projet'!$E$12+1,1))</f>
        <v>346.37621722711009</v>
      </c>
      <c r="CE173" s="59">
        <f t="shared" si="148"/>
        <v>281.04213352617563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264.00000000000034</v>
      </c>
      <c r="CU173" s="17">
        <f>CT173*VLOOKUP('Données projet'!$B$13,Paramètres!$A$1:$I$89,3,0)*VLOOKUP('Données projet'!$B$13,Paramètres!$A$1:$I$89,5,0)</f>
        <v>284.16960000000034</v>
      </c>
      <c r="CV173" s="13">
        <f t="shared" si="173"/>
        <v>67.847405740313931</v>
      </c>
      <c r="CW173" s="20">
        <f t="shared" si="174"/>
        <v>613.09628499771406</v>
      </c>
      <c r="CX173" s="59">
        <f t="shared" si="122"/>
        <v>906.42961833104732</v>
      </c>
      <c r="CY173" s="59">
        <f ca="1">AVERAGE(OFFSET($CX$3,0,0,'Données projet'!$E$13+1,1))-AVERAGE(OFFSET($H$3,0,0,'Données projet'!$E$13+1,1))</f>
        <v>386.84212232126703</v>
      </c>
      <c r="CZ173" s="59">
        <f t="shared" si="150"/>
        <v>312.26317251925781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264.00000000000034</v>
      </c>
      <c r="O174" s="13">
        <f>N174*VLOOKUP('Données projet'!$B$9,Paramètres!$A$1:$I$89,3,0)*VLOOKUP('Données projet'!$B$9,Paramètres!$A$1:$I$89,5,0)</f>
        <v>238.86720000000028</v>
      </c>
      <c r="P174" s="13">
        <f t="shared" si="141"/>
        <v>58.195735973104206</v>
      </c>
      <c r="Q174" s="20">
        <f t="shared" si="162"/>
        <v>517.38461348649025</v>
      </c>
      <c r="R174" s="59">
        <f t="shared" si="109"/>
        <v>810.71794681982351</v>
      </c>
      <c r="S174" s="59">
        <f ca="1">AVERAGE(OFFSET($R$3,0,0,'Données projet'!$E$9+1,1))-AVERAGE(OFFSET($H$3,0,0,'Données projet'!$E$9+1,1))</f>
        <v>331.17319992770996</v>
      </c>
      <c r="T174" s="59">
        <f t="shared" si="142"/>
        <v>269.31145578726938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263.9999999999996</v>
      </c>
      <c r="AJ174" s="13">
        <f>AI174*VLOOKUP('Données projet'!$B$10,Paramètres!$A$1:$I$89,3,0)*VLOOKUP('Données projet'!$B$10,Paramètres!$A$1:$I$89,5,0)</f>
        <v>267.69599999999963</v>
      </c>
      <c r="AK174" s="13">
        <f t="shared" si="164"/>
        <v>64.360058723585382</v>
      </c>
      <c r="AL174" s="20">
        <f t="shared" si="165"/>
        <v>578.3309689435772</v>
      </c>
      <c r="AM174" s="59">
        <f t="shared" si="113"/>
        <v>871.66430227691058</v>
      </c>
      <c r="AN174" s="59">
        <f ca="1">AVERAGE(OFFSET($AM$3,0,0,'Données projet'!$E$10+1,1))-AVERAGE(OFFSET($H$3,0,0,'Données projet'!$E$10+1,1))</f>
        <v>367.69572408910977</v>
      </c>
      <c r="AO174" s="59">
        <f t="shared" si="144"/>
        <v>298.21938512262744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264.00000000000034</v>
      </c>
      <c r="BE174" s="13">
        <f>BD174*VLOOKUP('Données projet'!$B$11,Paramètres!$A$1:$I$89,3,0)*VLOOKUP('Données projet'!$B$11,Paramètres!$A$1:$I$89,5,0)</f>
        <v>255.34080000000034</v>
      </c>
      <c r="BF174" s="13">
        <f t="shared" si="167"/>
        <v>61.728182021952001</v>
      </c>
      <c r="BG174" s="20">
        <f t="shared" si="168"/>
        <v>552.22847702156707</v>
      </c>
      <c r="BH174" s="59">
        <f t="shared" si="116"/>
        <v>845.56181035490044</v>
      </c>
      <c r="BI174" s="59">
        <f ca="1">AVERAGE(OFFSET($BH$3,0,0,'Données projet'!$E$11+1,1))-AVERAGE(OFFSET($H$3,0,0,'Données projet'!$E$11+1,1))</f>
        <v>351.44031543819546</v>
      </c>
      <c r="BJ174" s="59">
        <f t="shared" si="146"/>
        <v>284.9494816485356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264.00000000000034</v>
      </c>
      <c r="BZ174" s="13">
        <f>BY174*VLOOKUP('Données projet'!$B$12,Paramètres!$A$1:$I$89,3,0)*VLOOKUP('Données projet'!$B$12,Paramètres!$A$1:$I$89,5,0)</f>
        <v>251.22240000000031</v>
      </c>
      <c r="CA174" s="13">
        <f t="shared" si="170"/>
        <v>60.847625059749866</v>
      </c>
      <c r="CB174" s="20">
        <f t="shared" si="171"/>
        <v>543.52196031239816</v>
      </c>
      <c r="CC174" s="59">
        <f t="shared" si="119"/>
        <v>836.85529364573154</v>
      </c>
      <c r="CD174" s="59">
        <f ca="1">AVERAGE(OFFSET($CC$3,0,0,'Données projet'!$E$12+1,1))-AVERAGE(OFFSET($H$3,0,0,'Données projet'!$E$12+1,1))</f>
        <v>346.37621722711009</v>
      </c>
      <c r="CE174" s="59">
        <f t="shared" si="148"/>
        <v>281.04213352617563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264.00000000000034</v>
      </c>
      <c r="CU174" s="17">
        <f>CT174*VLOOKUP('Données projet'!$B$13,Paramètres!$A$1:$I$89,3,0)*VLOOKUP('Données projet'!$B$13,Paramètres!$A$1:$I$89,5,0)</f>
        <v>284.16960000000034</v>
      </c>
      <c r="CV174" s="13">
        <f t="shared" si="173"/>
        <v>67.847405740313931</v>
      </c>
      <c r="CW174" s="20">
        <f t="shared" si="174"/>
        <v>613.09628499771406</v>
      </c>
      <c r="CX174" s="59">
        <f t="shared" si="122"/>
        <v>906.42961833104732</v>
      </c>
      <c r="CY174" s="59">
        <f ca="1">AVERAGE(OFFSET($CX$3,0,0,'Données projet'!$E$13+1,1))-AVERAGE(OFFSET($H$3,0,0,'Données projet'!$E$13+1,1))</f>
        <v>386.84212232126703</v>
      </c>
      <c r="CZ174" s="59">
        <f t="shared" si="150"/>
        <v>312.26317251925781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264.00000000000034</v>
      </c>
      <c r="O175" s="13">
        <f>N175*VLOOKUP('Données projet'!$B$9,Paramètres!$A$1:$I$89,3,0)*VLOOKUP('Données projet'!$B$9,Paramètres!$A$1:$I$89,5,0)</f>
        <v>238.86720000000028</v>
      </c>
      <c r="P175" s="13">
        <f t="shared" si="141"/>
        <v>58.195735973104206</v>
      </c>
      <c r="Q175" s="20">
        <f t="shared" si="162"/>
        <v>517.38461348649025</v>
      </c>
      <c r="R175" s="59">
        <f t="shared" si="109"/>
        <v>810.71794681982351</v>
      </c>
      <c r="S175" s="59">
        <f ca="1">AVERAGE(OFFSET($R$3,0,0,'Données projet'!$E$9+1,1))-AVERAGE(OFFSET($H$3,0,0,'Données projet'!$E$9+1,1))</f>
        <v>331.17319992770996</v>
      </c>
      <c r="T175" s="59">
        <f t="shared" si="142"/>
        <v>269.31145578726938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263.9999999999996</v>
      </c>
      <c r="AJ175" s="13">
        <f>AI175*VLOOKUP('Données projet'!$B$10,Paramètres!$A$1:$I$89,3,0)*VLOOKUP('Données projet'!$B$10,Paramètres!$A$1:$I$89,5,0)</f>
        <v>267.69599999999963</v>
      </c>
      <c r="AK175" s="13">
        <f t="shared" si="164"/>
        <v>64.360058723585382</v>
      </c>
      <c r="AL175" s="20">
        <f t="shared" si="165"/>
        <v>578.3309689435772</v>
      </c>
      <c r="AM175" s="59">
        <f t="shared" si="113"/>
        <v>871.66430227691058</v>
      </c>
      <c r="AN175" s="59">
        <f ca="1">AVERAGE(OFFSET($AM$3,0,0,'Données projet'!$E$10+1,1))-AVERAGE(OFFSET($H$3,0,0,'Données projet'!$E$10+1,1))</f>
        <v>367.69572408910977</v>
      </c>
      <c r="AO175" s="59">
        <f t="shared" si="144"/>
        <v>298.21938512262744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264.00000000000034</v>
      </c>
      <c r="BE175" s="13">
        <f>BD175*VLOOKUP('Données projet'!$B$11,Paramètres!$A$1:$I$89,3,0)*VLOOKUP('Données projet'!$B$11,Paramètres!$A$1:$I$89,5,0)</f>
        <v>255.34080000000034</v>
      </c>
      <c r="BF175" s="13">
        <f t="shared" si="167"/>
        <v>61.728182021952001</v>
      </c>
      <c r="BG175" s="20">
        <f t="shared" si="168"/>
        <v>552.22847702156707</v>
      </c>
      <c r="BH175" s="59">
        <f t="shared" si="116"/>
        <v>845.56181035490044</v>
      </c>
      <c r="BI175" s="59">
        <f ca="1">AVERAGE(OFFSET($BH$3,0,0,'Données projet'!$E$11+1,1))-AVERAGE(OFFSET($H$3,0,0,'Données projet'!$E$11+1,1))</f>
        <v>351.44031543819546</v>
      </c>
      <c r="BJ175" s="59">
        <f t="shared" si="146"/>
        <v>284.9494816485356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264.00000000000034</v>
      </c>
      <c r="BZ175" s="13">
        <f>BY175*VLOOKUP('Données projet'!$B$12,Paramètres!$A$1:$I$89,3,0)*VLOOKUP('Données projet'!$B$12,Paramètres!$A$1:$I$89,5,0)</f>
        <v>251.22240000000031</v>
      </c>
      <c r="CA175" s="13">
        <f t="shared" si="170"/>
        <v>60.847625059749866</v>
      </c>
      <c r="CB175" s="20">
        <f t="shared" si="171"/>
        <v>543.52196031239816</v>
      </c>
      <c r="CC175" s="59">
        <f t="shared" si="119"/>
        <v>836.85529364573154</v>
      </c>
      <c r="CD175" s="59">
        <f ca="1">AVERAGE(OFFSET($CC$3,0,0,'Données projet'!$E$12+1,1))-AVERAGE(OFFSET($H$3,0,0,'Données projet'!$E$12+1,1))</f>
        <v>346.37621722711009</v>
      </c>
      <c r="CE175" s="59">
        <f t="shared" si="148"/>
        <v>281.04213352617563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264.00000000000034</v>
      </c>
      <c r="CU175" s="17">
        <f>CT175*VLOOKUP('Données projet'!$B$13,Paramètres!$A$1:$I$89,3,0)*VLOOKUP('Données projet'!$B$13,Paramètres!$A$1:$I$89,5,0)</f>
        <v>284.16960000000034</v>
      </c>
      <c r="CV175" s="13">
        <f t="shared" si="173"/>
        <v>67.847405740313931</v>
      </c>
      <c r="CW175" s="20">
        <f t="shared" si="174"/>
        <v>613.09628499771406</v>
      </c>
      <c r="CX175" s="59">
        <f t="shared" si="122"/>
        <v>906.42961833104732</v>
      </c>
      <c r="CY175" s="59">
        <f ca="1">AVERAGE(OFFSET($CX$3,0,0,'Données projet'!$E$13+1,1))-AVERAGE(OFFSET($H$3,0,0,'Données projet'!$E$13+1,1))</f>
        <v>386.84212232126703</v>
      </c>
      <c r="CZ175" s="59">
        <f t="shared" si="150"/>
        <v>312.26317251925781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264.00000000000034</v>
      </c>
      <c r="O176" s="13">
        <f>N176*VLOOKUP('Données projet'!$B$9,Paramètres!$A$1:$I$89,3,0)*VLOOKUP('Données projet'!$B$9,Paramètres!$A$1:$I$89,5,0)</f>
        <v>238.86720000000028</v>
      </c>
      <c r="P176" s="13">
        <f t="shared" si="141"/>
        <v>58.195735973104206</v>
      </c>
      <c r="Q176" s="20">
        <f t="shared" si="162"/>
        <v>517.38461348649025</v>
      </c>
      <c r="R176" s="59">
        <f t="shared" si="109"/>
        <v>810.71794681982351</v>
      </c>
      <c r="S176" s="59">
        <f ca="1">AVERAGE(OFFSET($R$3,0,0,'Données projet'!$E$9+1,1))-AVERAGE(OFFSET($H$3,0,0,'Données projet'!$E$9+1,1))</f>
        <v>331.17319992770996</v>
      </c>
      <c r="T176" s="59">
        <f t="shared" si="142"/>
        <v>269.31145578726938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263.9999999999996</v>
      </c>
      <c r="AJ176" s="13">
        <f>AI176*VLOOKUP('Données projet'!$B$10,Paramètres!$A$1:$I$89,3,0)*VLOOKUP('Données projet'!$B$10,Paramètres!$A$1:$I$89,5,0)</f>
        <v>267.69599999999963</v>
      </c>
      <c r="AK176" s="13">
        <f t="shared" si="164"/>
        <v>64.360058723585382</v>
      </c>
      <c r="AL176" s="20">
        <f t="shared" si="165"/>
        <v>578.3309689435772</v>
      </c>
      <c r="AM176" s="59">
        <f t="shared" si="113"/>
        <v>871.66430227691058</v>
      </c>
      <c r="AN176" s="59">
        <f ca="1">AVERAGE(OFFSET($AM$3,0,0,'Données projet'!$E$10+1,1))-AVERAGE(OFFSET($H$3,0,0,'Données projet'!$E$10+1,1))</f>
        <v>367.69572408910977</v>
      </c>
      <c r="AO176" s="59">
        <f t="shared" si="144"/>
        <v>298.21938512262744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264.00000000000034</v>
      </c>
      <c r="BE176" s="13">
        <f>BD176*VLOOKUP('Données projet'!$B$11,Paramètres!$A$1:$I$89,3,0)*VLOOKUP('Données projet'!$B$11,Paramètres!$A$1:$I$89,5,0)</f>
        <v>255.34080000000034</v>
      </c>
      <c r="BF176" s="13">
        <f t="shared" si="167"/>
        <v>61.728182021952001</v>
      </c>
      <c r="BG176" s="20">
        <f t="shared" si="168"/>
        <v>552.22847702156707</v>
      </c>
      <c r="BH176" s="59">
        <f t="shared" si="116"/>
        <v>845.56181035490044</v>
      </c>
      <c r="BI176" s="59">
        <f ca="1">AVERAGE(OFFSET($BH$3,0,0,'Données projet'!$E$11+1,1))-AVERAGE(OFFSET($H$3,0,0,'Données projet'!$E$11+1,1))</f>
        <v>351.44031543819546</v>
      </c>
      <c r="BJ176" s="59">
        <f t="shared" si="146"/>
        <v>284.9494816485356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264.00000000000034</v>
      </c>
      <c r="BZ176" s="13">
        <f>BY176*VLOOKUP('Données projet'!$B$12,Paramètres!$A$1:$I$89,3,0)*VLOOKUP('Données projet'!$B$12,Paramètres!$A$1:$I$89,5,0)</f>
        <v>251.22240000000031</v>
      </c>
      <c r="CA176" s="13">
        <f t="shared" si="170"/>
        <v>60.847625059749866</v>
      </c>
      <c r="CB176" s="20">
        <f t="shared" si="171"/>
        <v>543.52196031239816</v>
      </c>
      <c r="CC176" s="59">
        <f t="shared" si="119"/>
        <v>836.85529364573154</v>
      </c>
      <c r="CD176" s="59">
        <f ca="1">AVERAGE(OFFSET($CC$3,0,0,'Données projet'!$E$12+1,1))-AVERAGE(OFFSET($H$3,0,0,'Données projet'!$E$12+1,1))</f>
        <v>346.37621722711009</v>
      </c>
      <c r="CE176" s="59">
        <f t="shared" si="148"/>
        <v>281.04213352617563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264.00000000000034</v>
      </c>
      <c r="CU176" s="17">
        <f>CT176*VLOOKUP('Données projet'!$B$13,Paramètres!$A$1:$I$89,3,0)*VLOOKUP('Données projet'!$B$13,Paramètres!$A$1:$I$89,5,0)</f>
        <v>284.16960000000034</v>
      </c>
      <c r="CV176" s="13">
        <f t="shared" si="173"/>
        <v>67.847405740313931</v>
      </c>
      <c r="CW176" s="20">
        <f t="shared" si="174"/>
        <v>613.09628499771406</v>
      </c>
      <c r="CX176" s="59">
        <f t="shared" si="122"/>
        <v>906.42961833104732</v>
      </c>
      <c r="CY176" s="59">
        <f ca="1">AVERAGE(OFFSET($CX$3,0,0,'Données projet'!$E$13+1,1))-AVERAGE(OFFSET($H$3,0,0,'Données projet'!$E$13+1,1))</f>
        <v>386.84212232126703</v>
      </c>
      <c r="CZ176" s="59">
        <f t="shared" si="150"/>
        <v>312.26317251925781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264.00000000000034</v>
      </c>
      <c r="O177" s="13">
        <f>N177*VLOOKUP('Données projet'!$B$9,Paramètres!$A$1:$I$89,3,0)*VLOOKUP('Données projet'!$B$9,Paramètres!$A$1:$I$89,5,0)</f>
        <v>238.86720000000028</v>
      </c>
      <c r="P177" s="13">
        <f t="shared" si="141"/>
        <v>58.195735973104206</v>
      </c>
      <c r="Q177" s="20">
        <f t="shared" si="162"/>
        <v>517.38461348649025</v>
      </c>
      <c r="R177" s="59">
        <f t="shared" si="109"/>
        <v>810.71794681982351</v>
      </c>
      <c r="S177" s="59">
        <f ca="1">AVERAGE(OFFSET($R$3,0,0,'Données projet'!$E$9+1,1))-AVERAGE(OFFSET($H$3,0,0,'Données projet'!$E$9+1,1))</f>
        <v>331.17319992770996</v>
      </c>
      <c r="T177" s="59">
        <f t="shared" si="142"/>
        <v>269.31145578726938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263.9999999999996</v>
      </c>
      <c r="AJ177" s="13">
        <f>AI177*VLOOKUP('Données projet'!$B$10,Paramètres!$A$1:$I$89,3,0)*VLOOKUP('Données projet'!$B$10,Paramètres!$A$1:$I$89,5,0)</f>
        <v>267.69599999999963</v>
      </c>
      <c r="AK177" s="13">
        <f t="shared" si="164"/>
        <v>64.360058723585382</v>
      </c>
      <c r="AL177" s="20">
        <f t="shared" si="165"/>
        <v>578.3309689435772</v>
      </c>
      <c r="AM177" s="59">
        <f t="shared" si="113"/>
        <v>871.66430227691058</v>
      </c>
      <c r="AN177" s="59">
        <f ca="1">AVERAGE(OFFSET($AM$3,0,0,'Données projet'!$E$10+1,1))-AVERAGE(OFFSET($H$3,0,0,'Données projet'!$E$10+1,1))</f>
        <v>367.69572408910977</v>
      </c>
      <c r="AO177" s="59">
        <f t="shared" si="144"/>
        <v>298.21938512262744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264.00000000000034</v>
      </c>
      <c r="BE177" s="13">
        <f>BD177*VLOOKUP('Données projet'!$B$11,Paramètres!$A$1:$I$89,3,0)*VLOOKUP('Données projet'!$B$11,Paramètres!$A$1:$I$89,5,0)</f>
        <v>255.34080000000034</v>
      </c>
      <c r="BF177" s="13">
        <f t="shared" si="167"/>
        <v>61.728182021952001</v>
      </c>
      <c r="BG177" s="20">
        <f t="shared" si="168"/>
        <v>552.22847702156707</v>
      </c>
      <c r="BH177" s="59">
        <f t="shared" si="116"/>
        <v>845.56181035490044</v>
      </c>
      <c r="BI177" s="59">
        <f ca="1">AVERAGE(OFFSET($BH$3,0,0,'Données projet'!$E$11+1,1))-AVERAGE(OFFSET($H$3,0,0,'Données projet'!$E$11+1,1))</f>
        <v>351.44031543819546</v>
      </c>
      <c r="BJ177" s="59">
        <f t="shared" si="146"/>
        <v>284.9494816485356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264.00000000000034</v>
      </c>
      <c r="BZ177" s="13">
        <f>BY177*VLOOKUP('Données projet'!$B$12,Paramètres!$A$1:$I$89,3,0)*VLOOKUP('Données projet'!$B$12,Paramètres!$A$1:$I$89,5,0)</f>
        <v>251.22240000000031</v>
      </c>
      <c r="CA177" s="13">
        <f t="shared" si="170"/>
        <v>60.847625059749866</v>
      </c>
      <c r="CB177" s="20">
        <f t="shared" si="171"/>
        <v>543.52196031239816</v>
      </c>
      <c r="CC177" s="59">
        <f t="shared" si="119"/>
        <v>836.85529364573154</v>
      </c>
      <c r="CD177" s="59">
        <f ca="1">AVERAGE(OFFSET($CC$3,0,0,'Données projet'!$E$12+1,1))-AVERAGE(OFFSET($H$3,0,0,'Données projet'!$E$12+1,1))</f>
        <v>346.37621722711009</v>
      </c>
      <c r="CE177" s="59">
        <f t="shared" si="148"/>
        <v>281.04213352617563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264.00000000000034</v>
      </c>
      <c r="CU177" s="17">
        <f>CT177*VLOOKUP('Données projet'!$B$13,Paramètres!$A$1:$I$89,3,0)*VLOOKUP('Données projet'!$B$13,Paramètres!$A$1:$I$89,5,0)</f>
        <v>284.16960000000034</v>
      </c>
      <c r="CV177" s="13">
        <f t="shared" si="173"/>
        <v>67.847405740313931</v>
      </c>
      <c r="CW177" s="20">
        <f t="shared" si="174"/>
        <v>613.09628499771406</v>
      </c>
      <c r="CX177" s="59">
        <f t="shared" si="122"/>
        <v>906.42961833104732</v>
      </c>
      <c r="CY177" s="59">
        <f ca="1">AVERAGE(OFFSET($CX$3,0,0,'Données projet'!$E$13+1,1))-AVERAGE(OFFSET($H$3,0,0,'Données projet'!$E$13+1,1))</f>
        <v>386.84212232126703</v>
      </c>
      <c r="CZ177" s="59">
        <f t="shared" si="150"/>
        <v>312.26317251925781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264.00000000000034</v>
      </c>
      <c r="O178" s="13">
        <f>N178*VLOOKUP('Données projet'!$B$9,Paramètres!$A$1:$I$89,3,0)*VLOOKUP('Données projet'!$B$9,Paramètres!$A$1:$I$89,5,0)</f>
        <v>238.86720000000028</v>
      </c>
      <c r="P178" s="13">
        <f t="shared" si="141"/>
        <v>58.195735973104206</v>
      </c>
      <c r="Q178" s="20">
        <f t="shared" si="162"/>
        <v>517.38461348649025</v>
      </c>
      <c r="R178" s="59">
        <f t="shared" si="109"/>
        <v>810.71794681982351</v>
      </c>
      <c r="S178" s="59">
        <f ca="1">AVERAGE(OFFSET($R$3,0,0,'Données projet'!$E$9+1,1))-AVERAGE(OFFSET($H$3,0,0,'Données projet'!$E$9+1,1))</f>
        <v>331.17319992770996</v>
      </c>
      <c r="T178" s="59">
        <f t="shared" si="142"/>
        <v>269.31145578726938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263.9999999999996</v>
      </c>
      <c r="AJ178" s="13">
        <f>AI178*VLOOKUP('Données projet'!$B$10,Paramètres!$A$1:$I$89,3,0)*VLOOKUP('Données projet'!$B$10,Paramètres!$A$1:$I$89,5,0)</f>
        <v>267.69599999999963</v>
      </c>
      <c r="AK178" s="13">
        <f t="shared" si="164"/>
        <v>64.360058723585382</v>
      </c>
      <c r="AL178" s="20">
        <f t="shared" si="165"/>
        <v>578.3309689435772</v>
      </c>
      <c r="AM178" s="59">
        <f t="shared" si="113"/>
        <v>871.66430227691058</v>
      </c>
      <c r="AN178" s="59">
        <f ca="1">AVERAGE(OFFSET($AM$3,0,0,'Données projet'!$E$10+1,1))-AVERAGE(OFFSET($H$3,0,0,'Données projet'!$E$10+1,1))</f>
        <v>367.69572408910977</v>
      </c>
      <c r="AO178" s="59">
        <f t="shared" si="144"/>
        <v>298.21938512262744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264.00000000000034</v>
      </c>
      <c r="BE178" s="13">
        <f>BD178*VLOOKUP('Données projet'!$B$11,Paramètres!$A$1:$I$89,3,0)*VLOOKUP('Données projet'!$B$11,Paramètres!$A$1:$I$89,5,0)</f>
        <v>255.34080000000034</v>
      </c>
      <c r="BF178" s="13">
        <f t="shared" si="167"/>
        <v>61.728182021952001</v>
      </c>
      <c r="BG178" s="20">
        <f t="shared" si="168"/>
        <v>552.22847702156707</v>
      </c>
      <c r="BH178" s="59">
        <f t="shared" si="116"/>
        <v>845.56181035490044</v>
      </c>
      <c r="BI178" s="59">
        <f ca="1">AVERAGE(OFFSET($BH$3,0,0,'Données projet'!$E$11+1,1))-AVERAGE(OFFSET($H$3,0,0,'Données projet'!$E$11+1,1))</f>
        <v>351.44031543819546</v>
      </c>
      <c r="BJ178" s="59">
        <f t="shared" si="146"/>
        <v>284.9494816485356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264.00000000000034</v>
      </c>
      <c r="BZ178" s="13">
        <f>BY178*VLOOKUP('Données projet'!$B$12,Paramètres!$A$1:$I$89,3,0)*VLOOKUP('Données projet'!$B$12,Paramètres!$A$1:$I$89,5,0)</f>
        <v>251.22240000000031</v>
      </c>
      <c r="CA178" s="13">
        <f t="shared" si="170"/>
        <v>60.847625059749866</v>
      </c>
      <c r="CB178" s="20">
        <f t="shared" si="171"/>
        <v>543.52196031239816</v>
      </c>
      <c r="CC178" s="59">
        <f t="shared" si="119"/>
        <v>836.85529364573154</v>
      </c>
      <c r="CD178" s="59">
        <f ca="1">AVERAGE(OFFSET($CC$3,0,0,'Données projet'!$E$12+1,1))-AVERAGE(OFFSET($H$3,0,0,'Données projet'!$E$12+1,1))</f>
        <v>346.37621722711009</v>
      </c>
      <c r="CE178" s="59">
        <f t="shared" si="148"/>
        <v>281.04213352617563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264.00000000000034</v>
      </c>
      <c r="CU178" s="17">
        <f>CT178*VLOOKUP('Données projet'!$B$13,Paramètres!$A$1:$I$89,3,0)*VLOOKUP('Données projet'!$B$13,Paramètres!$A$1:$I$89,5,0)</f>
        <v>284.16960000000034</v>
      </c>
      <c r="CV178" s="13">
        <f t="shared" si="173"/>
        <v>67.847405740313931</v>
      </c>
      <c r="CW178" s="20">
        <f t="shared" si="174"/>
        <v>613.09628499771406</v>
      </c>
      <c r="CX178" s="59">
        <f t="shared" si="122"/>
        <v>906.42961833104732</v>
      </c>
      <c r="CY178" s="59">
        <f ca="1">AVERAGE(OFFSET($CX$3,0,0,'Données projet'!$E$13+1,1))-AVERAGE(OFFSET($H$3,0,0,'Données projet'!$E$13+1,1))</f>
        <v>386.84212232126703</v>
      </c>
      <c r="CZ178" s="59">
        <f t="shared" si="150"/>
        <v>312.26317251925781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264.00000000000034</v>
      </c>
      <c r="O179" s="13">
        <f>N179*VLOOKUP('Données projet'!$B$9,Paramètres!$A$1:$I$89,3,0)*VLOOKUP('Données projet'!$B$9,Paramètres!$A$1:$I$89,5,0)</f>
        <v>238.86720000000028</v>
      </c>
      <c r="P179" s="13">
        <f t="shared" si="141"/>
        <v>58.195735973104206</v>
      </c>
      <c r="Q179" s="20">
        <f t="shared" si="162"/>
        <v>517.38461348649025</v>
      </c>
      <c r="R179" s="59">
        <f t="shared" si="109"/>
        <v>810.71794681982351</v>
      </c>
      <c r="S179" s="59">
        <f ca="1">AVERAGE(OFFSET($R$3,0,0,'Données projet'!$E$9+1,1))-AVERAGE(OFFSET($H$3,0,0,'Données projet'!$E$9+1,1))</f>
        <v>331.17319992770996</v>
      </c>
      <c r="T179" s="59">
        <f t="shared" si="142"/>
        <v>269.31145578726938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263.9999999999996</v>
      </c>
      <c r="AJ179" s="13">
        <f>AI179*VLOOKUP('Données projet'!$B$10,Paramètres!$A$1:$I$89,3,0)*VLOOKUP('Données projet'!$B$10,Paramètres!$A$1:$I$89,5,0)</f>
        <v>267.69599999999963</v>
      </c>
      <c r="AK179" s="13">
        <f t="shared" si="164"/>
        <v>64.360058723585382</v>
      </c>
      <c r="AL179" s="20">
        <f t="shared" si="165"/>
        <v>578.3309689435772</v>
      </c>
      <c r="AM179" s="59">
        <f t="shared" si="113"/>
        <v>871.66430227691058</v>
      </c>
      <c r="AN179" s="59">
        <f ca="1">AVERAGE(OFFSET($AM$3,0,0,'Données projet'!$E$10+1,1))-AVERAGE(OFFSET($H$3,0,0,'Données projet'!$E$10+1,1))</f>
        <v>367.69572408910977</v>
      </c>
      <c r="AO179" s="59">
        <f t="shared" si="144"/>
        <v>298.21938512262744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264.00000000000034</v>
      </c>
      <c r="BE179" s="13">
        <f>BD179*VLOOKUP('Données projet'!$B$11,Paramètres!$A$1:$I$89,3,0)*VLOOKUP('Données projet'!$B$11,Paramètres!$A$1:$I$89,5,0)</f>
        <v>255.34080000000034</v>
      </c>
      <c r="BF179" s="13">
        <f t="shared" si="167"/>
        <v>61.728182021952001</v>
      </c>
      <c r="BG179" s="20">
        <f t="shared" si="168"/>
        <v>552.22847702156707</v>
      </c>
      <c r="BH179" s="59">
        <f t="shared" si="116"/>
        <v>845.56181035490044</v>
      </c>
      <c r="BI179" s="59">
        <f ca="1">AVERAGE(OFFSET($BH$3,0,0,'Données projet'!$E$11+1,1))-AVERAGE(OFFSET($H$3,0,0,'Données projet'!$E$11+1,1))</f>
        <v>351.44031543819546</v>
      </c>
      <c r="BJ179" s="59">
        <f t="shared" si="146"/>
        <v>284.9494816485356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264.00000000000034</v>
      </c>
      <c r="BZ179" s="13">
        <f>BY179*VLOOKUP('Données projet'!$B$12,Paramètres!$A$1:$I$89,3,0)*VLOOKUP('Données projet'!$B$12,Paramètres!$A$1:$I$89,5,0)</f>
        <v>251.22240000000031</v>
      </c>
      <c r="CA179" s="13">
        <f t="shared" si="170"/>
        <v>60.847625059749866</v>
      </c>
      <c r="CB179" s="20">
        <f t="shared" si="171"/>
        <v>543.52196031239816</v>
      </c>
      <c r="CC179" s="59">
        <f t="shared" si="119"/>
        <v>836.85529364573154</v>
      </c>
      <c r="CD179" s="59">
        <f ca="1">AVERAGE(OFFSET($CC$3,0,0,'Données projet'!$E$12+1,1))-AVERAGE(OFFSET($H$3,0,0,'Données projet'!$E$12+1,1))</f>
        <v>346.37621722711009</v>
      </c>
      <c r="CE179" s="59">
        <f t="shared" si="148"/>
        <v>281.04213352617563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264.00000000000034</v>
      </c>
      <c r="CU179" s="17">
        <f>CT179*VLOOKUP('Données projet'!$B$13,Paramètres!$A$1:$I$89,3,0)*VLOOKUP('Données projet'!$B$13,Paramètres!$A$1:$I$89,5,0)</f>
        <v>284.16960000000034</v>
      </c>
      <c r="CV179" s="13">
        <f t="shared" si="173"/>
        <v>67.847405740313931</v>
      </c>
      <c r="CW179" s="20">
        <f t="shared" si="174"/>
        <v>613.09628499771406</v>
      </c>
      <c r="CX179" s="59">
        <f t="shared" si="122"/>
        <v>906.42961833104732</v>
      </c>
      <c r="CY179" s="59">
        <f ca="1">AVERAGE(OFFSET($CX$3,0,0,'Données projet'!$E$13+1,1))-AVERAGE(OFFSET($H$3,0,0,'Données projet'!$E$13+1,1))</f>
        <v>386.84212232126703</v>
      </c>
      <c r="CZ179" s="59">
        <f t="shared" si="150"/>
        <v>312.26317251925781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264.00000000000034</v>
      </c>
      <c r="O180" s="13">
        <f>N180*VLOOKUP('Données projet'!$B$9,Paramètres!$A$1:$I$89,3,0)*VLOOKUP('Données projet'!$B$9,Paramètres!$A$1:$I$89,5,0)</f>
        <v>238.86720000000028</v>
      </c>
      <c r="P180" s="13">
        <f t="shared" si="141"/>
        <v>58.195735973104206</v>
      </c>
      <c r="Q180" s="20">
        <f t="shared" si="162"/>
        <v>517.38461348649025</v>
      </c>
      <c r="R180" s="59">
        <f t="shared" si="109"/>
        <v>810.71794681982351</v>
      </c>
      <c r="S180" s="59">
        <f ca="1">AVERAGE(OFFSET($R$3,0,0,'Données projet'!$E$9+1,1))-AVERAGE(OFFSET($H$3,0,0,'Données projet'!$E$9+1,1))</f>
        <v>331.17319992770996</v>
      </c>
      <c r="T180" s="59">
        <f t="shared" si="142"/>
        <v>269.31145578726938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263.9999999999996</v>
      </c>
      <c r="AJ180" s="13">
        <f>AI180*VLOOKUP('Données projet'!$B$10,Paramètres!$A$1:$I$89,3,0)*VLOOKUP('Données projet'!$B$10,Paramètres!$A$1:$I$89,5,0)</f>
        <v>267.69599999999963</v>
      </c>
      <c r="AK180" s="13">
        <f t="shared" si="164"/>
        <v>64.360058723585382</v>
      </c>
      <c r="AL180" s="20">
        <f t="shared" si="165"/>
        <v>578.3309689435772</v>
      </c>
      <c r="AM180" s="59">
        <f t="shared" si="113"/>
        <v>871.66430227691058</v>
      </c>
      <c r="AN180" s="59">
        <f ca="1">AVERAGE(OFFSET($AM$3,0,0,'Données projet'!$E$10+1,1))-AVERAGE(OFFSET($H$3,0,0,'Données projet'!$E$10+1,1))</f>
        <v>367.69572408910977</v>
      </c>
      <c r="AO180" s="59">
        <f t="shared" si="144"/>
        <v>298.21938512262744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264.00000000000034</v>
      </c>
      <c r="BE180" s="13">
        <f>BD180*VLOOKUP('Données projet'!$B$11,Paramètres!$A$1:$I$89,3,0)*VLOOKUP('Données projet'!$B$11,Paramètres!$A$1:$I$89,5,0)</f>
        <v>255.34080000000034</v>
      </c>
      <c r="BF180" s="13">
        <f t="shared" si="167"/>
        <v>61.728182021952001</v>
      </c>
      <c r="BG180" s="20">
        <f t="shared" si="168"/>
        <v>552.22847702156707</v>
      </c>
      <c r="BH180" s="59">
        <f t="shared" si="116"/>
        <v>845.56181035490044</v>
      </c>
      <c r="BI180" s="59">
        <f ca="1">AVERAGE(OFFSET($BH$3,0,0,'Données projet'!$E$11+1,1))-AVERAGE(OFFSET($H$3,0,0,'Données projet'!$E$11+1,1))</f>
        <v>351.44031543819546</v>
      </c>
      <c r="BJ180" s="59">
        <f t="shared" si="146"/>
        <v>284.9494816485356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264.00000000000034</v>
      </c>
      <c r="BZ180" s="13">
        <f>BY180*VLOOKUP('Données projet'!$B$12,Paramètres!$A$1:$I$89,3,0)*VLOOKUP('Données projet'!$B$12,Paramètres!$A$1:$I$89,5,0)</f>
        <v>251.22240000000031</v>
      </c>
      <c r="CA180" s="13">
        <f t="shared" si="170"/>
        <v>60.847625059749866</v>
      </c>
      <c r="CB180" s="20">
        <f t="shared" si="171"/>
        <v>543.52196031239816</v>
      </c>
      <c r="CC180" s="59">
        <f t="shared" si="119"/>
        <v>836.85529364573154</v>
      </c>
      <c r="CD180" s="59">
        <f ca="1">AVERAGE(OFFSET($CC$3,0,0,'Données projet'!$E$12+1,1))-AVERAGE(OFFSET($H$3,0,0,'Données projet'!$E$12+1,1))</f>
        <v>346.37621722711009</v>
      </c>
      <c r="CE180" s="59">
        <f t="shared" si="148"/>
        <v>281.04213352617563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264.00000000000034</v>
      </c>
      <c r="CU180" s="17">
        <f>CT180*VLOOKUP('Données projet'!$B$13,Paramètres!$A$1:$I$89,3,0)*VLOOKUP('Données projet'!$B$13,Paramètres!$A$1:$I$89,5,0)</f>
        <v>284.16960000000034</v>
      </c>
      <c r="CV180" s="13">
        <f t="shared" si="173"/>
        <v>67.847405740313931</v>
      </c>
      <c r="CW180" s="20">
        <f t="shared" si="174"/>
        <v>613.09628499771406</v>
      </c>
      <c r="CX180" s="59">
        <f t="shared" si="122"/>
        <v>906.42961833104732</v>
      </c>
      <c r="CY180" s="59">
        <f ca="1">AVERAGE(OFFSET($CX$3,0,0,'Données projet'!$E$13+1,1))-AVERAGE(OFFSET($H$3,0,0,'Données projet'!$E$13+1,1))</f>
        <v>386.84212232126703</v>
      </c>
      <c r="CZ180" s="59">
        <f t="shared" si="150"/>
        <v>312.26317251925781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264.00000000000034</v>
      </c>
      <c r="O181" s="13">
        <f>N181*VLOOKUP('Données projet'!$B$9,Paramètres!$A$1:$I$89,3,0)*VLOOKUP('Données projet'!$B$9,Paramètres!$A$1:$I$89,5,0)</f>
        <v>238.86720000000028</v>
      </c>
      <c r="P181" s="13">
        <f t="shared" si="141"/>
        <v>58.195735973104206</v>
      </c>
      <c r="Q181" s="20">
        <f t="shared" si="162"/>
        <v>517.38461348649025</v>
      </c>
      <c r="R181" s="59">
        <f t="shared" si="109"/>
        <v>810.71794681982351</v>
      </c>
      <c r="S181" s="59">
        <f ca="1">AVERAGE(OFFSET($R$3,0,0,'Données projet'!$E$9+1,1))-AVERAGE(OFFSET($H$3,0,0,'Données projet'!$E$9+1,1))</f>
        <v>331.17319992770996</v>
      </c>
      <c r="T181" s="59">
        <f t="shared" si="142"/>
        <v>269.31145578726938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263.9999999999996</v>
      </c>
      <c r="AJ181" s="13">
        <f>AI181*VLOOKUP('Données projet'!$B$10,Paramètres!$A$1:$I$89,3,0)*VLOOKUP('Données projet'!$B$10,Paramètres!$A$1:$I$89,5,0)</f>
        <v>267.69599999999963</v>
      </c>
      <c r="AK181" s="13">
        <f t="shared" si="164"/>
        <v>64.360058723585382</v>
      </c>
      <c r="AL181" s="20">
        <f t="shared" si="165"/>
        <v>578.3309689435772</v>
      </c>
      <c r="AM181" s="59">
        <f t="shared" si="113"/>
        <v>871.66430227691058</v>
      </c>
      <c r="AN181" s="59">
        <f ca="1">AVERAGE(OFFSET($AM$3,0,0,'Données projet'!$E$10+1,1))-AVERAGE(OFFSET($H$3,0,0,'Données projet'!$E$10+1,1))</f>
        <v>367.69572408910977</v>
      </c>
      <c r="AO181" s="59">
        <f t="shared" si="144"/>
        <v>298.21938512262744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264.00000000000034</v>
      </c>
      <c r="BE181" s="13">
        <f>BD181*VLOOKUP('Données projet'!$B$11,Paramètres!$A$1:$I$89,3,0)*VLOOKUP('Données projet'!$B$11,Paramètres!$A$1:$I$89,5,0)</f>
        <v>255.34080000000034</v>
      </c>
      <c r="BF181" s="13">
        <f t="shared" si="167"/>
        <v>61.728182021952001</v>
      </c>
      <c r="BG181" s="20">
        <f t="shared" si="168"/>
        <v>552.22847702156707</v>
      </c>
      <c r="BH181" s="59">
        <f t="shared" si="116"/>
        <v>845.56181035490044</v>
      </c>
      <c r="BI181" s="59">
        <f ca="1">AVERAGE(OFFSET($BH$3,0,0,'Données projet'!$E$11+1,1))-AVERAGE(OFFSET($H$3,0,0,'Données projet'!$E$11+1,1))</f>
        <v>351.44031543819546</v>
      </c>
      <c r="BJ181" s="59">
        <f t="shared" si="146"/>
        <v>284.9494816485356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264.00000000000034</v>
      </c>
      <c r="BZ181" s="13">
        <f>BY181*VLOOKUP('Données projet'!$B$12,Paramètres!$A$1:$I$89,3,0)*VLOOKUP('Données projet'!$B$12,Paramètres!$A$1:$I$89,5,0)</f>
        <v>251.22240000000031</v>
      </c>
      <c r="CA181" s="13">
        <f t="shared" si="170"/>
        <v>60.847625059749866</v>
      </c>
      <c r="CB181" s="20">
        <f t="shared" si="171"/>
        <v>543.52196031239816</v>
      </c>
      <c r="CC181" s="59">
        <f t="shared" si="119"/>
        <v>836.85529364573154</v>
      </c>
      <c r="CD181" s="59">
        <f ca="1">AVERAGE(OFFSET($CC$3,0,0,'Données projet'!$E$12+1,1))-AVERAGE(OFFSET($H$3,0,0,'Données projet'!$E$12+1,1))</f>
        <v>346.37621722711009</v>
      </c>
      <c r="CE181" s="59">
        <f t="shared" si="148"/>
        <v>281.04213352617563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264.00000000000034</v>
      </c>
      <c r="CU181" s="17">
        <f>CT181*VLOOKUP('Données projet'!$B$13,Paramètres!$A$1:$I$89,3,0)*VLOOKUP('Données projet'!$B$13,Paramètres!$A$1:$I$89,5,0)</f>
        <v>284.16960000000034</v>
      </c>
      <c r="CV181" s="13">
        <f t="shared" si="173"/>
        <v>67.847405740313931</v>
      </c>
      <c r="CW181" s="20">
        <f t="shared" si="174"/>
        <v>613.09628499771406</v>
      </c>
      <c r="CX181" s="59">
        <f t="shared" si="122"/>
        <v>906.42961833104732</v>
      </c>
      <c r="CY181" s="59">
        <f ca="1">AVERAGE(OFFSET($CX$3,0,0,'Données projet'!$E$13+1,1))-AVERAGE(OFFSET($H$3,0,0,'Données projet'!$E$13+1,1))</f>
        <v>386.84212232126703</v>
      </c>
      <c r="CZ181" s="59">
        <f t="shared" si="150"/>
        <v>312.26317251925781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264.00000000000034</v>
      </c>
      <c r="O182" s="13">
        <f>N182*VLOOKUP('Données projet'!$B$9,Paramètres!$A$1:$I$89,3,0)*VLOOKUP('Données projet'!$B$9,Paramètres!$A$1:$I$89,5,0)</f>
        <v>238.86720000000028</v>
      </c>
      <c r="P182" s="13">
        <f t="shared" si="141"/>
        <v>58.195735973104206</v>
      </c>
      <c r="Q182" s="20">
        <f t="shared" si="162"/>
        <v>517.38461348649025</v>
      </c>
      <c r="R182" s="59">
        <f t="shared" si="109"/>
        <v>810.71794681982351</v>
      </c>
      <c r="S182" s="59">
        <f ca="1">AVERAGE(OFFSET($R$3,0,0,'Données projet'!$E$9+1,1))-AVERAGE(OFFSET($H$3,0,0,'Données projet'!$E$9+1,1))</f>
        <v>331.17319992770996</v>
      </c>
      <c r="T182" s="59">
        <f t="shared" si="142"/>
        <v>269.31145578726938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263.9999999999996</v>
      </c>
      <c r="AJ182" s="13">
        <f>AI182*VLOOKUP('Données projet'!$B$10,Paramètres!$A$1:$I$89,3,0)*VLOOKUP('Données projet'!$B$10,Paramètres!$A$1:$I$89,5,0)</f>
        <v>267.69599999999963</v>
      </c>
      <c r="AK182" s="13">
        <f t="shared" si="164"/>
        <v>64.360058723585382</v>
      </c>
      <c r="AL182" s="20">
        <f t="shared" si="165"/>
        <v>578.3309689435772</v>
      </c>
      <c r="AM182" s="59">
        <f t="shared" si="113"/>
        <v>871.66430227691058</v>
      </c>
      <c r="AN182" s="59">
        <f ca="1">AVERAGE(OFFSET($AM$3,0,0,'Données projet'!$E$10+1,1))-AVERAGE(OFFSET($H$3,0,0,'Données projet'!$E$10+1,1))</f>
        <v>367.69572408910977</v>
      </c>
      <c r="AO182" s="59">
        <f t="shared" si="144"/>
        <v>298.21938512262744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264.00000000000034</v>
      </c>
      <c r="BE182" s="13">
        <f>BD182*VLOOKUP('Données projet'!$B$11,Paramètres!$A$1:$I$89,3,0)*VLOOKUP('Données projet'!$B$11,Paramètres!$A$1:$I$89,5,0)</f>
        <v>255.34080000000034</v>
      </c>
      <c r="BF182" s="13">
        <f t="shared" si="167"/>
        <v>61.728182021952001</v>
      </c>
      <c r="BG182" s="20">
        <f t="shared" si="168"/>
        <v>552.22847702156707</v>
      </c>
      <c r="BH182" s="59">
        <f t="shared" si="116"/>
        <v>845.56181035490044</v>
      </c>
      <c r="BI182" s="59">
        <f ca="1">AVERAGE(OFFSET($BH$3,0,0,'Données projet'!$E$11+1,1))-AVERAGE(OFFSET($H$3,0,0,'Données projet'!$E$11+1,1))</f>
        <v>351.44031543819546</v>
      </c>
      <c r="BJ182" s="59">
        <f t="shared" si="146"/>
        <v>284.9494816485356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264.00000000000034</v>
      </c>
      <c r="BZ182" s="13">
        <f>BY182*VLOOKUP('Données projet'!$B$12,Paramètres!$A$1:$I$89,3,0)*VLOOKUP('Données projet'!$B$12,Paramètres!$A$1:$I$89,5,0)</f>
        <v>251.22240000000031</v>
      </c>
      <c r="CA182" s="13">
        <f t="shared" si="170"/>
        <v>60.847625059749866</v>
      </c>
      <c r="CB182" s="20">
        <f t="shared" si="171"/>
        <v>543.52196031239816</v>
      </c>
      <c r="CC182" s="59">
        <f t="shared" si="119"/>
        <v>836.85529364573154</v>
      </c>
      <c r="CD182" s="59">
        <f ca="1">AVERAGE(OFFSET($CC$3,0,0,'Données projet'!$E$12+1,1))-AVERAGE(OFFSET($H$3,0,0,'Données projet'!$E$12+1,1))</f>
        <v>346.37621722711009</v>
      </c>
      <c r="CE182" s="59">
        <f t="shared" si="148"/>
        <v>281.04213352617563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264.00000000000034</v>
      </c>
      <c r="CU182" s="17">
        <f>CT182*VLOOKUP('Données projet'!$B$13,Paramètres!$A$1:$I$89,3,0)*VLOOKUP('Données projet'!$B$13,Paramètres!$A$1:$I$89,5,0)</f>
        <v>284.16960000000034</v>
      </c>
      <c r="CV182" s="13">
        <f t="shared" si="173"/>
        <v>67.847405740313931</v>
      </c>
      <c r="CW182" s="20">
        <f t="shared" si="174"/>
        <v>613.09628499771406</v>
      </c>
      <c r="CX182" s="59">
        <f t="shared" si="122"/>
        <v>906.42961833104732</v>
      </c>
      <c r="CY182" s="59">
        <f ca="1">AVERAGE(OFFSET($CX$3,0,0,'Données projet'!$E$13+1,1))-AVERAGE(OFFSET($H$3,0,0,'Données projet'!$E$13+1,1))</f>
        <v>386.84212232126703</v>
      </c>
      <c r="CZ182" s="59">
        <f t="shared" si="150"/>
        <v>312.26317251925781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264.00000000000034</v>
      </c>
      <c r="O183" s="13">
        <f>N183*VLOOKUP('Données projet'!$B$9,Paramètres!$A$1:$I$89,3,0)*VLOOKUP('Données projet'!$B$9,Paramètres!$A$1:$I$89,5,0)</f>
        <v>238.86720000000028</v>
      </c>
      <c r="P183" s="13">
        <f t="shared" si="141"/>
        <v>58.195735973104206</v>
      </c>
      <c r="Q183" s="20">
        <f t="shared" si="162"/>
        <v>517.38461348649025</v>
      </c>
      <c r="R183" s="59">
        <f t="shared" si="109"/>
        <v>810.71794681982351</v>
      </c>
      <c r="S183" s="59">
        <f ca="1">AVERAGE(OFFSET($R$3,0,0,'Données projet'!$E$9+1,1))-AVERAGE(OFFSET($H$3,0,0,'Données projet'!$E$9+1,1))</f>
        <v>331.17319992770996</v>
      </c>
      <c r="T183" s="59">
        <f t="shared" si="142"/>
        <v>269.31145578726938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263.9999999999996</v>
      </c>
      <c r="AJ183" s="13">
        <f>AI183*VLOOKUP('Données projet'!$B$10,Paramètres!$A$1:$I$89,3,0)*VLOOKUP('Données projet'!$B$10,Paramètres!$A$1:$I$89,5,0)</f>
        <v>267.69599999999963</v>
      </c>
      <c r="AK183" s="13">
        <f t="shared" si="164"/>
        <v>64.360058723585382</v>
      </c>
      <c r="AL183" s="20">
        <f t="shared" si="165"/>
        <v>578.3309689435772</v>
      </c>
      <c r="AM183" s="59">
        <f t="shared" si="113"/>
        <v>871.66430227691058</v>
      </c>
      <c r="AN183" s="59">
        <f ca="1">AVERAGE(OFFSET($AM$3,0,0,'Données projet'!$E$10+1,1))-AVERAGE(OFFSET($H$3,0,0,'Données projet'!$E$10+1,1))</f>
        <v>367.69572408910977</v>
      </c>
      <c r="AO183" s="59">
        <f t="shared" si="144"/>
        <v>298.21938512262744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264.00000000000034</v>
      </c>
      <c r="BE183" s="13">
        <f>BD183*VLOOKUP('Données projet'!$B$11,Paramètres!$A$1:$I$89,3,0)*VLOOKUP('Données projet'!$B$11,Paramètres!$A$1:$I$89,5,0)</f>
        <v>255.34080000000034</v>
      </c>
      <c r="BF183" s="13">
        <f t="shared" si="167"/>
        <v>61.728182021952001</v>
      </c>
      <c r="BG183" s="20">
        <f t="shared" si="168"/>
        <v>552.22847702156707</v>
      </c>
      <c r="BH183" s="59">
        <f t="shared" si="116"/>
        <v>845.56181035490044</v>
      </c>
      <c r="BI183" s="59">
        <f ca="1">AVERAGE(OFFSET($BH$3,0,0,'Données projet'!$E$11+1,1))-AVERAGE(OFFSET($H$3,0,0,'Données projet'!$E$11+1,1))</f>
        <v>351.44031543819546</v>
      </c>
      <c r="BJ183" s="59">
        <f t="shared" si="146"/>
        <v>284.9494816485356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264.00000000000034</v>
      </c>
      <c r="BZ183" s="13">
        <f>BY183*VLOOKUP('Données projet'!$B$12,Paramètres!$A$1:$I$89,3,0)*VLOOKUP('Données projet'!$B$12,Paramètres!$A$1:$I$89,5,0)</f>
        <v>251.22240000000031</v>
      </c>
      <c r="CA183" s="13">
        <f t="shared" si="170"/>
        <v>60.847625059749866</v>
      </c>
      <c r="CB183" s="20">
        <f t="shared" si="171"/>
        <v>543.52196031239816</v>
      </c>
      <c r="CC183" s="59">
        <f t="shared" si="119"/>
        <v>836.85529364573154</v>
      </c>
      <c r="CD183" s="59">
        <f ca="1">AVERAGE(OFFSET($CC$3,0,0,'Données projet'!$E$12+1,1))-AVERAGE(OFFSET($H$3,0,0,'Données projet'!$E$12+1,1))</f>
        <v>346.37621722711009</v>
      </c>
      <c r="CE183" s="59">
        <f t="shared" si="148"/>
        <v>281.04213352617563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264.00000000000034</v>
      </c>
      <c r="CU183" s="17">
        <f>CT183*VLOOKUP('Données projet'!$B$13,Paramètres!$A$1:$I$89,3,0)*VLOOKUP('Données projet'!$B$13,Paramètres!$A$1:$I$89,5,0)</f>
        <v>284.16960000000034</v>
      </c>
      <c r="CV183" s="13">
        <f t="shared" si="173"/>
        <v>67.847405740313931</v>
      </c>
      <c r="CW183" s="20">
        <f t="shared" si="174"/>
        <v>613.09628499771406</v>
      </c>
      <c r="CX183" s="59">
        <f t="shared" si="122"/>
        <v>906.42961833104732</v>
      </c>
      <c r="CY183" s="59">
        <f ca="1">AVERAGE(OFFSET($CX$3,0,0,'Données projet'!$E$13+1,1))-AVERAGE(OFFSET($H$3,0,0,'Données projet'!$E$13+1,1))</f>
        <v>386.84212232126703</v>
      </c>
      <c r="CZ183" s="59">
        <f t="shared" si="150"/>
        <v>312.26317251925781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264.00000000000034</v>
      </c>
      <c r="O184" s="13">
        <f>N184*VLOOKUP('Données projet'!$B$9,Paramètres!$A$1:$I$89,3,0)*VLOOKUP('Données projet'!$B$9,Paramètres!$A$1:$I$89,5,0)</f>
        <v>238.86720000000028</v>
      </c>
      <c r="P184" s="13">
        <f t="shared" si="141"/>
        <v>58.195735973104206</v>
      </c>
      <c r="Q184" s="20">
        <f t="shared" si="162"/>
        <v>517.38461348649025</v>
      </c>
      <c r="R184" s="59">
        <f t="shared" si="109"/>
        <v>810.71794681982351</v>
      </c>
      <c r="S184" s="59">
        <f ca="1">AVERAGE(OFFSET($R$3,0,0,'Données projet'!$E$9+1,1))-AVERAGE(OFFSET($H$3,0,0,'Données projet'!$E$9+1,1))</f>
        <v>331.17319992770996</v>
      </c>
      <c r="T184" s="59">
        <f t="shared" si="142"/>
        <v>269.31145578726938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263.9999999999996</v>
      </c>
      <c r="AJ184" s="13">
        <f>AI184*VLOOKUP('Données projet'!$B$10,Paramètres!$A$1:$I$89,3,0)*VLOOKUP('Données projet'!$B$10,Paramètres!$A$1:$I$89,5,0)</f>
        <v>267.69599999999963</v>
      </c>
      <c r="AK184" s="13">
        <f t="shared" si="164"/>
        <v>64.360058723585382</v>
      </c>
      <c r="AL184" s="20">
        <f t="shared" si="165"/>
        <v>578.3309689435772</v>
      </c>
      <c r="AM184" s="59">
        <f t="shared" si="113"/>
        <v>871.66430227691058</v>
      </c>
      <c r="AN184" s="59">
        <f ca="1">AVERAGE(OFFSET($AM$3,0,0,'Données projet'!$E$10+1,1))-AVERAGE(OFFSET($H$3,0,0,'Données projet'!$E$10+1,1))</f>
        <v>367.69572408910977</v>
      </c>
      <c r="AO184" s="59">
        <f t="shared" si="144"/>
        <v>298.21938512262744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264.00000000000034</v>
      </c>
      <c r="BE184" s="13">
        <f>BD184*VLOOKUP('Données projet'!$B$11,Paramètres!$A$1:$I$89,3,0)*VLOOKUP('Données projet'!$B$11,Paramètres!$A$1:$I$89,5,0)</f>
        <v>255.34080000000034</v>
      </c>
      <c r="BF184" s="13">
        <f t="shared" si="167"/>
        <v>61.728182021952001</v>
      </c>
      <c r="BG184" s="20">
        <f t="shared" si="168"/>
        <v>552.22847702156707</v>
      </c>
      <c r="BH184" s="59">
        <f t="shared" si="116"/>
        <v>845.56181035490044</v>
      </c>
      <c r="BI184" s="59">
        <f ca="1">AVERAGE(OFFSET($BH$3,0,0,'Données projet'!$E$11+1,1))-AVERAGE(OFFSET($H$3,0,0,'Données projet'!$E$11+1,1))</f>
        <v>351.44031543819546</v>
      </c>
      <c r="BJ184" s="59">
        <f t="shared" si="146"/>
        <v>284.9494816485356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264.00000000000034</v>
      </c>
      <c r="BZ184" s="13">
        <f>BY184*VLOOKUP('Données projet'!$B$12,Paramètres!$A$1:$I$89,3,0)*VLOOKUP('Données projet'!$B$12,Paramètres!$A$1:$I$89,5,0)</f>
        <v>251.22240000000031</v>
      </c>
      <c r="CA184" s="13">
        <f t="shared" si="170"/>
        <v>60.847625059749866</v>
      </c>
      <c r="CB184" s="20">
        <f t="shared" si="171"/>
        <v>543.52196031239816</v>
      </c>
      <c r="CC184" s="59">
        <f t="shared" si="119"/>
        <v>836.85529364573154</v>
      </c>
      <c r="CD184" s="59">
        <f ca="1">AVERAGE(OFFSET($CC$3,0,0,'Données projet'!$E$12+1,1))-AVERAGE(OFFSET($H$3,0,0,'Données projet'!$E$12+1,1))</f>
        <v>346.37621722711009</v>
      </c>
      <c r="CE184" s="59">
        <f t="shared" si="148"/>
        <v>281.04213352617563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264.00000000000034</v>
      </c>
      <c r="CU184" s="17">
        <f>CT184*VLOOKUP('Données projet'!$B$13,Paramètres!$A$1:$I$89,3,0)*VLOOKUP('Données projet'!$B$13,Paramètres!$A$1:$I$89,5,0)</f>
        <v>284.16960000000034</v>
      </c>
      <c r="CV184" s="13">
        <f t="shared" si="173"/>
        <v>67.847405740313931</v>
      </c>
      <c r="CW184" s="20">
        <f t="shared" si="174"/>
        <v>613.09628499771406</v>
      </c>
      <c r="CX184" s="59">
        <f t="shared" si="122"/>
        <v>906.42961833104732</v>
      </c>
      <c r="CY184" s="59">
        <f ca="1">AVERAGE(OFFSET($CX$3,0,0,'Données projet'!$E$13+1,1))-AVERAGE(OFFSET($H$3,0,0,'Données projet'!$E$13+1,1))</f>
        <v>386.84212232126703</v>
      </c>
      <c r="CZ184" s="59">
        <f t="shared" si="150"/>
        <v>312.26317251925781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264.00000000000034</v>
      </c>
      <c r="O185" s="13">
        <f>N185*VLOOKUP('Données projet'!$B$9,Paramètres!$A$1:$I$89,3,0)*VLOOKUP('Données projet'!$B$9,Paramètres!$A$1:$I$89,5,0)</f>
        <v>238.86720000000028</v>
      </c>
      <c r="P185" s="13">
        <f t="shared" si="141"/>
        <v>58.195735973104206</v>
      </c>
      <c r="Q185" s="20">
        <f t="shared" si="162"/>
        <v>517.38461348649025</v>
      </c>
      <c r="R185" s="59">
        <f t="shared" si="109"/>
        <v>810.71794681982351</v>
      </c>
      <c r="S185" s="59">
        <f ca="1">AVERAGE(OFFSET($R$3,0,0,'Données projet'!$E$9+1,1))-AVERAGE(OFFSET($H$3,0,0,'Données projet'!$E$9+1,1))</f>
        <v>331.17319992770996</v>
      </c>
      <c r="T185" s="59">
        <f t="shared" si="142"/>
        <v>269.31145578726938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263.9999999999996</v>
      </c>
      <c r="AJ185" s="13">
        <f>AI185*VLOOKUP('Données projet'!$B$10,Paramètres!$A$1:$I$89,3,0)*VLOOKUP('Données projet'!$B$10,Paramètres!$A$1:$I$89,5,0)</f>
        <v>267.69599999999963</v>
      </c>
      <c r="AK185" s="13">
        <f t="shared" si="164"/>
        <v>64.360058723585382</v>
      </c>
      <c r="AL185" s="20">
        <f t="shared" si="165"/>
        <v>578.3309689435772</v>
      </c>
      <c r="AM185" s="59">
        <f t="shared" si="113"/>
        <v>871.66430227691058</v>
      </c>
      <c r="AN185" s="59">
        <f ca="1">AVERAGE(OFFSET($AM$3,0,0,'Données projet'!$E$10+1,1))-AVERAGE(OFFSET($H$3,0,0,'Données projet'!$E$10+1,1))</f>
        <v>367.69572408910977</v>
      </c>
      <c r="AO185" s="59">
        <f t="shared" si="144"/>
        <v>298.21938512262744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264.00000000000034</v>
      </c>
      <c r="BE185" s="13">
        <f>BD185*VLOOKUP('Données projet'!$B$11,Paramètres!$A$1:$I$89,3,0)*VLOOKUP('Données projet'!$B$11,Paramètres!$A$1:$I$89,5,0)</f>
        <v>255.34080000000034</v>
      </c>
      <c r="BF185" s="13">
        <f t="shared" si="167"/>
        <v>61.728182021952001</v>
      </c>
      <c r="BG185" s="20">
        <f t="shared" si="168"/>
        <v>552.22847702156707</v>
      </c>
      <c r="BH185" s="59">
        <f t="shared" si="116"/>
        <v>845.56181035490044</v>
      </c>
      <c r="BI185" s="59">
        <f ca="1">AVERAGE(OFFSET($BH$3,0,0,'Données projet'!$E$11+1,1))-AVERAGE(OFFSET($H$3,0,0,'Données projet'!$E$11+1,1))</f>
        <v>351.44031543819546</v>
      </c>
      <c r="BJ185" s="59">
        <f t="shared" si="146"/>
        <v>284.9494816485356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264.00000000000034</v>
      </c>
      <c r="BZ185" s="13">
        <f>BY185*VLOOKUP('Données projet'!$B$12,Paramètres!$A$1:$I$89,3,0)*VLOOKUP('Données projet'!$B$12,Paramètres!$A$1:$I$89,5,0)</f>
        <v>251.22240000000031</v>
      </c>
      <c r="CA185" s="13">
        <f t="shared" si="170"/>
        <v>60.847625059749866</v>
      </c>
      <c r="CB185" s="20">
        <f t="shared" si="171"/>
        <v>543.52196031239816</v>
      </c>
      <c r="CC185" s="59">
        <f t="shared" si="119"/>
        <v>836.85529364573154</v>
      </c>
      <c r="CD185" s="59">
        <f ca="1">AVERAGE(OFFSET($CC$3,0,0,'Données projet'!$E$12+1,1))-AVERAGE(OFFSET($H$3,0,0,'Données projet'!$E$12+1,1))</f>
        <v>346.37621722711009</v>
      </c>
      <c r="CE185" s="59">
        <f t="shared" si="148"/>
        <v>281.04213352617563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264.00000000000034</v>
      </c>
      <c r="CU185" s="17">
        <f>CT185*VLOOKUP('Données projet'!$B$13,Paramètres!$A$1:$I$89,3,0)*VLOOKUP('Données projet'!$B$13,Paramètres!$A$1:$I$89,5,0)</f>
        <v>284.16960000000034</v>
      </c>
      <c r="CV185" s="13">
        <f t="shared" si="173"/>
        <v>67.847405740313931</v>
      </c>
      <c r="CW185" s="20">
        <f t="shared" si="174"/>
        <v>613.09628499771406</v>
      </c>
      <c r="CX185" s="59">
        <f t="shared" si="122"/>
        <v>906.42961833104732</v>
      </c>
      <c r="CY185" s="59">
        <f ca="1">AVERAGE(OFFSET($CX$3,0,0,'Données projet'!$E$13+1,1))-AVERAGE(OFFSET($H$3,0,0,'Données projet'!$E$13+1,1))</f>
        <v>386.84212232126703</v>
      </c>
      <c r="CZ185" s="59">
        <f t="shared" si="150"/>
        <v>312.26317251925781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264.00000000000034</v>
      </c>
      <c r="O186" s="13">
        <f>N186*VLOOKUP('Données projet'!$B$9,Paramètres!$A$1:$I$89,3,0)*VLOOKUP('Données projet'!$B$9,Paramètres!$A$1:$I$89,5,0)</f>
        <v>238.86720000000028</v>
      </c>
      <c r="P186" s="13">
        <f t="shared" si="141"/>
        <v>58.195735973104206</v>
      </c>
      <c r="Q186" s="20">
        <f t="shared" si="162"/>
        <v>517.38461348649025</v>
      </c>
      <c r="R186" s="59">
        <f t="shared" si="109"/>
        <v>810.71794681982351</v>
      </c>
      <c r="S186" s="59">
        <f ca="1">AVERAGE(OFFSET($R$3,0,0,'Données projet'!$E$9+1,1))-AVERAGE(OFFSET($H$3,0,0,'Données projet'!$E$9+1,1))</f>
        <v>331.17319992770996</v>
      </c>
      <c r="T186" s="59">
        <f t="shared" si="142"/>
        <v>269.31145578726938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263.9999999999996</v>
      </c>
      <c r="AJ186" s="13">
        <f>AI186*VLOOKUP('Données projet'!$B$10,Paramètres!$A$1:$I$89,3,0)*VLOOKUP('Données projet'!$B$10,Paramètres!$A$1:$I$89,5,0)</f>
        <v>267.69599999999963</v>
      </c>
      <c r="AK186" s="13">
        <f t="shared" si="164"/>
        <v>64.360058723585382</v>
      </c>
      <c r="AL186" s="20">
        <f t="shared" si="165"/>
        <v>578.3309689435772</v>
      </c>
      <c r="AM186" s="59">
        <f t="shared" si="113"/>
        <v>871.66430227691058</v>
      </c>
      <c r="AN186" s="59">
        <f ca="1">AVERAGE(OFFSET($AM$3,0,0,'Données projet'!$E$10+1,1))-AVERAGE(OFFSET($H$3,0,0,'Données projet'!$E$10+1,1))</f>
        <v>367.69572408910977</v>
      </c>
      <c r="AO186" s="59">
        <f t="shared" si="144"/>
        <v>298.21938512262744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264.00000000000034</v>
      </c>
      <c r="BE186" s="13">
        <f>BD186*VLOOKUP('Données projet'!$B$11,Paramètres!$A$1:$I$89,3,0)*VLOOKUP('Données projet'!$B$11,Paramètres!$A$1:$I$89,5,0)</f>
        <v>255.34080000000034</v>
      </c>
      <c r="BF186" s="13">
        <f t="shared" si="167"/>
        <v>61.728182021952001</v>
      </c>
      <c r="BG186" s="20">
        <f t="shared" si="168"/>
        <v>552.22847702156707</v>
      </c>
      <c r="BH186" s="59">
        <f t="shared" si="116"/>
        <v>845.56181035490044</v>
      </c>
      <c r="BI186" s="59">
        <f ca="1">AVERAGE(OFFSET($BH$3,0,0,'Données projet'!$E$11+1,1))-AVERAGE(OFFSET($H$3,0,0,'Données projet'!$E$11+1,1))</f>
        <v>351.44031543819546</v>
      </c>
      <c r="BJ186" s="59">
        <f t="shared" si="146"/>
        <v>284.9494816485356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264.00000000000034</v>
      </c>
      <c r="BZ186" s="13">
        <f>BY186*VLOOKUP('Données projet'!$B$12,Paramètres!$A$1:$I$89,3,0)*VLOOKUP('Données projet'!$B$12,Paramètres!$A$1:$I$89,5,0)</f>
        <v>251.22240000000031</v>
      </c>
      <c r="CA186" s="13">
        <f t="shared" si="170"/>
        <v>60.847625059749866</v>
      </c>
      <c r="CB186" s="20">
        <f t="shared" si="171"/>
        <v>543.52196031239816</v>
      </c>
      <c r="CC186" s="59">
        <f t="shared" si="119"/>
        <v>836.85529364573154</v>
      </c>
      <c r="CD186" s="59">
        <f ca="1">AVERAGE(OFFSET($CC$3,0,0,'Données projet'!$E$12+1,1))-AVERAGE(OFFSET($H$3,0,0,'Données projet'!$E$12+1,1))</f>
        <v>346.37621722711009</v>
      </c>
      <c r="CE186" s="59">
        <f t="shared" si="148"/>
        <v>281.04213352617563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264.00000000000034</v>
      </c>
      <c r="CU186" s="17">
        <f>CT186*VLOOKUP('Données projet'!$B$13,Paramètres!$A$1:$I$89,3,0)*VLOOKUP('Données projet'!$B$13,Paramètres!$A$1:$I$89,5,0)</f>
        <v>284.16960000000034</v>
      </c>
      <c r="CV186" s="13">
        <f t="shared" si="173"/>
        <v>67.847405740313931</v>
      </c>
      <c r="CW186" s="20">
        <f t="shared" si="174"/>
        <v>613.09628499771406</v>
      </c>
      <c r="CX186" s="59">
        <f t="shared" si="122"/>
        <v>906.42961833104732</v>
      </c>
      <c r="CY186" s="59">
        <f ca="1">AVERAGE(OFFSET($CX$3,0,0,'Données projet'!$E$13+1,1))-AVERAGE(OFFSET($H$3,0,0,'Données projet'!$E$13+1,1))</f>
        <v>386.84212232126703</v>
      </c>
      <c r="CZ186" s="59">
        <f t="shared" si="150"/>
        <v>312.26317251925781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264.00000000000034</v>
      </c>
      <c r="O187" s="13">
        <f>N187*VLOOKUP('Données projet'!$B$9,Paramètres!$A$1:$I$89,3,0)*VLOOKUP('Données projet'!$B$9,Paramètres!$A$1:$I$89,5,0)</f>
        <v>238.86720000000028</v>
      </c>
      <c r="P187" s="13">
        <f t="shared" si="141"/>
        <v>58.195735973104206</v>
      </c>
      <c r="Q187" s="20">
        <f t="shared" si="162"/>
        <v>517.38461348649025</v>
      </c>
      <c r="R187" s="59">
        <f t="shared" si="109"/>
        <v>810.71794681982351</v>
      </c>
      <c r="S187" s="59">
        <f ca="1">AVERAGE(OFFSET($R$3,0,0,'Données projet'!$E$9+1,1))-AVERAGE(OFFSET($H$3,0,0,'Données projet'!$E$9+1,1))</f>
        <v>331.17319992770996</v>
      </c>
      <c r="T187" s="59">
        <f t="shared" si="142"/>
        <v>269.31145578726938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263.9999999999996</v>
      </c>
      <c r="AJ187" s="13">
        <f>AI187*VLOOKUP('Données projet'!$B$10,Paramètres!$A$1:$I$89,3,0)*VLOOKUP('Données projet'!$B$10,Paramètres!$A$1:$I$89,5,0)</f>
        <v>267.69599999999963</v>
      </c>
      <c r="AK187" s="13">
        <f t="shared" si="164"/>
        <v>64.360058723585382</v>
      </c>
      <c r="AL187" s="20">
        <f t="shared" si="165"/>
        <v>578.3309689435772</v>
      </c>
      <c r="AM187" s="59">
        <f t="shared" si="113"/>
        <v>871.66430227691058</v>
      </c>
      <c r="AN187" s="59">
        <f ca="1">AVERAGE(OFFSET($AM$3,0,0,'Données projet'!$E$10+1,1))-AVERAGE(OFFSET($H$3,0,0,'Données projet'!$E$10+1,1))</f>
        <v>367.69572408910977</v>
      </c>
      <c r="AO187" s="59">
        <f t="shared" si="144"/>
        <v>298.21938512262744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264.00000000000034</v>
      </c>
      <c r="BE187" s="13">
        <f>BD187*VLOOKUP('Données projet'!$B$11,Paramètres!$A$1:$I$89,3,0)*VLOOKUP('Données projet'!$B$11,Paramètres!$A$1:$I$89,5,0)</f>
        <v>255.34080000000034</v>
      </c>
      <c r="BF187" s="13">
        <f t="shared" si="167"/>
        <v>61.728182021952001</v>
      </c>
      <c r="BG187" s="20">
        <f t="shared" si="168"/>
        <v>552.22847702156707</v>
      </c>
      <c r="BH187" s="59">
        <f t="shared" si="116"/>
        <v>845.56181035490044</v>
      </c>
      <c r="BI187" s="59">
        <f ca="1">AVERAGE(OFFSET($BH$3,0,0,'Données projet'!$E$11+1,1))-AVERAGE(OFFSET($H$3,0,0,'Données projet'!$E$11+1,1))</f>
        <v>351.44031543819546</v>
      </c>
      <c r="BJ187" s="59">
        <f t="shared" si="146"/>
        <v>284.9494816485356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264.00000000000034</v>
      </c>
      <c r="BZ187" s="13">
        <f>BY187*VLOOKUP('Données projet'!$B$12,Paramètres!$A$1:$I$89,3,0)*VLOOKUP('Données projet'!$B$12,Paramètres!$A$1:$I$89,5,0)</f>
        <v>251.22240000000031</v>
      </c>
      <c r="CA187" s="13">
        <f t="shared" si="170"/>
        <v>60.847625059749866</v>
      </c>
      <c r="CB187" s="20">
        <f t="shared" si="171"/>
        <v>543.52196031239816</v>
      </c>
      <c r="CC187" s="59">
        <f t="shared" si="119"/>
        <v>836.85529364573154</v>
      </c>
      <c r="CD187" s="59">
        <f ca="1">AVERAGE(OFFSET($CC$3,0,0,'Données projet'!$E$12+1,1))-AVERAGE(OFFSET($H$3,0,0,'Données projet'!$E$12+1,1))</f>
        <v>346.37621722711009</v>
      </c>
      <c r="CE187" s="59">
        <f t="shared" si="148"/>
        <v>281.04213352617563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264.00000000000034</v>
      </c>
      <c r="CU187" s="17">
        <f>CT187*VLOOKUP('Données projet'!$B$13,Paramètres!$A$1:$I$89,3,0)*VLOOKUP('Données projet'!$B$13,Paramètres!$A$1:$I$89,5,0)</f>
        <v>284.16960000000034</v>
      </c>
      <c r="CV187" s="13">
        <f t="shared" si="173"/>
        <v>67.847405740313931</v>
      </c>
      <c r="CW187" s="20">
        <f t="shared" si="174"/>
        <v>613.09628499771406</v>
      </c>
      <c r="CX187" s="59">
        <f t="shared" si="122"/>
        <v>906.42961833104732</v>
      </c>
      <c r="CY187" s="59">
        <f ca="1">AVERAGE(OFFSET($CX$3,0,0,'Données projet'!$E$13+1,1))-AVERAGE(OFFSET($H$3,0,0,'Données projet'!$E$13+1,1))</f>
        <v>386.84212232126703</v>
      </c>
      <c r="CZ187" s="59">
        <f t="shared" si="150"/>
        <v>312.26317251925781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264.00000000000034</v>
      </c>
      <c r="O188" s="13">
        <f>N188*VLOOKUP('Données projet'!$B$9,Paramètres!$A$1:$I$89,3,0)*VLOOKUP('Données projet'!$B$9,Paramètres!$A$1:$I$89,5,0)</f>
        <v>238.86720000000028</v>
      </c>
      <c r="P188" s="13">
        <f t="shared" si="141"/>
        <v>58.195735973104206</v>
      </c>
      <c r="Q188" s="20">
        <f t="shared" si="162"/>
        <v>517.38461348649025</v>
      </c>
      <c r="R188" s="59">
        <f t="shared" si="109"/>
        <v>810.71794681982351</v>
      </c>
      <c r="S188" s="59">
        <f ca="1">AVERAGE(OFFSET($R$3,0,0,'Données projet'!$E$9+1,1))-AVERAGE(OFFSET($H$3,0,0,'Données projet'!$E$9+1,1))</f>
        <v>331.17319992770996</v>
      </c>
      <c r="T188" s="59">
        <f t="shared" si="142"/>
        <v>269.31145578726938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263.9999999999996</v>
      </c>
      <c r="AJ188" s="13">
        <f>AI188*VLOOKUP('Données projet'!$B$10,Paramètres!$A$1:$I$89,3,0)*VLOOKUP('Données projet'!$B$10,Paramètres!$A$1:$I$89,5,0)</f>
        <v>267.69599999999963</v>
      </c>
      <c r="AK188" s="13">
        <f t="shared" si="164"/>
        <v>64.360058723585382</v>
      </c>
      <c r="AL188" s="20">
        <f t="shared" si="165"/>
        <v>578.3309689435772</v>
      </c>
      <c r="AM188" s="59">
        <f t="shared" si="113"/>
        <v>871.66430227691058</v>
      </c>
      <c r="AN188" s="59">
        <f ca="1">AVERAGE(OFFSET($AM$3,0,0,'Données projet'!$E$10+1,1))-AVERAGE(OFFSET($H$3,0,0,'Données projet'!$E$10+1,1))</f>
        <v>367.69572408910977</v>
      </c>
      <c r="AO188" s="59">
        <f t="shared" si="144"/>
        <v>298.21938512262744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264.00000000000034</v>
      </c>
      <c r="BE188" s="13">
        <f>BD188*VLOOKUP('Données projet'!$B$11,Paramètres!$A$1:$I$89,3,0)*VLOOKUP('Données projet'!$B$11,Paramètres!$A$1:$I$89,5,0)</f>
        <v>255.34080000000034</v>
      </c>
      <c r="BF188" s="13">
        <f t="shared" si="167"/>
        <v>61.728182021952001</v>
      </c>
      <c r="BG188" s="20">
        <f t="shared" si="168"/>
        <v>552.22847702156707</v>
      </c>
      <c r="BH188" s="59">
        <f t="shared" si="116"/>
        <v>845.56181035490044</v>
      </c>
      <c r="BI188" s="59">
        <f ca="1">AVERAGE(OFFSET($BH$3,0,0,'Données projet'!$E$11+1,1))-AVERAGE(OFFSET($H$3,0,0,'Données projet'!$E$11+1,1))</f>
        <v>351.44031543819546</v>
      </c>
      <c r="BJ188" s="59">
        <f t="shared" si="146"/>
        <v>284.9494816485356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264.00000000000034</v>
      </c>
      <c r="BZ188" s="13">
        <f>BY188*VLOOKUP('Données projet'!$B$12,Paramètres!$A$1:$I$89,3,0)*VLOOKUP('Données projet'!$B$12,Paramètres!$A$1:$I$89,5,0)</f>
        <v>251.22240000000031</v>
      </c>
      <c r="CA188" s="13">
        <f t="shared" si="170"/>
        <v>60.847625059749866</v>
      </c>
      <c r="CB188" s="20">
        <f t="shared" si="171"/>
        <v>543.52196031239816</v>
      </c>
      <c r="CC188" s="59">
        <f t="shared" si="119"/>
        <v>836.85529364573154</v>
      </c>
      <c r="CD188" s="59">
        <f ca="1">AVERAGE(OFFSET($CC$3,0,0,'Données projet'!$E$12+1,1))-AVERAGE(OFFSET($H$3,0,0,'Données projet'!$E$12+1,1))</f>
        <v>346.37621722711009</v>
      </c>
      <c r="CE188" s="59">
        <f t="shared" si="148"/>
        <v>281.04213352617563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264.00000000000034</v>
      </c>
      <c r="CU188" s="17">
        <f>CT188*VLOOKUP('Données projet'!$B$13,Paramètres!$A$1:$I$89,3,0)*VLOOKUP('Données projet'!$B$13,Paramètres!$A$1:$I$89,5,0)</f>
        <v>284.16960000000034</v>
      </c>
      <c r="CV188" s="13">
        <f t="shared" si="173"/>
        <v>67.847405740313931</v>
      </c>
      <c r="CW188" s="20">
        <f t="shared" si="174"/>
        <v>613.09628499771406</v>
      </c>
      <c r="CX188" s="59">
        <f t="shared" si="122"/>
        <v>906.42961833104732</v>
      </c>
      <c r="CY188" s="59">
        <f ca="1">AVERAGE(OFFSET($CX$3,0,0,'Données projet'!$E$13+1,1))-AVERAGE(OFFSET($H$3,0,0,'Données projet'!$E$13+1,1))</f>
        <v>386.84212232126703</v>
      </c>
      <c r="CZ188" s="59">
        <f t="shared" si="150"/>
        <v>312.26317251925781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264.00000000000034</v>
      </c>
      <c r="O189" s="13">
        <f>N189*VLOOKUP('Données projet'!$B$9,Paramètres!$A$1:$I$89,3,0)*VLOOKUP('Données projet'!$B$9,Paramètres!$A$1:$I$89,5,0)</f>
        <v>238.86720000000028</v>
      </c>
      <c r="P189" s="13">
        <f t="shared" si="141"/>
        <v>58.195735973104206</v>
      </c>
      <c r="Q189" s="20">
        <f t="shared" si="162"/>
        <v>517.38461348649025</v>
      </c>
      <c r="R189" s="59">
        <f t="shared" si="109"/>
        <v>810.71794681982351</v>
      </c>
      <c r="S189" s="59">
        <f ca="1">AVERAGE(OFFSET($R$3,0,0,'Données projet'!$E$9+1,1))-AVERAGE(OFFSET($H$3,0,0,'Données projet'!$E$9+1,1))</f>
        <v>331.17319992770996</v>
      </c>
      <c r="T189" s="59">
        <f t="shared" si="142"/>
        <v>269.31145578726938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263.9999999999996</v>
      </c>
      <c r="AJ189" s="13">
        <f>AI189*VLOOKUP('Données projet'!$B$10,Paramètres!$A$1:$I$89,3,0)*VLOOKUP('Données projet'!$B$10,Paramètres!$A$1:$I$89,5,0)</f>
        <v>267.69599999999963</v>
      </c>
      <c r="AK189" s="13">
        <f t="shared" si="164"/>
        <v>64.360058723585382</v>
      </c>
      <c r="AL189" s="20">
        <f t="shared" si="165"/>
        <v>578.3309689435772</v>
      </c>
      <c r="AM189" s="59">
        <f t="shared" si="113"/>
        <v>871.66430227691058</v>
      </c>
      <c r="AN189" s="59">
        <f ca="1">AVERAGE(OFFSET($AM$3,0,0,'Données projet'!$E$10+1,1))-AVERAGE(OFFSET($H$3,0,0,'Données projet'!$E$10+1,1))</f>
        <v>367.69572408910977</v>
      </c>
      <c r="AO189" s="59">
        <f t="shared" si="144"/>
        <v>298.21938512262744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264.00000000000034</v>
      </c>
      <c r="BE189" s="13">
        <f>BD189*VLOOKUP('Données projet'!$B$11,Paramètres!$A$1:$I$89,3,0)*VLOOKUP('Données projet'!$B$11,Paramètres!$A$1:$I$89,5,0)</f>
        <v>255.34080000000034</v>
      </c>
      <c r="BF189" s="13">
        <f t="shared" si="167"/>
        <v>61.728182021952001</v>
      </c>
      <c r="BG189" s="20">
        <f t="shared" si="168"/>
        <v>552.22847702156707</v>
      </c>
      <c r="BH189" s="59">
        <f t="shared" si="116"/>
        <v>845.56181035490044</v>
      </c>
      <c r="BI189" s="59">
        <f ca="1">AVERAGE(OFFSET($BH$3,0,0,'Données projet'!$E$11+1,1))-AVERAGE(OFFSET($H$3,0,0,'Données projet'!$E$11+1,1))</f>
        <v>351.44031543819546</v>
      </c>
      <c r="BJ189" s="59">
        <f t="shared" si="146"/>
        <v>284.9494816485356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264.00000000000034</v>
      </c>
      <c r="BZ189" s="13">
        <f>BY189*VLOOKUP('Données projet'!$B$12,Paramètres!$A$1:$I$89,3,0)*VLOOKUP('Données projet'!$B$12,Paramètres!$A$1:$I$89,5,0)</f>
        <v>251.22240000000031</v>
      </c>
      <c r="CA189" s="13">
        <f t="shared" si="170"/>
        <v>60.847625059749866</v>
      </c>
      <c r="CB189" s="20">
        <f t="shared" si="171"/>
        <v>543.52196031239816</v>
      </c>
      <c r="CC189" s="59">
        <f t="shared" si="119"/>
        <v>836.85529364573154</v>
      </c>
      <c r="CD189" s="59">
        <f ca="1">AVERAGE(OFFSET($CC$3,0,0,'Données projet'!$E$12+1,1))-AVERAGE(OFFSET($H$3,0,0,'Données projet'!$E$12+1,1))</f>
        <v>346.37621722711009</v>
      </c>
      <c r="CE189" s="59">
        <f t="shared" si="148"/>
        <v>281.04213352617563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264.00000000000034</v>
      </c>
      <c r="CU189" s="17">
        <f>CT189*VLOOKUP('Données projet'!$B$13,Paramètres!$A$1:$I$89,3,0)*VLOOKUP('Données projet'!$B$13,Paramètres!$A$1:$I$89,5,0)</f>
        <v>284.16960000000034</v>
      </c>
      <c r="CV189" s="13">
        <f t="shared" si="173"/>
        <v>67.847405740313931</v>
      </c>
      <c r="CW189" s="20">
        <f t="shared" si="174"/>
        <v>613.09628499771406</v>
      </c>
      <c r="CX189" s="59">
        <f t="shared" si="122"/>
        <v>906.42961833104732</v>
      </c>
      <c r="CY189" s="59">
        <f ca="1">AVERAGE(OFFSET($CX$3,0,0,'Données projet'!$E$13+1,1))-AVERAGE(OFFSET($H$3,0,0,'Données projet'!$E$13+1,1))</f>
        <v>386.84212232126703</v>
      </c>
      <c r="CZ189" s="59">
        <f t="shared" si="150"/>
        <v>312.26317251925781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264.00000000000034</v>
      </c>
      <c r="O190" s="13">
        <f>N190*VLOOKUP('Données projet'!$B$9,Paramètres!$A$1:$I$89,3,0)*VLOOKUP('Données projet'!$B$9,Paramètres!$A$1:$I$89,5,0)</f>
        <v>238.86720000000028</v>
      </c>
      <c r="P190" s="13">
        <f t="shared" si="141"/>
        <v>58.195735973104206</v>
      </c>
      <c r="Q190" s="20">
        <f t="shared" si="162"/>
        <v>517.38461348649025</v>
      </c>
      <c r="R190" s="59">
        <f t="shared" si="109"/>
        <v>810.71794681982351</v>
      </c>
      <c r="S190" s="59">
        <f ca="1">AVERAGE(OFFSET($R$3,0,0,'Données projet'!$E$9+1,1))-AVERAGE(OFFSET($H$3,0,0,'Données projet'!$E$9+1,1))</f>
        <v>331.17319992770996</v>
      </c>
      <c r="T190" s="59">
        <f t="shared" si="142"/>
        <v>269.31145578726938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263.9999999999996</v>
      </c>
      <c r="AJ190" s="13">
        <f>AI190*VLOOKUP('Données projet'!$B$10,Paramètres!$A$1:$I$89,3,0)*VLOOKUP('Données projet'!$B$10,Paramètres!$A$1:$I$89,5,0)</f>
        <v>267.69599999999963</v>
      </c>
      <c r="AK190" s="13">
        <f t="shared" si="164"/>
        <v>64.360058723585382</v>
      </c>
      <c r="AL190" s="20">
        <f t="shared" si="165"/>
        <v>578.3309689435772</v>
      </c>
      <c r="AM190" s="59">
        <f t="shared" si="113"/>
        <v>871.66430227691058</v>
      </c>
      <c r="AN190" s="59">
        <f ca="1">AVERAGE(OFFSET($AM$3,0,0,'Données projet'!$E$10+1,1))-AVERAGE(OFFSET($H$3,0,0,'Données projet'!$E$10+1,1))</f>
        <v>367.69572408910977</v>
      </c>
      <c r="AO190" s="59">
        <f t="shared" si="144"/>
        <v>298.21938512262744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264.00000000000034</v>
      </c>
      <c r="BE190" s="13">
        <f>BD190*VLOOKUP('Données projet'!$B$11,Paramètres!$A$1:$I$89,3,0)*VLOOKUP('Données projet'!$B$11,Paramètres!$A$1:$I$89,5,0)</f>
        <v>255.34080000000034</v>
      </c>
      <c r="BF190" s="13">
        <f t="shared" si="167"/>
        <v>61.728182021952001</v>
      </c>
      <c r="BG190" s="20">
        <f t="shared" si="168"/>
        <v>552.22847702156707</v>
      </c>
      <c r="BH190" s="59">
        <f t="shared" si="116"/>
        <v>845.56181035490044</v>
      </c>
      <c r="BI190" s="59">
        <f ca="1">AVERAGE(OFFSET($BH$3,0,0,'Données projet'!$E$11+1,1))-AVERAGE(OFFSET($H$3,0,0,'Données projet'!$E$11+1,1))</f>
        <v>351.44031543819546</v>
      </c>
      <c r="BJ190" s="59">
        <f t="shared" si="146"/>
        <v>284.9494816485356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264.00000000000034</v>
      </c>
      <c r="BZ190" s="13">
        <f>BY190*VLOOKUP('Données projet'!$B$12,Paramètres!$A$1:$I$89,3,0)*VLOOKUP('Données projet'!$B$12,Paramètres!$A$1:$I$89,5,0)</f>
        <v>251.22240000000031</v>
      </c>
      <c r="CA190" s="13">
        <f t="shared" si="170"/>
        <v>60.847625059749866</v>
      </c>
      <c r="CB190" s="20">
        <f t="shared" si="171"/>
        <v>543.52196031239816</v>
      </c>
      <c r="CC190" s="59">
        <f t="shared" si="119"/>
        <v>836.85529364573154</v>
      </c>
      <c r="CD190" s="59">
        <f ca="1">AVERAGE(OFFSET($CC$3,0,0,'Données projet'!$E$12+1,1))-AVERAGE(OFFSET($H$3,0,0,'Données projet'!$E$12+1,1))</f>
        <v>346.37621722711009</v>
      </c>
      <c r="CE190" s="59">
        <f t="shared" si="148"/>
        <v>281.04213352617563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264.00000000000034</v>
      </c>
      <c r="CU190" s="17">
        <f>CT190*VLOOKUP('Données projet'!$B$13,Paramètres!$A$1:$I$89,3,0)*VLOOKUP('Données projet'!$B$13,Paramètres!$A$1:$I$89,5,0)</f>
        <v>284.16960000000034</v>
      </c>
      <c r="CV190" s="13">
        <f t="shared" si="173"/>
        <v>67.847405740313931</v>
      </c>
      <c r="CW190" s="20">
        <f t="shared" si="174"/>
        <v>613.09628499771406</v>
      </c>
      <c r="CX190" s="59">
        <f t="shared" si="122"/>
        <v>906.42961833104732</v>
      </c>
      <c r="CY190" s="59">
        <f ca="1">AVERAGE(OFFSET($CX$3,0,0,'Données projet'!$E$13+1,1))-AVERAGE(OFFSET($H$3,0,0,'Données projet'!$E$13+1,1))</f>
        <v>386.84212232126703</v>
      </c>
      <c r="CZ190" s="59">
        <f t="shared" si="150"/>
        <v>312.26317251925781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264.00000000000034</v>
      </c>
      <c r="O191" s="13">
        <f>N191*VLOOKUP('Données projet'!$B$9,Paramètres!$A$1:$I$89,3,0)*VLOOKUP('Données projet'!$B$9,Paramètres!$A$1:$I$89,5,0)</f>
        <v>238.86720000000028</v>
      </c>
      <c r="P191" s="13">
        <f t="shared" si="141"/>
        <v>58.195735973104206</v>
      </c>
      <c r="Q191" s="20">
        <f t="shared" si="162"/>
        <v>517.38461348649025</v>
      </c>
      <c r="R191" s="59">
        <f t="shared" si="109"/>
        <v>810.71794681982351</v>
      </c>
      <c r="S191" s="59">
        <f ca="1">AVERAGE(OFFSET($R$3,0,0,'Données projet'!$E$9+1,1))-AVERAGE(OFFSET($H$3,0,0,'Données projet'!$E$9+1,1))</f>
        <v>331.17319992770996</v>
      </c>
      <c r="T191" s="59">
        <f t="shared" si="142"/>
        <v>269.31145578726938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263.9999999999996</v>
      </c>
      <c r="AJ191" s="13">
        <f>AI191*VLOOKUP('Données projet'!$B$10,Paramètres!$A$1:$I$89,3,0)*VLOOKUP('Données projet'!$B$10,Paramètres!$A$1:$I$89,5,0)</f>
        <v>267.69599999999963</v>
      </c>
      <c r="AK191" s="13">
        <f t="shared" si="164"/>
        <v>64.360058723585382</v>
      </c>
      <c r="AL191" s="20">
        <f t="shared" si="165"/>
        <v>578.3309689435772</v>
      </c>
      <c r="AM191" s="59">
        <f t="shared" si="113"/>
        <v>871.66430227691058</v>
      </c>
      <c r="AN191" s="59">
        <f ca="1">AVERAGE(OFFSET($AM$3,0,0,'Données projet'!$E$10+1,1))-AVERAGE(OFFSET($H$3,0,0,'Données projet'!$E$10+1,1))</f>
        <v>367.69572408910977</v>
      </c>
      <c r="AO191" s="59">
        <f t="shared" si="144"/>
        <v>298.21938512262744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264.00000000000034</v>
      </c>
      <c r="BE191" s="13">
        <f>BD191*VLOOKUP('Données projet'!$B$11,Paramètres!$A$1:$I$89,3,0)*VLOOKUP('Données projet'!$B$11,Paramètres!$A$1:$I$89,5,0)</f>
        <v>255.34080000000034</v>
      </c>
      <c r="BF191" s="13">
        <f t="shared" si="167"/>
        <v>61.728182021952001</v>
      </c>
      <c r="BG191" s="20">
        <f t="shared" si="168"/>
        <v>552.22847702156707</v>
      </c>
      <c r="BH191" s="59">
        <f t="shared" si="116"/>
        <v>845.56181035490044</v>
      </c>
      <c r="BI191" s="59">
        <f ca="1">AVERAGE(OFFSET($BH$3,0,0,'Données projet'!$E$11+1,1))-AVERAGE(OFFSET($H$3,0,0,'Données projet'!$E$11+1,1))</f>
        <v>351.44031543819546</v>
      </c>
      <c r="BJ191" s="59">
        <f t="shared" si="146"/>
        <v>284.9494816485356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264.00000000000034</v>
      </c>
      <c r="BZ191" s="13">
        <f>BY191*VLOOKUP('Données projet'!$B$12,Paramètres!$A$1:$I$89,3,0)*VLOOKUP('Données projet'!$B$12,Paramètres!$A$1:$I$89,5,0)</f>
        <v>251.22240000000031</v>
      </c>
      <c r="CA191" s="13">
        <f t="shared" si="170"/>
        <v>60.847625059749866</v>
      </c>
      <c r="CB191" s="20">
        <f t="shared" si="171"/>
        <v>543.52196031239816</v>
      </c>
      <c r="CC191" s="59">
        <f t="shared" si="119"/>
        <v>836.85529364573154</v>
      </c>
      <c r="CD191" s="59">
        <f ca="1">AVERAGE(OFFSET($CC$3,0,0,'Données projet'!$E$12+1,1))-AVERAGE(OFFSET($H$3,0,0,'Données projet'!$E$12+1,1))</f>
        <v>346.37621722711009</v>
      </c>
      <c r="CE191" s="59">
        <f t="shared" si="148"/>
        <v>281.04213352617563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264.00000000000034</v>
      </c>
      <c r="CU191" s="17">
        <f>CT191*VLOOKUP('Données projet'!$B$13,Paramètres!$A$1:$I$89,3,0)*VLOOKUP('Données projet'!$B$13,Paramètres!$A$1:$I$89,5,0)</f>
        <v>284.16960000000034</v>
      </c>
      <c r="CV191" s="13">
        <f t="shared" si="173"/>
        <v>67.847405740313931</v>
      </c>
      <c r="CW191" s="20">
        <f t="shared" si="174"/>
        <v>613.09628499771406</v>
      </c>
      <c r="CX191" s="59">
        <f t="shared" si="122"/>
        <v>906.42961833104732</v>
      </c>
      <c r="CY191" s="59">
        <f ca="1">AVERAGE(OFFSET($CX$3,0,0,'Données projet'!$E$13+1,1))-AVERAGE(OFFSET($H$3,0,0,'Données projet'!$E$13+1,1))</f>
        <v>386.84212232126703</v>
      </c>
      <c r="CZ191" s="59">
        <f t="shared" si="150"/>
        <v>312.26317251925781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264.00000000000034</v>
      </c>
      <c r="O192" s="13">
        <f>N192*VLOOKUP('Données projet'!$B$9,Paramètres!$A$1:$I$89,3,0)*VLOOKUP('Données projet'!$B$9,Paramètres!$A$1:$I$89,5,0)</f>
        <v>238.86720000000028</v>
      </c>
      <c r="P192" s="13">
        <f t="shared" si="141"/>
        <v>58.195735973104206</v>
      </c>
      <c r="Q192" s="20">
        <f t="shared" si="162"/>
        <v>517.38461348649025</v>
      </c>
      <c r="R192" s="59">
        <f t="shared" si="109"/>
        <v>810.71794681982351</v>
      </c>
      <c r="S192" s="59">
        <f ca="1">AVERAGE(OFFSET($R$3,0,0,'Données projet'!$E$9+1,1))-AVERAGE(OFFSET($H$3,0,0,'Données projet'!$E$9+1,1))</f>
        <v>331.17319992770996</v>
      </c>
      <c r="T192" s="59">
        <f t="shared" si="142"/>
        <v>269.31145578726938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263.9999999999996</v>
      </c>
      <c r="AJ192" s="13">
        <f>AI192*VLOOKUP('Données projet'!$B$10,Paramètres!$A$1:$I$89,3,0)*VLOOKUP('Données projet'!$B$10,Paramètres!$A$1:$I$89,5,0)</f>
        <v>267.69599999999963</v>
      </c>
      <c r="AK192" s="13">
        <f t="shared" si="164"/>
        <v>64.360058723585382</v>
      </c>
      <c r="AL192" s="20">
        <f t="shared" si="165"/>
        <v>578.3309689435772</v>
      </c>
      <c r="AM192" s="59">
        <f t="shared" si="113"/>
        <v>871.66430227691058</v>
      </c>
      <c r="AN192" s="59">
        <f ca="1">AVERAGE(OFFSET($AM$3,0,0,'Données projet'!$E$10+1,1))-AVERAGE(OFFSET($H$3,0,0,'Données projet'!$E$10+1,1))</f>
        <v>367.69572408910977</v>
      </c>
      <c r="AO192" s="59">
        <f t="shared" si="144"/>
        <v>298.21938512262744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264.00000000000034</v>
      </c>
      <c r="BE192" s="13">
        <f>BD192*VLOOKUP('Données projet'!$B$11,Paramètres!$A$1:$I$89,3,0)*VLOOKUP('Données projet'!$B$11,Paramètres!$A$1:$I$89,5,0)</f>
        <v>255.34080000000034</v>
      </c>
      <c r="BF192" s="13">
        <f t="shared" si="167"/>
        <v>61.728182021952001</v>
      </c>
      <c r="BG192" s="20">
        <f t="shared" si="168"/>
        <v>552.22847702156707</v>
      </c>
      <c r="BH192" s="59">
        <f t="shared" si="116"/>
        <v>845.56181035490044</v>
      </c>
      <c r="BI192" s="59">
        <f ca="1">AVERAGE(OFFSET($BH$3,0,0,'Données projet'!$E$11+1,1))-AVERAGE(OFFSET($H$3,0,0,'Données projet'!$E$11+1,1))</f>
        <v>351.44031543819546</v>
      </c>
      <c r="BJ192" s="59">
        <f t="shared" si="146"/>
        <v>284.9494816485356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264.00000000000034</v>
      </c>
      <c r="BZ192" s="13">
        <f>BY192*VLOOKUP('Données projet'!$B$12,Paramètres!$A$1:$I$89,3,0)*VLOOKUP('Données projet'!$B$12,Paramètres!$A$1:$I$89,5,0)</f>
        <v>251.22240000000031</v>
      </c>
      <c r="CA192" s="13">
        <f t="shared" si="170"/>
        <v>60.847625059749866</v>
      </c>
      <c r="CB192" s="20">
        <f t="shared" si="171"/>
        <v>543.52196031239816</v>
      </c>
      <c r="CC192" s="59">
        <f t="shared" si="119"/>
        <v>836.85529364573154</v>
      </c>
      <c r="CD192" s="59">
        <f ca="1">AVERAGE(OFFSET($CC$3,0,0,'Données projet'!$E$12+1,1))-AVERAGE(OFFSET($H$3,0,0,'Données projet'!$E$12+1,1))</f>
        <v>346.37621722711009</v>
      </c>
      <c r="CE192" s="59">
        <f t="shared" si="148"/>
        <v>281.04213352617563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264.00000000000034</v>
      </c>
      <c r="CU192" s="17">
        <f>CT192*VLOOKUP('Données projet'!$B$13,Paramètres!$A$1:$I$89,3,0)*VLOOKUP('Données projet'!$B$13,Paramètres!$A$1:$I$89,5,0)</f>
        <v>284.16960000000034</v>
      </c>
      <c r="CV192" s="13">
        <f t="shared" si="173"/>
        <v>67.847405740313931</v>
      </c>
      <c r="CW192" s="20">
        <f t="shared" si="174"/>
        <v>613.09628499771406</v>
      </c>
      <c r="CX192" s="59">
        <f t="shared" si="122"/>
        <v>906.42961833104732</v>
      </c>
      <c r="CY192" s="59">
        <f ca="1">AVERAGE(OFFSET($CX$3,0,0,'Données projet'!$E$13+1,1))-AVERAGE(OFFSET($H$3,0,0,'Données projet'!$E$13+1,1))</f>
        <v>386.84212232126703</v>
      </c>
      <c r="CZ192" s="59">
        <f t="shared" si="150"/>
        <v>312.26317251925781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264.00000000000034</v>
      </c>
      <c r="O193" s="13">
        <f>N193*VLOOKUP('Données projet'!$B$9,Paramètres!$A$1:$I$89,3,0)*VLOOKUP('Données projet'!$B$9,Paramètres!$A$1:$I$89,5,0)</f>
        <v>238.86720000000028</v>
      </c>
      <c r="P193" s="13">
        <f t="shared" si="141"/>
        <v>58.195735973104206</v>
      </c>
      <c r="Q193" s="20">
        <f t="shared" si="162"/>
        <v>517.38461348649025</v>
      </c>
      <c r="R193" s="59">
        <f t="shared" si="109"/>
        <v>810.71794681982351</v>
      </c>
      <c r="S193" s="59">
        <f ca="1">AVERAGE(OFFSET($R$3,0,0,'Données projet'!$E$9+1,1))-AVERAGE(OFFSET($H$3,0,0,'Données projet'!$E$9+1,1))</f>
        <v>331.17319992770996</v>
      </c>
      <c r="T193" s="59">
        <f t="shared" si="142"/>
        <v>269.31145578726938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263.9999999999996</v>
      </c>
      <c r="AJ193" s="13">
        <f>AI193*VLOOKUP('Données projet'!$B$10,Paramètres!$A$1:$I$89,3,0)*VLOOKUP('Données projet'!$B$10,Paramètres!$A$1:$I$89,5,0)</f>
        <v>267.69599999999963</v>
      </c>
      <c r="AK193" s="13">
        <f t="shared" si="164"/>
        <v>64.360058723585382</v>
      </c>
      <c r="AL193" s="20">
        <f t="shared" si="165"/>
        <v>578.3309689435772</v>
      </c>
      <c r="AM193" s="59">
        <f t="shared" si="113"/>
        <v>871.66430227691058</v>
      </c>
      <c r="AN193" s="59">
        <f ca="1">AVERAGE(OFFSET($AM$3,0,0,'Données projet'!$E$10+1,1))-AVERAGE(OFFSET($H$3,0,0,'Données projet'!$E$10+1,1))</f>
        <v>367.69572408910977</v>
      </c>
      <c r="AO193" s="59">
        <f t="shared" si="144"/>
        <v>298.21938512262744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264.00000000000034</v>
      </c>
      <c r="BE193" s="13">
        <f>BD193*VLOOKUP('Données projet'!$B$11,Paramètres!$A$1:$I$89,3,0)*VLOOKUP('Données projet'!$B$11,Paramètres!$A$1:$I$89,5,0)</f>
        <v>255.34080000000034</v>
      </c>
      <c r="BF193" s="13">
        <f t="shared" si="167"/>
        <v>61.728182021952001</v>
      </c>
      <c r="BG193" s="20">
        <f t="shared" si="168"/>
        <v>552.22847702156707</v>
      </c>
      <c r="BH193" s="59">
        <f t="shared" si="116"/>
        <v>845.56181035490044</v>
      </c>
      <c r="BI193" s="59">
        <f ca="1">AVERAGE(OFFSET($BH$3,0,0,'Données projet'!$E$11+1,1))-AVERAGE(OFFSET($H$3,0,0,'Données projet'!$E$11+1,1))</f>
        <v>351.44031543819546</v>
      </c>
      <c r="BJ193" s="59">
        <f t="shared" si="146"/>
        <v>284.9494816485356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264.00000000000034</v>
      </c>
      <c r="BZ193" s="13">
        <f>BY193*VLOOKUP('Données projet'!$B$12,Paramètres!$A$1:$I$89,3,0)*VLOOKUP('Données projet'!$B$12,Paramètres!$A$1:$I$89,5,0)</f>
        <v>251.22240000000031</v>
      </c>
      <c r="CA193" s="13">
        <f t="shared" si="170"/>
        <v>60.847625059749866</v>
      </c>
      <c r="CB193" s="20">
        <f t="shared" si="171"/>
        <v>543.52196031239816</v>
      </c>
      <c r="CC193" s="59">
        <f t="shared" si="119"/>
        <v>836.85529364573154</v>
      </c>
      <c r="CD193" s="59">
        <f ca="1">AVERAGE(OFFSET($CC$3,0,0,'Données projet'!$E$12+1,1))-AVERAGE(OFFSET($H$3,0,0,'Données projet'!$E$12+1,1))</f>
        <v>346.37621722711009</v>
      </c>
      <c r="CE193" s="59">
        <f t="shared" si="148"/>
        <v>281.04213352617563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264.00000000000034</v>
      </c>
      <c r="CU193" s="17">
        <f>CT193*VLOOKUP('Données projet'!$B$13,Paramètres!$A$1:$I$89,3,0)*VLOOKUP('Données projet'!$B$13,Paramètres!$A$1:$I$89,5,0)</f>
        <v>284.16960000000034</v>
      </c>
      <c r="CV193" s="13">
        <f t="shared" si="173"/>
        <v>67.847405740313931</v>
      </c>
      <c r="CW193" s="20">
        <f t="shared" si="174"/>
        <v>613.09628499771406</v>
      </c>
      <c r="CX193" s="59">
        <f t="shared" si="122"/>
        <v>906.42961833104732</v>
      </c>
      <c r="CY193" s="59">
        <f ca="1">AVERAGE(OFFSET($CX$3,0,0,'Données projet'!$E$13+1,1))-AVERAGE(OFFSET($H$3,0,0,'Données projet'!$E$13+1,1))</f>
        <v>386.84212232126703</v>
      </c>
      <c r="CZ193" s="59">
        <f t="shared" si="150"/>
        <v>312.26317251925781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264.00000000000034</v>
      </c>
      <c r="O194" s="13">
        <f>N194*VLOOKUP('Données projet'!$B$9,Paramètres!$A$1:$I$89,3,0)*VLOOKUP('Données projet'!$B$9,Paramètres!$A$1:$I$89,5,0)</f>
        <v>238.86720000000028</v>
      </c>
      <c r="P194" s="13">
        <f t="shared" si="141"/>
        <v>58.195735973104206</v>
      </c>
      <c r="Q194" s="20">
        <f t="shared" si="162"/>
        <v>517.38461348649025</v>
      </c>
      <c r="R194" s="59">
        <f t="shared" si="109"/>
        <v>810.71794681982351</v>
      </c>
      <c r="S194" s="59">
        <f ca="1">AVERAGE(OFFSET($R$3,0,0,'Données projet'!$E$9+1,1))-AVERAGE(OFFSET($H$3,0,0,'Données projet'!$E$9+1,1))</f>
        <v>331.17319992770996</v>
      </c>
      <c r="T194" s="59">
        <f t="shared" si="142"/>
        <v>269.31145578726938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263.9999999999996</v>
      </c>
      <c r="AJ194" s="13">
        <f>AI194*VLOOKUP('Données projet'!$B$10,Paramètres!$A$1:$I$89,3,0)*VLOOKUP('Données projet'!$B$10,Paramètres!$A$1:$I$89,5,0)</f>
        <v>267.69599999999963</v>
      </c>
      <c r="AK194" s="13">
        <f t="shared" si="164"/>
        <v>64.360058723585382</v>
      </c>
      <c r="AL194" s="20">
        <f t="shared" si="165"/>
        <v>578.3309689435772</v>
      </c>
      <c r="AM194" s="59">
        <f t="shared" si="113"/>
        <v>871.66430227691058</v>
      </c>
      <c r="AN194" s="59">
        <f ca="1">AVERAGE(OFFSET($AM$3,0,0,'Données projet'!$E$10+1,1))-AVERAGE(OFFSET($H$3,0,0,'Données projet'!$E$10+1,1))</f>
        <v>367.69572408910977</v>
      </c>
      <c r="AO194" s="59">
        <f t="shared" si="144"/>
        <v>298.21938512262744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264.00000000000034</v>
      </c>
      <c r="BE194" s="13">
        <f>BD194*VLOOKUP('Données projet'!$B$11,Paramètres!$A$1:$I$89,3,0)*VLOOKUP('Données projet'!$B$11,Paramètres!$A$1:$I$89,5,0)</f>
        <v>255.34080000000034</v>
      </c>
      <c r="BF194" s="13">
        <f t="shared" si="167"/>
        <v>61.728182021952001</v>
      </c>
      <c r="BG194" s="20">
        <f t="shared" si="168"/>
        <v>552.22847702156707</v>
      </c>
      <c r="BH194" s="59">
        <f t="shared" si="116"/>
        <v>845.56181035490044</v>
      </c>
      <c r="BI194" s="59">
        <f ca="1">AVERAGE(OFFSET($BH$3,0,0,'Données projet'!$E$11+1,1))-AVERAGE(OFFSET($H$3,0,0,'Données projet'!$E$11+1,1))</f>
        <v>351.44031543819546</v>
      </c>
      <c r="BJ194" s="59">
        <f t="shared" si="146"/>
        <v>284.9494816485356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264.00000000000034</v>
      </c>
      <c r="BZ194" s="13">
        <f>BY194*VLOOKUP('Données projet'!$B$12,Paramètres!$A$1:$I$89,3,0)*VLOOKUP('Données projet'!$B$12,Paramètres!$A$1:$I$89,5,0)</f>
        <v>251.22240000000031</v>
      </c>
      <c r="CA194" s="13">
        <f t="shared" si="170"/>
        <v>60.847625059749866</v>
      </c>
      <c r="CB194" s="20">
        <f t="shared" si="171"/>
        <v>543.52196031239816</v>
      </c>
      <c r="CC194" s="59">
        <f t="shared" si="119"/>
        <v>836.85529364573154</v>
      </c>
      <c r="CD194" s="59">
        <f ca="1">AVERAGE(OFFSET($CC$3,0,0,'Données projet'!$E$12+1,1))-AVERAGE(OFFSET($H$3,0,0,'Données projet'!$E$12+1,1))</f>
        <v>346.37621722711009</v>
      </c>
      <c r="CE194" s="59">
        <f t="shared" si="148"/>
        <v>281.04213352617563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264.00000000000034</v>
      </c>
      <c r="CU194" s="17">
        <f>CT194*VLOOKUP('Données projet'!$B$13,Paramètres!$A$1:$I$89,3,0)*VLOOKUP('Données projet'!$B$13,Paramètres!$A$1:$I$89,5,0)</f>
        <v>284.16960000000034</v>
      </c>
      <c r="CV194" s="13">
        <f t="shared" si="173"/>
        <v>67.847405740313931</v>
      </c>
      <c r="CW194" s="20">
        <f t="shared" si="174"/>
        <v>613.09628499771406</v>
      </c>
      <c r="CX194" s="59">
        <f t="shared" si="122"/>
        <v>906.42961833104732</v>
      </c>
      <c r="CY194" s="59">
        <f ca="1">AVERAGE(OFFSET($CX$3,0,0,'Données projet'!$E$13+1,1))-AVERAGE(OFFSET($H$3,0,0,'Données projet'!$E$13+1,1))</f>
        <v>386.84212232126703</v>
      </c>
      <c r="CZ194" s="59">
        <f t="shared" si="150"/>
        <v>312.26317251925781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264.00000000000034</v>
      </c>
      <c r="O195" s="13">
        <f>N195*VLOOKUP('Données projet'!$B$9,Paramètres!$A$1:$I$89,3,0)*VLOOKUP('Données projet'!$B$9,Paramètres!$A$1:$I$89,5,0)</f>
        <v>238.86720000000028</v>
      </c>
      <c r="P195" s="13">
        <f t="shared" si="141"/>
        <v>58.195735973104206</v>
      </c>
      <c r="Q195" s="20">
        <f t="shared" si="162"/>
        <v>517.38461348649025</v>
      </c>
      <c r="R195" s="59">
        <f t="shared" ref="R195:R203" si="191">Q195+(I195+J195)*44/12</f>
        <v>810.71794681982351</v>
      </c>
      <c r="S195" s="59">
        <f ca="1">AVERAGE(OFFSET($R$3,0,0,'Données projet'!$E$9+1,1))-AVERAGE(OFFSET($H$3,0,0,'Données projet'!$E$9+1,1))</f>
        <v>331.17319992770996</v>
      </c>
      <c r="T195" s="59">
        <f t="shared" si="142"/>
        <v>269.31145578726938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263.9999999999996</v>
      </c>
      <c r="AJ195" s="13">
        <f>AI195*VLOOKUP('Données projet'!$B$10,Paramètres!$A$1:$I$89,3,0)*VLOOKUP('Données projet'!$B$10,Paramètres!$A$1:$I$89,5,0)</f>
        <v>267.69599999999963</v>
      </c>
      <c r="AK195" s="13">
        <f t="shared" si="164"/>
        <v>64.360058723585382</v>
      </c>
      <c r="AL195" s="20">
        <f t="shared" si="165"/>
        <v>578.3309689435772</v>
      </c>
      <c r="AM195" s="59">
        <f t="shared" si="113"/>
        <v>871.66430227691058</v>
      </c>
      <c r="AN195" s="59">
        <f ca="1">AVERAGE(OFFSET($AM$3,0,0,'Données projet'!$E$10+1,1))-AVERAGE(OFFSET($H$3,0,0,'Données projet'!$E$10+1,1))</f>
        <v>367.69572408910977</v>
      </c>
      <c r="AO195" s="59">
        <f t="shared" si="144"/>
        <v>298.21938512262744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264.00000000000034</v>
      </c>
      <c r="BE195" s="13">
        <f>BD195*VLOOKUP('Données projet'!$B$11,Paramètres!$A$1:$I$89,3,0)*VLOOKUP('Données projet'!$B$11,Paramètres!$A$1:$I$89,5,0)</f>
        <v>255.34080000000034</v>
      </c>
      <c r="BF195" s="13">
        <f t="shared" si="167"/>
        <v>61.728182021952001</v>
      </c>
      <c r="BG195" s="20">
        <f t="shared" si="168"/>
        <v>552.22847702156707</v>
      </c>
      <c r="BH195" s="59">
        <f t="shared" si="116"/>
        <v>845.56181035490044</v>
      </c>
      <c r="BI195" s="59">
        <f ca="1">AVERAGE(OFFSET($BH$3,0,0,'Données projet'!$E$11+1,1))-AVERAGE(OFFSET($H$3,0,0,'Données projet'!$E$11+1,1))</f>
        <v>351.44031543819546</v>
      </c>
      <c r="BJ195" s="59">
        <f t="shared" si="146"/>
        <v>284.9494816485356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264.00000000000034</v>
      </c>
      <c r="BZ195" s="13">
        <f>BY195*VLOOKUP('Données projet'!$B$12,Paramètres!$A$1:$I$89,3,0)*VLOOKUP('Données projet'!$B$12,Paramètres!$A$1:$I$89,5,0)</f>
        <v>251.22240000000031</v>
      </c>
      <c r="CA195" s="13">
        <f t="shared" si="170"/>
        <v>60.847625059749866</v>
      </c>
      <c r="CB195" s="20">
        <f t="shared" si="171"/>
        <v>543.52196031239816</v>
      </c>
      <c r="CC195" s="59">
        <f t="shared" si="119"/>
        <v>836.85529364573154</v>
      </c>
      <c r="CD195" s="59">
        <f ca="1">AVERAGE(OFFSET($CC$3,0,0,'Données projet'!$E$12+1,1))-AVERAGE(OFFSET($H$3,0,0,'Données projet'!$E$12+1,1))</f>
        <v>346.37621722711009</v>
      </c>
      <c r="CE195" s="59">
        <f t="shared" si="148"/>
        <v>281.04213352617563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264.00000000000034</v>
      </c>
      <c r="CU195" s="17">
        <f>CT195*VLOOKUP('Données projet'!$B$13,Paramètres!$A$1:$I$89,3,0)*VLOOKUP('Données projet'!$B$13,Paramètres!$A$1:$I$89,5,0)</f>
        <v>284.16960000000034</v>
      </c>
      <c r="CV195" s="13">
        <f t="shared" si="173"/>
        <v>67.847405740313931</v>
      </c>
      <c r="CW195" s="20">
        <f t="shared" si="174"/>
        <v>613.09628499771406</v>
      </c>
      <c r="CX195" s="59">
        <f t="shared" si="122"/>
        <v>906.42961833104732</v>
      </c>
      <c r="CY195" s="59">
        <f ca="1">AVERAGE(OFFSET($CX$3,0,0,'Données projet'!$E$13+1,1))-AVERAGE(OFFSET($H$3,0,0,'Données projet'!$E$13+1,1))</f>
        <v>386.84212232126703</v>
      </c>
      <c r="CZ195" s="59">
        <f t="shared" si="150"/>
        <v>312.26317251925781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264.00000000000034</v>
      </c>
      <c r="O196" s="13">
        <f>N196*VLOOKUP('Données projet'!$B$9,Paramètres!$A$1:$I$89,3,0)*VLOOKUP('Données projet'!$B$9,Paramètres!$A$1:$I$89,5,0)</f>
        <v>238.86720000000028</v>
      </c>
      <c r="P196" s="13">
        <f t="shared" si="141"/>
        <v>58.195735973104206</v>
      </c>
      <c r="Q196" s="20">
        <f t="shared" si="162"/>
        <v>517.38461348649025</v>
      </c>
      <c r="R196" s="59">
        <f t="shared" si="191"/>
        <v>810.71794681982351</v>
      </c>
      <c r="S196" s="59">
        <f ca="1">AVERAGE(OFFSET($R$3,0,0,'Données projet'!$E$9+1,1))-AVERAGE(OFFSET($H$3,0,0,'Données projet'!$E$9+1,1))</f>
        <v>331.17319992770996</v>
      </c>
      <c r="T196" s="59">
        <f t="shared" si="142"/>
        <v>269.31145578726938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263.9999999999996</v>
      </c>
      <c r="AJ196" s="13">
        <f>AI196*VLOOKUP('Données projet'!$B$10,Paramètres!$A$1:$I$89,3,0)*VLOOKUP('Données projet'!$B$10,Paramètres!$A$1:$I$89,5,0)</f>
        <v>267.69599999999963</v>
      </c>
      <c r="AK196" s="13">
        <f t="shared" si="164"/>
        <v>64.360058723585382</v>
      </c>
      <c r="AL196" s="20">
        <f t="shared" si="165"/>
        <v>578.3309689435772</v>
      </c>
      <c r="AM196" s="59">
        <f t="shared" ref="AM196:AM203" si="193">AL196+(AD196+AE196)*44/12</f>
        <v>871.66430227691058</v>
      </c>
      <c r="AN196" s="59">
        <f ca="1">AVERAGE(OFFSET($AM$3,0,0,'Données projet'!$E$10+1,1))-AVERAGE(OFFSET($H$3,0,0,'Données projet'!$E$10+1,1))</f>
        <v>367.69572408910977</v>
      </c>
      <c r="AO196" s="59">
        <f t="shared" si="144"/>
        <v>298.21938512262744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264.00000000000034</v>
      </c>
      <c r="BE196" s="13">
        <f>BD196*VLOOKUP('Données projet'!$B$11,Paramètres!$A$1:$I$89,3,0)*VLOOKUP('Données projet'!$B$11,Paramètres!$A$1:$I$89,5,0)</f>
        <v>255.34080000000034</v>
      </c>
      <c r="BF196" s="13">
        <f t="shared" si="167"/>
        <v>61.728182021952001</v>
      </c>
      <c r="BG196" s="20">
        <f t="shared" si="168"/>
        <v>552.22847702156707</v>
      </c>
      <c r="BH196" s="59">
        <f t="shared" ref="BH196:BH203" si="194">BG196+(AY196+AZ196)*44/12</f>
        <v>845.56181035490044</v>
      </c>
      <c r="BI196" s="59">
        <f ca="1">AVERAGE(OFFSET($BH$3,0,0,'Données projet'!$E$11+1,1))-AVERAGE(OFFSET($H$3,0,0,'Données projet'!$E$11+1,1))</f>
        <v>351.44031543819546</v>
      </c>
      <c r="BJ196" s="59">
        <f t="shared" si="146"/>
        <v>284.9494816485356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264.00000000000034</v>
      </c>
      <c r="BZ196" s="13">
        <f>BY196*VLOOKUP('Données projet'!$B$12,Paramètres!$A$1:$I$89,3,0)*VLOOKUP('Données projet'!$B$12,Paramètres!$A$1:$I$89,5,0)</f>
        <v>251.22240000000031</v>
      </c>
      <c r="CA196" s="13">
        <f t="shared" si="170"/>
        <v>60.847625059749866</v>
      </c>
      <c r="CB196" s="20">
        <f t="shared" si="171"/>
        <v>543.52196031239816</v>
      </c>
      <c r="CC196" s="59">
        <f t="shared" ref="CC196:CC203" si="195">CB196+(BT196+BU196)*44/12</f>
        <v>836.85529364573154</v>
      </c>
      <c r="CD196" s="59">
        <f ca="1">AVERAGE(OFFSET($CC$3,0,0,'Données projet'!$E$12+1,1))-AVERAGE(OFFSET($H$3,0,0,'Données projet'!$E$12+1,1))</f>
        <v>346.37621722711009</v>
      </c>
      <c r="CE196" s="59">
        <f t="shared" si="148"/>
        <v>281.04213352617563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264.00000000000034</v>
      </c>
      <c r="CU196" s="17">
        <f>CT196*VLOOKUP('Données projet'!$B$13,Paramètres!$A$1:$I$89,3,0)*VLOOKUP('Données projet'!$B$13,Paramètres!$A$1:$I$89,5,0)</f>
        <v>284.16960000000034</v>
      </c>
      <c r="CV196" s="13">
        <f t="shared" si="173"/>
        <v>67.847405740313931</v>
      </c>
      <c r="CW196" s="20">
        <f t="shared" si="174"/>
        <v>613.09628499771406</v>
      </c>
      <c r="CX196" s="59">
        <f t="shared" ref="CX196:CX203" si="196">CW196+(CO196+CP196)*44/12</f>
        <v>906.42961833104732</v>
      </c>
      <c r="CY196" s="59">
        <f ca="1">AVERAGE(OFFSET($CX$3,0,0,'Données projet'!$E$13+1,1))-AVERAGE(OFFSET($H$3,0,0,'Données projet'!$E$13+1,1))</f>
        <v>386.84212232126703</v>
      </c>
      <c r="CZ196" s="59">
        <f t="shared" si="150"/>
        <v>312.26317251925781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264.00000000000034</v>
      </c>
      <c r="O197" s="13">
        <f>N197*VLOOKUP('Données projet'!$B$9,Paramètres!$A$1:$I$89,3,0)*VLOOKUP('Données projet'!$B$9,Paramètres!$A$1:$I$89,5,0)</f>
        <v>238.86720000000028</v>
      </c>
      <c r="P197" s="13">
        <f t="shared" ref="P197:P203" si="203">EXP(-1.0587+0.8836*LN(O197)+0.284)</f>
        <v>58.195735973104206</v>
      </c>
      <c r="Q197" s="20">
        <f t="shared" si="162"/>
        <v>517.38461348649025</v>
      </c>
      <c r="R197" s="59">
        <f t="shared" si="191"/>
        <v>810.71794681982351</v>
      </c>
      <c r="S197" s="59">
        <f ca="1">AVERAGE(OFFSET($R$3,0,0,'Données projet'!$E$9+1,1))-AVERAGE(OFFSET($H$3,0,0,'Données projet'!$E$9+1,1))</f>
        <v>331.17319992770996</v>
      </c>
      <c r="T197" s="59">
        <f t="shared" ref="T197:T203" si="204">$T$3</f>
        <v>269.31145578726938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263.9999999999996</v>
      </c>
      <c r="AJ197" s="13">
        <f>AI197*VLOOKUP('Données projet'!$B$10,Paramètres!$A$1:$I$89,3,0)*VLOOKUP('Données projet'!$B$10,Paramètres!$A$1:$I$89,5,0)</f>
        <v>267.69599999999963</v>
      </c>
      <c r="AK197" s="13">
        <f t="shared" si="164"/>
        <v>64.360058723585382</v>
      </c>
      <c r="AL197" s="20">
        <f t="shared" si="165"/>
        <v>578.3309689435772</v>
      </c>
      <c r="AM197" s="59">
        <f t="shared" si="193"/>
        <v>871.66430227691058</v>
      </c>
      <c r="AN197" s="59">
        <f ca="1">AVERAGE(OFFSET($AM$3,0,0,'Données projet'!$E$10+1,1))-AVERAGE(OFFSET($H$3,0,0,'Données projet'!$E$10+1,1))</f>
        <v>367.69572408910977</v>
      </c>
      <c r="AO197" s="59">
        <f t="shared" ref="AO197:AO203" si="205">$AO$3</f>
        <v>298.21938512262744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264.00000000000034</v>
      </c>
      <c r="BE197" s="13">
        <f>BD197*VLOOKUP('Données projet'!$B$11,Paramètres!$A$1:$I$89,3,0)*VLOOKUP('Données projet'!$B$11,Paramètres!$A$1:$I$89,5,0)</f>
        <v>255.34080000000034</v>
      </c>
      <c r="BF197" s="13">
        <f t="shared" si="167"/>
        <v>61.728182021952001</v>
      </c>
      <c r="BG197" s="20">
        <f t="shared" si="168"/>
        <v>552.22847702156707</v>
      </c>
      <c r="BH197" s="59">
        <f t="shared" si="194"/>
        <v>845.56181035490044</v>
      </c>
      <c r="BI197" s="59">
        <f ca="1">AVERAGE(OFFSET($BH$3,0,0,'Données projet'!$E$11+1,1))-AVERAGE(OFFSET($H$3,0,0,'Données projet'!$E$11+1,1))</f>
        <v>351.44031543819546</v>
      </c>
      <c r="BJ197" s="59">
        <f t="shared" ref="BJ197:BJ203" si="206">$BJ$3</f>
        <v>284.9494816485356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264.00000000000034</v>
      </c>
      <c r="BZ197" s="13">
        <f>BY197*VLOOKUP('Données projet'!$B$12,Paramètres!$A$1:$I$89,3,0)*VLOOKUP('Données projet'!$B$12,Paramètres!$A$1:$I$89,5,0)</f>
        <v>251.22240000000031</v>
      </c>
      <c r="CA197" s="13">
        <f t="shared" si="170"/>
        <v>60.847625059749866</v>
      </c>
      <c r="CB197" s="20">
        <f t="shared" si="171"/>
        <v>543.52196031239816</v>
      </c>
      <c r="CC197" s="59">
        <f t="shared" si="195"/>
        <v>836.85529364573154</v>
      </c>
      <c r="CD197" s="59">
        <f ca="1">AVERAGE(OFFSET($CC$3,0,0,'Données projet'!$E$12+1,1))-AVERAGE(OFFSET($H$3,0,0,'Données projet'!$E$12+1,1))</f>
        <v>346.37621722711009</v>
      </c>
      <c r="CE197" s="59">
        <f t="shared" ref="CE197:CE203" si="207">$CE$3</f>
        <v>281.04213352617563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264.00000000000034</v>
      </c>
      <c r="CU197" s="17">
        <f>CT197*VLOOKUP('Données projet'!$B$13,Paramètres!$A$1:$I$89,3,0)*VLOOKUP('Données projet'!$B$13,Paramètres!$A$1:$I$89,5,0)</f>
        <v>284.16960000000034</v>
      </c>
      <c r="CV197" s="13">
        <f t="shared" si="173"/>
        <v>67.847405740313931</v>
      </c>
      <c r="CW197" s="20">
        <f t="shared" si="174"/>
        <v>613.09628499771406</v>
      </c>
      <c r="CX197" s="59">
        <f t="shared" si="196"/>
        <v>906.42961833104732</v>
      </c>
      <c r="CY197" s="59">
        <f ca="1">AVERAGE(OFFSET($CX$3,0,0,'Données projet'!$E$13+1,1))-AVERAGE(OFFSET($H$3,0,0,'Données projet'!$E$13+1,1))</f>
        <v>386.84212232126703</v>
      </c>
      <c r="CZ197" s="59">
        <f t="shared" ref="CZ197:CZ203" si="208">$CZ$3</f>
        <v>312.26317251925781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264.00000000000034</v>
      </c>
      <c r="O198" s="13">
        <f>N198*VLOOKUP('Données projet'!$B$9,Paramètres!$A$1:$I$89,3,0)*VLOOKUP('Données projet'!$B$9,Paramètres!$A$1:$I$89,5,0)</f>
        <v>238.86720000000028</v>
      </c>
      <c r="P198" s="13">
        <f t="shared" si="203"/>
        <v>58.195735973104206</v>
      </c>
      <c r="Q198" s="20">
        <f t="shared" si="162"/>
        <v>517.38461348649025</v>
      </c>
      <c r="R198" s="59">
        <f t="shared" si="191"/>
        <v>810.71794681982351</v>
      </c>
      <c r="S198" s="59">
        <f ca="1">AVERAGE(OFFSET($R$3,0,0,'Données projet'!$E$9+1,1))-AVERAGE(OFFSET($H$3,0,0,'Données projet'!$E$9+1,1))</f>
        <v>331.17319992770996</v>
      </c>
      <c r="T198" s="59">
        <f t="shared" si="204"/>
        <v>269.31145578726938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263.9999999999996</v>
      </c>
      <c r="AJ198" s="13">
        <f>AI198*VLOOKUP('Données projet'!$B$10,Paramètres!$A$1:$I$89,3,0)*VLOOKUP('Données projet'!$B$10,Paramètres!$A$1:$I$89,5,0)</f>
        <v>267.69599999999963</v>
      </c>
      <c r="AK198" s="13">
        <f t="shared" si="164"/>
        <v>64.360058723585382</v>
      </c>
      <c r="AL198" s="20">
        <f t="shared" si="165"/>
        <v>578.3309689435772</v>
      </c>
      <c r="AM198" s="59">
        <f t="shared" si="193"/>
        <v>871.66430227691058</v>
      </c>
      <c r="AN198" s="59">
        <f ca="1">AVERAGE(OFFSET($AM$3,0,0,'Données projet'!$E$10+1,1))-AVERAGE(OFFSET($H$3,0,0,'Données projet'!$E$10+1,1))</f>
        <v>367.69572408910977</v>
      </c>
      <c r="AO198" s="59">
        <f t="shared" si="205"/>
        <v>298.21938512262744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264.00000000000034</v>
      </c>
      <c r="BE198" s="13">
        <f>BD198*VLOOKUP('Données projet'!$B$11,Paramètres!$A$1:$I$89,3,0)*VLOOKUP('Données projet'!$B$11,Paramètres!$A$1:$I$89,5,0)</f>
        <v>255.34080000000034</v>
      </c>
      <c r="BF198" s="13">
        <f t="shared" si="167"/>
        <v>61.728182021952001</v>
      </c>
      <c r="BG198" s="20">
        <f t="shared" si="168"/>
        <v>552.22847702156707</v>
      </c>
      <c r="BH198" s="59">
        <f t="shared" si="194"/>
        <v>845.56181035490044</v>
      </c>
      <c r="BI198" s="59">
        <f ca="1">AVERAGE(OFFSET($BH$3,0,0,'Données projet'!$E$11+1,1))-AVERAGE(OFFSET($H$3,0,0,'Données projet'!$E$11+1,1))</f>
        <v>351.44031543819546</v>
      </c>
      <c r="BJ198" s="59">
        <f t="shared" si="206"/>
        <v>284.9494816485356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264.00000000000034</v>
      </c>
      <c r="BZ198" s="13">
        <f>BY198*VLOOKUP('Données projet'!$B$12,Paramètres!$A$1:$I$89,3,0)*VLOOKUP('Données projet'!$B$12,Paramètres!$A$1:$I$89,5,0)</f>
        <v>251.22240000000031</v>
      </c>
      <c r="CA198" s="13">
        <f t="shared" si="170"/>
        <v>60.847625059749866</v>
      </c>
      <c r="CB198" s="20">
        <f t="shared" si="171"/>
        <v>543.52196031239816</v>
      </c>
      <c r="CC198" s="59">
        <f t="shared" si="195"/>
        <v>836.85529364573154</v>
      </c>
      <c r="CD198" s="59">
        <f ca="1">AVERAGE(OFFSET($CC$3,0,0,'Données projet'!$E$12+1,1))-AVERAGE(OFFSET($H$3,0,0,'Données projet'!$E$12+1,1))</f>
        <v>346.37621722711009</v>
      </c>
      <c r="CE198" s="59">
        <f t="shared" si="207"/>
        <v>281.04213352617563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264.00000000000034</v>
      </c>
      <c r="CU198" s="17">
        <f>CT198*VLOOKUP('Données projet'!$B$13,Paramètres!$A$1:$I$89,3,0)*VLOOKUP('Données projet'!$B$13,Paramètres!$A$1:$I$89,5,0)</f>
        <v>284.16960000000034</v>
      </c>
      <c r="CV198" s="13">
        <f t="shared" si="173"/>
        <v>67.847405740313931</v>
      </c>
      <c r="CW198" s="20">
        <f t="shared" si="174"/>
        <v>613.09628499771406</v>
      </c>
      <c r="CX198" s="59">
        <f t="shared" si="196"/>
        <v>906.42961833104732</v>
      </c>
      <c r="CY198" s="59">
        <f ca="1">AVERAGE(OFFSET($CX$3,0,0,'Données projet'!$E$13+1,1))-AVERAGE(OFFSET($H$3,0,0,'Données projet'!$E$13+1,1))</f>
        <v>386.84212232126703</v>
      </c>
      <c r="CZ198" s="59">
        <f t="shared" si="208"/>
        <v>312.26317251925781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264.00000000000034</v>
      </c>
      <c r="O199" s="13">
        <f>N199*VLOOKUP('Données projet'!$B$9,Paramètres!$A$1:$I$89,3,0)*VLOOKUP('Données projet'!$B$9,Paramètres!$A$1:$I$89,5,0)</f>
        <v>238.86720000000028</v>
      </c>
      <c r="P199" s="13">
        <f t="shared" si="203"/>
        <v>58.195735973104206</v>
      </c>
      <c r="Q199" s="20">
        <f t="shared" si="162"/>
        <v>517.38461348649025</v>
      </c>
      <c r="R199" s="59">
        <f t="shared" si="191"/>
        <v>810.71794681982351</v>
      </c>
      <c r="S199" s="59">
        <f ca="1">AVERAGE(OFFSET($R$3,0,0,'Données projet'!$E$9+1,1))-AVERAGE(OFFSET($H$3,0,0,'Données projet'!$E$9+1,1))</f>
        <v>331.17319992770996</v>
      </c>
      <c r="T199" s="59">
        <f t="shared" si="204"/>
        <v>269.31145578726938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263.9999999999996</v>
      </c>
      <c r="AJ199" s="13">
        <f>AI199*VLOOKUP('Données projet'!$B$10,Paramètres!$A$1:$I$89,3,0)*VLOOKUP('Données projet'!$B$10,Paramètres!$A$1:$I$89,5,0)</f>
        <v>267.69599999999963</v>
      </c>
      <c r="AK199" s="13">
        <f t="shared" si="164"/>
        <v>64.360058723585382</v>
      </c>
      <c r="AL199" s="20">
        <f t="shared" si="165"/>
        <v>578.3309689435772</v>
      </c>
      <c r="AM199" s="59">
        <f t="shared" si="193"/>
        <v>871.66430227691058</v>
      </c>
      <c r="AN199" s="59">
        <f ca="1">AVERAGE(OFFSET($AM$3,0,0,'Données projet'!$E$10+1,1))-AVERAGE(OFFSET($H$3,0,0,'Données projet'!$E$10+1,1))</f>
        <v>367.69572408910977</v>
      </c>
      <c r="AO199" s="59">
        <f t="shared" si="205"/>
        <v>298.21938512262744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264.00000000000034</v>
      </c>
      <c r="BE199" s="13">
        <f>BD199*VLOOKUP('Données projet'!$B$11,Paramètres!$A$1:$I$89,3,0)*VLOOKUP('Données projet'!$B$11,Paramètres!$A$1:$I$89,5,0)</f>
        <v>255.34080000000034</v>
      </c>
      <c r="BF199" s="13">
        <f t="shared" si="167"/>
        <v>61.728182021952001</v>
      </c>
      <c r="BG199" s="20">
        <f t="shared" si="168"/>
        <v>552.22847702156707</v>
      </c>
      <c r="BH199" s="59">
        <f t="shared" si="194"/>
        <v>845.56181035490044</v>
      </c>
      <c r="BI199" s="59">
        <f ca="1">AVERAGE(OFFSET($BH$3,0,0,'Données projet'!$E$11+1,1))-AVERAGE(OFFSET($H$3,0,0,'Données projet'!$E$11+1,1))</f>
        <v>351.44031543819546</v>
      </c>
      <c r="BJ199" s="59">
        <f t="shared" si="206"/>
        <v>284.9494816485356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264.00000000000034</v>
      </c>
      <c r="BZ199" s="13">
        <f>BY199*VLOOKUP('Données projet'!$B$12,Paramètres!$A$1:$I$89,3,0)*VLOOKUP('Données projet'!$B$12,Paramètres!$A$1:$I$89,5,0)</f>
        <v>251.22240000000031</v>
      </c>
      <c r="CA199" s="13">
        <f t="shared" si="170"/>
        <v>60.847625059749866</v>
      </c>
      <c r="CB199" s="20">
        <f t="shared" si="171"/>
        <v>543.52196031239816</v>
      </c>
      <c r="CC199" s="59">
        <f t="shared" si="195"/>
        <v>836.85529364573154</v>
      </c>
      <c r="CD199" s="59">
        <f ca="1">AVERAGE(OFFSET($CC$3,0,0,'Données projet'!$E$12+1,1))-AVERAGE(OFFSET($H$3,0,0,'Données projet'!$E$12+1,1))</f>
        <v>346.37621722711009</v>
      </c>
      <c r="CE199" s="59">
        <f t="shared" si="207"/>
        <v>281.04213352617563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264.00000000000034</v>
      </c>
      <c r="CU199" s="17">
        <f>CT199*VLOOKUP('Données projet'!$B$13,Paramètres!$A$1:$I$89,3,0)*VLOOKUP('Données projet'!$B$13,Paramètres!$A$1:$I$89,5,0)</f>
        <v>284.16960000000034</v>
      </c>
      <c r="CV199" s="13">
        <f t="shared" si="173"/>
        <v>67.847405740313931</v>
      </c>
      <c r="CW199" s="20">
        <f t="shared" si="174"/>
        <v>613.09628499771406</v>
      </c>
      <c r="CX199" s="59">
        <f t="shared" si="196"/>
        <v>906.42961833104732</v>
      </c>
      <c r="CY199" s="59">
        <f ca="1">AVERAGE(OFFSET($CX$3,0,0,'Données projet'!$E$13+1,1))-AVERAGE(OFFSET($H$3,0,0,'Données projet'!$E$13+1,1))</f>
        <v>386.84212232126703</v>
      </c>
      <c r="CZ199" s="59">
        <f t="shared" si="208"/>
        <v>312.26317251925781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264.00000000000034</v>
      </c>
      <c r="O200" s="13">
        <f>N200*VLOOKUP('Données projet'!$B$9,Paramètres!$A$1:$I$89,3,0)*VLOOKUP('Données projet'!$B$9,Paramètres!$A$1:$I$89,5,0)</f>
        <v>238.86720000000028</v>
      </c>
      <c r="P200" s="13">
        <f t="shared" si="203"/>
        <v>58.195735973104206</v>
      </c>
      <c r="Q200" s="20">
        <f t="shared" si="162"/>
        <v>517.38461348649025</v>
      </c>
      <c r="R200" s="59">
        <f t="shared" si="191"/>
        <v>810.71794681982351</v>
      </c>
      <c r="S200" s="59">
        <f ca="1">AVERAGE(OFFSET($R$3,0,0,'Données projet'!$E$9+1,1))-AVERAGE(OFFSET($H$3,0,0,'Données projet'!$E$9+1,1))</f>
        <v>331.17319992770996</v>
      </c>
      <c r="T200" s="59">
        <f t="shared" si="204"/>
        <v>269.31145578726938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263.9999999999996</v>
      </c>
      <c r="AJ200" s="13">
        <f>AI200*VLOOKUP('Données projet'!$B$10,Paramètres!$A$1:$I$89,3,0)*VLOOKUP('Données projet'!$B$10,Paramètres!$A$1:$I$89,5,0)</f>
        <v>267.69599999999963</v>
      </c>
      <c r="AK200" s="13">
        <f t="shared" si="164"/>
        <v>64.360058723585382</v>
      </c>
      <c r="AL200" s="20">
        <f t="shared" si="165"/>
        <v>578.3309689435772</v>
      </c>
      <c r="AM200" s="59">
        <f t="shared" si="193"/>
        <v>871.66430227691058</v>
      </c>
      <c r="AN200" s="59">
        <f ca="1">AVERAGE(OFFSET($AM$3,0,0,'Données projet'!$E$10+1,1))-AVERAGE(OFFSET($H$3,0,0,'Données projet'!$E$10+1,1))</f>
        <v>367.69572408910977</v>
      </c>
      <c r="AO200" s="59">
        <f t="shared" si="205"/>
        <v>298.21938512262744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264.00000000000034</v>
      </c>
      <c r="BE200" s="13">
        <f>BD200*VLOOKUP('Données projet'!$B$11,Paramètres!$A$1:$I$89,3,0)*VLOOKUP('Données projet'!$B$11,Paramètres!$A$1:$I$89,5,0)</f>
        <v>255.34080000000034</v>
      </c>
      <c r="BF200" s="13">
        <f t="shared" si="167"/>
        <v>61.728182021952001</v>
      </c>
      <c r="BG200" s="20">
        <f t="shared" si="168"/>
        <v>552.22847702156707</v>
      </c>
      <c r="BH200" s="59">
        <f t="shared" si="194"/>
        <v>845.56181035490044</v>
      </c>
      <c r="BI200" s="59">
        <f ca="1">AVERAGE(OFFSET($BH$3,0,0,'Données projet'!$E$11+1,1))-AVERAGE(OFFSET($H$3,0,0,'Données projet'!$E$11+1,1))</f>
        <v>351.44031543819546</v>
      </c>
      <c r="BJ200" s="59">
        <f t="shared" si="206"/>
        <v>284.9494816485356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264.00000000000034</v>
      </c>
      <c r="BZ200" s="13">
        <f>BY200*VLOOKUP('Données projet'!$B$12,Paramètres!$A$1:$I$89,3,0)*VLOOKUP('Données projet'!$B$12,Paramètres!$A$1:$I$89,5,0)</f>
        <v>251.22240000000031</v>
      </c>
      <c r="CA200" s="13">
        <f t="shared" si="170"/>
        <v>60.847625059749866</v>
      </c>
      <c r="CB200" s="20">
        <f t="shared" si="171"/>
        <v>543.52196031239816</v>
      </c>
      <c r="CC200" s="59">
        <f t="shared" si="195"/>
        <v>836.85529364573154</v>
      </c>
      <c r="CD200" s="59">
        <f ca="1">AVERAGE(OFFSET($CC$3,0,0,'Données projet'!$E$12+1,1))-AVERAGE(OFFSET($H$3,0,0,'Données projet'!$E$12+1,1))</f>
        <v>346.37621722711009</v>
      </c>
      <c r="CE200" s="59">
        <f t="shared" si="207"/>
        <v>281.04213352617563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264.00000000000034</v>
      </c>
      <c r="CU200" s="17">
        <f>CT200*VLOOKUP('Données projet'!$B$13,Paramètres!$A$1:$I$89,3,0)*VLOOKUP('Données projet'!$B$13,Paramètres!$A$1:$I$89,5,0)</f>
        <v>284.16960000000034</v>
      </c>
      <c r="CV200" s="13">
        <f t="shared" si="173"/>
        <v>67.847405740313931</v>
      </c>
      <c r="CW200" s="20">
        <f t="shared" si="174"/>
        <v>613.09628499771406</v>
      </c>
      <c r="CX200" s="59">
        <f t="shared" si="196"/>
        <v>906.42961833104732</v>
      </c>
      <c r="CY200" s="59">
        <f ca="1">AVERAGE(OFFSET($CX$3,0,0,'Données projet'!$E$13+1,1))-AVERAGE(OFFSET($H$3,0,0,'Données projet'!$E$13+1,1))</f>
        <v>386.84212232126703</v>
      </c>
      <c r="CZ200" s="59">
        <f t="shared" si="208"/>
        <v>312.26317251925781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264.00000000000034</v>
      </c>
      <c r="O201" s="13">
        <f>N201*VLOOKUP('Données projet'!$B$9,Paramètres!$A$1:$I$89,3,0)*VLOOKUP('Données projet'!$B$9,Paramètres!$A$1:$I$89,5,0)</f>
        <v>238.86720000000028</v>
      </c>
      <c r="P201" s="13">
        <f t="shared" si="203"/>
        <v>58.195735973104206</v>
      </c>
      <c r="Q201" s="20">
        <f t="shared" si="162"/>
        <v>517.38461348649025</v>
      </c>
      <c r="R201" s="59">
        <f t="shared" si="191"/>
        <v>810.71794681982351</v>
      </c>
      <c r="S201" s="59">
        <f ca="1">AVERAGE(OFFSET($R$3,0,0,'Données projet'!$E$9+1,1))-AVERAGE(OFFSET($H$3,0,0,'Données projet'!$E$9+1,1))</f>
        <v>331.17319992770996</v>
      </c>
      <c r="T201" s="59">
        <f t="shared" si="204"/>
        <v>269.31145578726938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263.9999999999996</v>
      </c>
      <c r="AJ201" s="13">
        <f>AI201*VLOOKUP('Données projet'!$B$10,Paramètres!$A$1:$I$89,3,0)*VLOOKUP('Données projet'!$B$10,Paramètres!$A$1:$I$89,5,0)</f>
        <v>267.69599999999963</v>
      </c>
      <c r="AK201" s="13">
        <f t="shared" si="164"/>
        <v>64.360058723585382</v>
      </c>
      <c r="AL201" s="20">
        <f t="shared" si="165"/>
        <v>578.3309689435772</v>
      </c>
      <c r="AM201" s="59">
        <f t="shared" si="193"/>
        <v>871.66430227691058</v>
      </c>
      <c r="AN201" s="59">
        <f ca="1">AVERAGE(OFFSET($AM$3,0,0,'Données projet'!$E$10+1,1))-AVERAGE(OFFSET($H$3,0,0,'Données projet'!$E$10+1,1))</f>
        <v>367.69572408910977</v>
      </c>
      <c r="AO201" s="59">
        <f t="shared" si="205"/>
        <v>298.21938512262744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264.00000000000034</v>
      </c>
      <c r="BE201" s="13">
        <f>BD201*VLOOKUP('Données projet'!$B$11,Paramètres!$A$1:$I$89,3,0)*VLOOKUP('Données projet'!$B$11,Paramètres!$A$1:$I$89,5,0)</f>
        <v>255.34080000000034</v>
      </c>
      <c r="BF201" s="13">
        <f t="shared" si="167"/>
        <v>61.728182021952001</v>
      </c>
      <c r="BG201" s="20">
        <f t="shared" si="168"/>
        <v>552.22847702156707</v>
      </c>
      <c r="BH201" s="59">
        <f t="shared" si="194"/>
        <v>845.56181035490044</v>
      </c>
      <c r="BI201" s="59">
        <f ca="1">AVERAGE(OFFSET($BH$3,0,0,'Données projet'!$E$11+1,1))-AVERAGE(OFFSET($H$3,0,0,'Données projet'!$E$11+1,1))</f>
        <v>351.44031543819546</v>
      </c>
      <c r="BJ201" s="59">
        <f t="shared" si="206"/>
        <v>284.9494816485356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264.00000000000034</v>
      </c>
      <c r="BZ201" s="13">
        <f>BY201*VLOOKUP('Données projet'!$B$12,Paramètres!$A$1:$I$89,3,0)*VLOOKUP('Données projet'!$B$12,Paramètres!$A$1:$I$89,5,0)</f>
        <v>251.22240000000031</v>
      </c>
      <c r="CA201" s="13">
        <f t="shared" si="170"/>
        <v>60.847625059749866</v>
      </c>
      <c r="CB201" s="20">
        <f t="shared" si="171"/>
        <v>543.52196031239816</v>
      </c>
      <c r="CC201" s="59">
        <f t="shared" si="195"/>
        <v>836.85529364573154</v>
      </c>
      <c r="CD201" s="59">
        <f ca="1">AVERAGE(OFFSET($CC$3,0,0,'Données projet'!$E$12+1,1))-AVERAGE(OFFSET($H$3,0,0,'Données projet'!$E$12+1,1))</f>
        <v>346.37621722711009</v>
      </c>
      <c r="CE201" s="59">
        <f t="shared" si="207"/>
        <v>281.04213352617563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264.00000000000034</v>
      </c>
      <c r="CU201" s="17">
        <f>CT201*VLOOKUP('Données projet'!$B$13,Paramètres!$A$1:$I$89,3,0)*VLOOKUP('Données projet'!$B$13,Paramètres!$A$1:$I$89,5,0)</f>
        <v>284.16960000000034</v>
      </c>
      <c r="CV201" s="13">
        <f t="shared" si="173"/>
        <v>67.847405740313931</v>
      </c>
      <c r="CW201" s="20">
        <f t="shared" si="174"/>
        <v>613.09628499771406</v>
      </c>
      <c r="CX201" s="59">
        <f t="shared" si="196"/>
        <v>906.42961833104732</v>
      </c>
      <c r="CY201" s="59">
        <f ca="1">AVERAGE(OFFSET($CX$3,0,0,'Données projet'!$E$13+1,1))-AVERAGE(OFFSET($H$3,0,0,'Données projet'!$E$13+1,1))</f>
        <v>386.84212232126703</v>
      </c>
      <c r="CZ201" s="59">
        <f t="shared" si="208"/>
        <v>312.26317251925781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264.00000000000034</v>
      </c>
      <c r="O202" s="13">
        <f>N202*VLOOKUP('Données projet'!$B$9,Paramètres!$A$1:$I$89,3,0)*VLOOKUP('Données projet'!$B$9,Paramètres!$A$1:$I$89,5,0)</f>
        <v>238.86720000000028</v>
      </c>
      <c r="P202" s="13">
        <f t="shared" si="203"/>
        <v>58.195735973104206</v>
      </c>
      <c r="Q202" s="20">
        <f t="shared" si="162"/>
        <v>517.38461348649025</v>
      </c>
      <c r="R202" s="59">
        <f t="shared" si="191"/>
        <v>810.71794681982351</v>
      </c>
      <c r="S202" s="59">
        <f ca="1">AVERAGE(OFFSET($R$3,0,0,'Données projet'!$E$9+1,1))-AVERAGE(OFFSET($H$3,0,0,'Données projet'!$E$9+1,1))</f>
        <v>331.17319992770996</v>
      </c>
      <c r="T202" s="59">
        <f t="shared" si="204"/>
        <v>269.31145578726938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263.9999999999996</v>
      </c>
      <c r="AJ202" s="13">
        <f>AI202*VLOOKUP('Données projet'!$B$10,Paramètres!$A$1:$I$89,3,0)*VLOOKUP('Données projet'!$B$10,Paramètres!$A$1:$I$89,5,0)</f>
        <v>267.69599999999963</v>
      </c>
      <c r="AK202" s="13">
        <f t="shared" si="164"/>
        <v>64.360058723585382</v>
      </c>
      <c r="AL202" s="20">
        <f t="shared" si="165"/>
        <v>578.3309689435772</v>
      </c>
      <c r="AM202" s="59">
        <f t="shared" si="193"/>
        <v>871.66430227691058</v>
      </c>
      <c r="AN202" s="59">
        <f ca="1">AVERAGE(OFFSET($AM$3,0,0,'Données projet'!$E$10+1,1))-AVERAGE(OFFSET($H$3,0,0,'Données projet'!$E$10+1,1))</f>
        <v>367.69572408910977</v>
      </c>
      <c r="AO202" s="59">
        <f t="shared" si="205"/>
        <v>298.21938512262744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264.00000000000034</v>
      </c>
      <c r="BE202" s="13">
        <f>BD202*VLOOKUP('Données projet'!$B$11,Paramètres!$A$1:$I$89,3,0)*VLOOKUP('Données projet'!$B$11,Paramètres!$A$1:$I$89,5,0)</f>
        <v>255.34080000000034</v>
      </c>
      <c r="BF202" s="13">
        <f t="shared" si="167"/>
        <v>61.728182021952001</v>
      </c>
      <c r="BG202" s="20">
        <f t="shared" si="168"/>
        <v>552.22847702156707</v>
      </c>
      <c r="BH202" s="59">
        <f t="shared" si="194"/>
        <v>845.56181035490044</v>
      </c>
      <c r="BI202" s="59">
        <f ca="1">AVERAGE(OFFSET($BH$3,0,0,'Données projet'!$E$11+1,1))-AVERAGE(OFFSET($H$3,0,0,'Données projet'!$E$11+1,1))</f>
        <v>351.44031543819546</v>
      </c>
      <c r="BJ202" s="59">
        <f t="shared" si="206"/>
        <v>284.9494816485356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264.00000000000034</v>
      </c>
      <c r="BZ202" s="13">
        <f>BY202*VLOOKUP('Données projet'!$B$12,Paramètres!$A$1:$I$89,3,0)*VLOOKUP('Données projet'!$B$12,Paramètres!$A$1:$I$89,5,0)</f>
        <v>251.22240000000031</v>
      </c>
      <c r="CA202" s="13">
        <f t="shared" si="170"/>
        <v>60.847625059749866</v>
      </c>
      <c r="CB202" s="20">
        <f t="shared" si="171"/>
        <v>543.52196031239816</v>
      </c>
      <c r="CC202" s="59">
        <f t="shared" si="195"/>
        <v>836.85529364573154</v>
      </c>
      <c r="CD202" s="59">
        <f ca="1">AVERAGE(OFFSET($CC$3,0,0,'Données projet'!$E$12+1,1))-AVERAGE(OFFSET($H$3,0,0,'Données projet'!$E$12+1,1))</f>
        <v>346.37621722711009</v>
      </c>
      <c r="CE202" s="59">
        <f t="shared" si="207"/>
        <v>281.04213352617563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264.00000000000034</v>
      </c>
      <c r="CU202" s="17">
        <f>CT202*VLOOKUP('Données projet'!$B$13,Paramètres!$A$1:$I$89,3,0)*VLOOKUP('Données projet'!$B$13,Paramètres!$A$1:$I$89,5,0)</f>
        <v>284.16960000000034</v>
      </c>
      <c r="CV202" s="13">
        <f t="shared" si="173"/>
        <v>67.847405740313931</v>
      </c>
      <c r="CW202" s="20">
        <f t="shared" si="174"/>
        <v>613.09628499771406</v>
      </c>
      <c r="CX202" s="59">
        <f t="shared" si="196"/>
        <v>906.42961833104732</v>
      </c>
      <c r="CY202" s="59">
        <f ca="1">AVERAGE(OFFSET($CX$3,0,0,'Données projet'!$E$13+1,1))-AVERAGE(OFFSET($H$3,0,0,'Données projet'!$E$13+1,1))</f>
        <v>386.84212232126703</v>
      </c>
      <c r="CZ202" s="59">
        <f t="shared" si="208"/>
        <v>312.26317251925781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264.00000000000034</v>
      </c>
      <c r="O203" s="13">
        <f>N203*VLOOKUP('Données projet'!$B$9,Paramètres!$A$1:$I$89,3,0)*VLOOKUP('Données projet'!$B$9,Paramètres!$A$1:$I$89,5,0)</f>
        <v>238.86720000000028</v>
      </c>
      <c r="P203" s="13">
        <f t="shared" si="203"/>
        <v>58.195735973104206</v>
      </c>
      <c r="Q203" s="20">
        <f t="shared" si="162"/>
        <v>517.38461348649025</v>
      </c>
      <c r="R203" s="59">
        <f t="shared" si="191"/>
        <v>810.71794681982351</v>
      </c>
      <c r="S203" s="59">
        <f ca="1">AVERAGE(OFFSET($R$3,0,0,'Données projet'!$E$9+1,1))-AVERAGE(OFFSET($H$3,0,0,'Données projet'!$E$9+1,1))</f>
        <v>331.17319992770996</v>
      </c>
      <c r="T203" s="59">
        <f t="shared" si="204"/>
        <v>269.31145578726938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263.9999999999996</v>
      </c>
      <c r="AJ203" s="13">
        <f>AI203*VLOOKUP('Données projet'!$B$10,Paramètres!$A$1:$I$89,3,0)*VLOOKUP('Données projet'!$B$10,Paramètres!$A$1:$I$89,5,0)</f>
        <v>267.69599999999963</v>
      </c>
      <c r="AK203" s="13">
        <f t="shared" si="164"/>
        <v>64.360058723585382</v>
      </c>
      <c r="AL203" s="20">
        <f t="shared" si="165"/>
        <v>578.3309689435772</v>
      </c>
      <c r="AM203" s="59">
        <f t="shared" si="193"/>
        <v>871.66430227691058</v>
      </c>
      <c r="AN203" s="59">
        <f ca="1">AVERAGE(OFFSET($AM$3,0,0,'Données projet'!$E$10+1,1))-AVERAGE(OFFSET($H$3,0,0,'Données projet'!$E$10+1,1))</f>
        <v>367.69572408910977</v>
      </c>
      <c r="AO203" s="59">
        <f t="shared" si="205"/>
        <v>298.21938512262744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264.00000000000034</v>
      </c>
      <c r="BE203" s="13">
        <f>BD203*VLOOKUP('Données projet'!$B$11,Paramètres!$A$1:$I$89,3,0)*VLOOKUP('Données projet'!$B$11,Paramètres!$A$1:$I$89,5,0)</f>
        <v>255.34080000000034</v>
      </c>
      <c r="BF203" s="13">
        <f t="shared" si="167"/>
        <v>61.728182021952001</v>
      </c>
      <c r="BG203" s="20">
        <f t="shared" si="168"/>
        <v>552.22847702156707</v>
      </c>
      <c r="BH203" s="59">
        <f t="shared" si="194"/>
        <v>845.56181035490044</v>
      </c>
      <c r="BI203" s="59">
        <f ca="1">AVERAGE(OFFSET($BH$3,0,0,'Données projet'!$E$11+1,1))-AVERAGE(OFFSET($H$3,0,0,'Données projet'!$E$11+1,1))</f>
        <v>351.44031543819546</v>
      </c>
      <c r="BJ203" s="59">
        <f t="shared" si="206"/>
        <v>284.9494816485356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264.00000000000034</v>
      </c>
      <c r="BZ203" s="13">
        <f>BY203*VLOOKUP('Données projet'!$B$12,Paramètres!$A$1:$I$89,3,0)*VLOOKUP('Données projet'!$B$12,Paramètres!$A$1:$I$89,5,0)</f>
        <v>251.22240000000031</v>
      </c>
      <c r="CA203" s="13">
        <f t="shared" si="170"/>
        <v>60.847625059749866</v>
      </c>
      <c r="CB203" s="20">
        <f t="shared" si="171"/>
        <v>543.52196031239816</v>
      </c>
      <c r="CC203" s="59">
        <f t="shared" si="195"/>
        <v>836.85529364573154</v>
      </c>
      <c r="CD203" s="59">
        <f ca="1">AVERAGE(OFFSET($CC$3,0,0,'Données projet'!$E$12+1,1))-AVERAGE(OFFSET($H$3,0,0,'Données projet'!$E$12+1,1))</f>
        <v>346.37621722711009</v>
      </c>
      <c r="CE203" s="59">
        <f t="shared" si="207"/>
        <v>281.04213352617563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264.00000000000034</v>
      </c>
      <c r="CU203" s="17">
        <f>CT203*VLOOKUP('Données projet'!$B$13,Paramètres!$A$1:$I$89,3,0)*VLOOKUP('Données projet'!$B$13,Paramètres!$A$1:$I$89,5,0)</f>
        <v>284.16960000000034</v>
      </c>
      <c r="CV203" s="13">
        <f t="shared" si="173"/>
        <v>67.847405740313931</v>
      </c>
      <c r="CW203" s="20">
        <f t="shared" si="174"/>
        <v>613.09628499771406</v>
      </c>
      <c r="CX203" s="59">
        <f t="shared" si="196"/>
        <v>906.42961833104732</v>
      </c>
      <c r="CY203" s="59">
        <f ca="1">AVERAGE(OFFSET($CX$3,0,0,'Données projet'!$E$13+1,1))-AVERAGE(OFFSET($H$3,0,0,'Données projet'!$E$13+1,1))</f>
        <v>386.84212232126703</v>
      </c>
      <c r="CZ203" s="59">
        <f t="shared" si="208"/>
        <v>312.26317251925781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1.1289407081911891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1.1291051215350696</v>
      </c>
      <c r="BA205" s="82">
        <f>EXP(LN('Données projet'!B88)/'Données projet'!A88)</f>
        <v>1.1289407081911891</v>
      </c>
      <c r="BV205" s="82">
        <f>EXP(LN('Données projet'!B114)/'Données projet'!A114)</f>
        <v>1.1289407081911891</v>
      </c>
      <c r="CQ205" s="82">
        <f>EXP(LN('Données projet'!B140)/'Données projet'!A140)</f>
        <v>1.1289407081911891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6" zoomScale="90" zoomScaleNormal="90" workbookViewId="0">
      <selection activeCell="C16" sqref="C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1.1800000000000002</v>
      </c>
      <c r="C6" s="147">
        <f ca="1">IF(OR('Données projet'!B9="",'Données projet'!C9="",'Données projet'!C9=0%),0,Calculateur!S3)</f>
        <v>331.17319992770996</v>
      </c>
      <c r="D6" s="147">
        <f>IF(OR('Données projet'!B9="",'Données projet'!C9="",'Données projet'!C9=0%),0,Calculateur!T3)</f>
        <v>269.31145578726938</v>
      </c>
      <c r="E6" s="147">
        <f ca="1">MIN(C6,D6)</f>
        <v>269.31145578726938</v>
      </c>
      <c r="F6" s="147">
        <f ca="1">E6*B6</f>
        <v>317.78751782897791</v>
      </c>
      <c r="G6" s="147">
        <f ca="1">F6*(100%-'Données projet'!$C$24)*(100%-'Données projet'!$C$25)*(100%-'Données projet'!$C$26)*(100%-'Données projet'!$C$27)</f>
        <v>231.66710049732495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231.66710049732495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1.1800000000000002</v>
      </c>
      <c r="C7" s="147">
        <f ca="1">IF(OR('Données projet'!B10="",'Données projet'!C10="",'Données projet'!C10=0%),0,Calculateur!AN3)</f>
        <v>367.69572408910977</v>
      </c>
      <c r="D7" s="147">
        <f>IF(OR('Données projet'!B10="",'Données projet'!C10="",'Données projet'!C10=0%),0,Calculateur!AO3)</f>
        <v>298.21938512262744</v>
      </c>
      <c r="E7" s="147">
        <f t="shared" ref="E7:E15" ca="1" si="0">MIN(C7,D7)</f>
        <v>298.21938512262744</v>
      </c>
      <c r="F7" s="147">
        <f t="shared" ref="F7:F15" ca="1" si="1">E7*B7</f>
        <v>351.89887444470043</v>
      </c>
      <c r="G7" s="147">
        <f ca="1">F7*(100%-'Données projet'!$C$24)*(100%-'Données projet'!$C$25)*(100%-'Données projet'!$C$26)*(100%-'Données projet'!$C$27)</f>
        <v>256.53427947018662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256.53427947018662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Alisier torminal</v>
      </c>
      <c r="B8" s="154">
        <f>'Données projet'!D11</f>
        <v>1.1800000000000002</v>
      </c>
      <c r="C8" s="147">
        <f ca="1">IF(OR('Données projet'!B11="",'Données projet'!C11="",'Données projet'!C11=0%),0,Calculateur!BI3)</f>
        <v>351.44031543819546</v>
      </c>
      <c r="D8" s="147">
        <f>IF(OR('Données projet'!B11="",'Données projet'!C11="",'Données projet'!C11=0%),0,Calculateur!BJ3)</f>
        <v>284.9494816485356</v>
      </c>
      <c r="E8" s="147">
        <f t="shared" ca="1" si="0"/>
        <v>284.9494816485356</v>
      </c>
      <c r="F8" s="147">
        <f t="shared" ca="1" si="1"/>
        <v>336.24038834527204</v>
      </c>
      <c r="G8" s="147">
        <f ca="1">F8*(100%-'Données projet'!$C$24)*(100%-'Données projet'!$C$25)*(100%-'Données projet'!$C$26)*(100%-'Données projet'!$C$27)</f>
        <v>245.11924310370333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245.11924310370333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Charme</v>
      </c>
      <c r="B9" s="154">
        <f>'Données projet'!D12</f>
        <v>1.1800000000000002</v>
      </c>
      <c r="C9" s="147">
        <f ca="1">IF(OR('Données projet'!B12="",'Données projet'!C12="",'Données projet'!C12=0%),0,Calculateur!CD3)</f>
        <v>346.37621722711009</v>
      </c>
      <c r="D9" s="147">
        <f>IF(OR('Données projet'!B12="",'Données projet'!C12="",'Données projet'!C12=0%),0,Calculateur!CE3)</f>
        <v>281.04213352617563</v>
      </c>
      <c r="E9" s="147">
        <f t="shared" ca="1" si="0"/>
        <v>281.04213352617563</v>
      </c>
      <c r="F9" s="147">
        <f t="shared" ca="1" si="1"/>
        <v>331.62971756088729</v>
      </c>
      <c r="G9" s="147">
        <f ca="1">F9*(100%-'Données projet'!$C$24)*(100%-'Données projet'!$C$25)*(100%-'Données projet'!$C$26)*(100%-'Données projet'!$C$27)</f>
        <v>241.75806410188687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241.75806410188687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Cormier</v>
      </c>
      <c r="B10" s="154">
        <f>'Données projet'!D13</f>
        <v>1.1800000000000002</v>
      </c>
      <c r="C10" s="147">
        <f ca="1">IF(OR('Données projet'!B13="",'Données projet'!C13="",'Données projet'!C13=0%),0,Calculateur!CY3)</f>
        <v>386.84212232126703</v>
      </c>
      <c r="D10" s="147">
        <f>IF(OR('Données projet'!B13="",'Données projet'!C13="",'Données projet'!C13=0%),0,Calculateur!CZ3)</f>
        <v>312.26317251925781</v>
      </c>
      <c r="E10" s="147">
        <f t="shared" ca="1" si="0"/>
        <v>312.26317251925781</v>
      </c>
      <c r="F10" s="147">
        <f t="shared" ca="1" si="1"/>
        <v>368.47054357272424</v>
      </c>
      <c r="G10" s="147">
        <f ca="1">F10*(100%-'Données projet'!$C$24)*(100%-'Données projet'!$C$25)*(100%-'Données projet'!$C$26)*(100%-'Données projet'!$C$27)</f>
        <v>268.61502626451596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268.61502626451596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1706.0270417525619</v>
      </c>
      <c r="G16" s="166">
        <f t="shared" ca="1" si="3"/>
        <v>1243.6937134376178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1243.6937134376178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20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778.50469211487462</v>
      </c>
      <c r="U10" s="178">
        <f>'Données projet'!D9</f>
        <v>1.1800000000000002</v>
      </c>
      <c r="V10" s="177">
        <f>U10*T10</f>
        <v>918.63553669555222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636.37353521697003</v>
      </c>
      <c r="U11" s="178">
        <f>'Données projet'!D10</f>
        <v>1.1800000000000002</v>
      </c>
      <c r="V11" s="177">
        <f t="shared" ref="V11" si="0">U11*T11</f>
        <v>750.92077155602476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778.50469211487462</v>
      </c>
      <c r="U12" s="178">
        <f>'Données projet'!D11</f>
        <v>1.1800000000000002</v>
      </c>
      <c r="V12" s="177">
        <f t="shared" ref="V12:V19" si="1">U12*T12</f>
        <v>918.63553669555222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778.50469211487462</v>
      </c>
      <c r="U13" s="178">
        <f>'Données projet'!D12</f>
        <v>1.1800000000000002</v>
      </c>
      <c r="V13" s="177">
        <f t="shared" si="1"/>
        <v>918.63553669555222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778.50469211487462</v>
      </c>
      <c r="U14" s="178">
        <f>'Données projet'!D13</f>
        <v>1.1800000000000002</v>
      </c>
      <c r="V14" s="177">
        <f t="shared" si="1"/>
        <v>918.63553669555222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20022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42</v>
      </c>
      <c r="B23" s="181">
        <f>'Données projet'!D36</f>
        <v>43</v>
      </c>
      <c r="C23" s="193">
        <v>94</v>
      </c>
      <c r="D23" s="182">
        <f>B23*C23</f>
        <v>4042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-108617.4078950589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84</v>
      </c>
      <c r="B24" s="181">
        <f>'Données projet'!D37</f>
        <v>61</v>
      </c>
      <c r="C24" s="193">
        <v>94</v>
      </c>
      <c r="D24" s="182">
        <f t="shared" ref="D24:D42" si="2">B24*C24</f>
        <v>5734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33105.897708172924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247.5</v>
      </c>
      <c r="Q25" s="234"/>
      <c r="R25" s="23"/>
      <c r="S25" s="186" t="s">
        <v>266</v>
      </c>
      <c r="T25" s="299">
        <f ca="1">T23-T24</f>
        <v>-141723.30560323183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5611.1691030801558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247.5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236.84210526315792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226.64316293125162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216.88340950359006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207.54393253932068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198.60663400891931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190.05419522384628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181.8700432764079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174.03831892479232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166.5438458610453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159.37210130243571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152.50918784922078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145.94180655427829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139.6572311524194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133.64328339944444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127.88830947315256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122.38115739057666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117.11115539768102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112.06809128964693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107.24219262167171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102.62410777193467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42</v>
      </c>
      <c r="B54" s="181">
        <f>'Données projet'!D62</f>
        <v>43</v>
      </c>
      <c r="C54" s="191">
        <v>94</v>
      </c>
      <c r="D54" s="179">
        <f>B54*C54</f>
        <v>4042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98.204887820033164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84</v>
      </c>
      <c r="B55" s="181">
        <f>'Données projet'!D63</f>
        <v>61</v>
      </c>
      <c r="C55" s="191">
        <v>94</v>
      </c>
      <c r="D55" s="179">
        <f t="shared" ref="D55:D73" si="4">B55*C55</f>
        <v>5734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93.975969205773396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89.929157134711389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86.056609698288426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82.350822677787974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78.804615002667944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75.411114835088938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72.163746253673636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69.056216510692465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66.082503837983239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63.236845777974381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60.5137280172004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57.907873700670251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55.414233206383017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53.027974360175136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50.744473071937939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48.559304375060229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46.468233851732286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44.467209427495014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42.552353519133995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40.719955520702392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38.966464613112343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37.288482883361091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35.682758740058468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34.146180612496138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32.675770921048944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31.268680307223867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29.922182112175964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28.633667092991352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27.400638366498907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26.220706570812354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42</v>
      </c>
      <c r="B85" s="181">
        <f>'Données projet'!D88</f>
        <v>43</v>
      </c>
      <c r="C85" s="191">
        <v>94</v>
      </c>
      <c r="D85" s="179">
        <f>B85*C85</f>
        <v>4042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25.091585235227136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84</v>
      </c>
      <c r="B86" s="181">
        <f>'Données projet'!D89</f>
        <v>61</v>
      </c>
      <c r="C86" s="191">
        <v>94</v>
      </c>
      <c r="D86" s="179">
        <f t="shared" ref="D86:D104" si="6">B86*C86</f>
        <v>5734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24.011086349499649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22.977116123923121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21.987670931983843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21.040833427735741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20.134768830369133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19.267721368774293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18.438010879209852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17.644029549483115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16.884238803333119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16.157166318979069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15.461403176056523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14.795601125412949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14.158469976471721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13.548775097102128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12.965335021150361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12.407019158995563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11.87274560669432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11.361479049468251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10.872228755472012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10.40404665595408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9.9560255080900308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9.5272971369282597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9.1170307530413961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8.7244313426233475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8.3487381269122949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7.9892230879543513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7.6451895578510527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7.3159708687569909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7.0009290610114752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6.6994536469009338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42</v>
      </c>
      <c r="B116" s="181">
        <f>'Données projet'!D114</f>
        <v>43</v>
      </c>
      <c r="C116" s="191">
        <v>94</v>
      </c>
      <c r="D116" s="179">
        <f>B116*C116</f>
        <v>4042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6.4109604276563967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84</v>
      </c>
      <c r="B117" s="181">
        <f>'Données projet'!D115</f>
        <v>61</v>
      </c>
      <c r="C117" s="191">
        <v>94</v>
      </c>
      <c r="D117" s="179">
        <f t="shared" ref="D117:D135" si="8">B117*C117</f>
        <v>5734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6.1348903613936825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str">
        <f>IF(O117+1&lt;=MIN('Données projet'!$E$9:$E$18),O117+1,"STOP")</f>
        <v>STOP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42</v>
      </c>
      <c r="B147" s="175">
        <f>'Données projet'!D140</f>
        <v>43</v>
      </c>
      <c r="C147" s="191">
        <v>94</v>
      </c>
      <c r="D147" s="182">
        <f>B147*C147</f>
        <v>4042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84</v>
      </c>
      <c r="B148" s="175">
        <f>'Données projet'!D141</f>
        <v>61</v>
      </c>
      <c r="C148" s="191">
        <v>94</v>
      </c>
      <c r="D148" s="182">
        <f t="shared" ref="D148:D166" si="10">B148*C148</f>
        <v>5734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andre jouve</cp:lastModifiedBy>
  <dcterms:created xsi:type="dcterms:W3CDTF">2021-02-01T08:22:39Z</dcterms:created>
  <dcterms:modified xsi:type="dcterms:W3CDTF">2024-04-27T06:12:10Z</dcterms:modified>
</cp:coreProperties>
</file>