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BARON 2 (33) Indivision GARZARO\Doc fin\"/>
    </mc:Choice>
  </mc:AlternateContent>
  <xr:revisionPtr revIDLastSave="0" documentId="13_ncr:1_{F049F429-FEA4-4A77-A657-5A776EC20399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B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HH161" i="2"/>
  <c r="HG161" i="2"/>
  <c r="EA161" i="2"/>
  <c r="FS161" i="2"/>
  <c r="EX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C168" i="2"/>
  <c r="DG168" i="2"/>
  <c r="EV168" i="2"/>
  <c r="EY168" i="2" s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HH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B185" i="2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HI195" i="2"/>
  <c r="EA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78" i="2" a="1"/>
  <c r="EI178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4" i="2" a="1"/>
  <c r="FD14" i="2" s="1"/>
  <c r="FD43" i="2" a="1"/>
  <c r="FD43" i="2" s="1"/>
  <c r="FD167" i="2" a="1"/>
  <c r="FD167" i="2" s="1"/>
  <c r="FD159" i="2" a="1"/>
  <c r="FD159" i="2" s="1"/>
  <c r="FD187" i="2" a="1"/>
  <c r="FD187" i="2" s="1"/>
  <c r="BC130" i="2" a="1"/>
  <c r="BC130" i="2" s="1"/>
  <c r="BC55" i="2" a="1"/>
  <c r="BC55" i="2" s="1"/>
  <c r="BC32" i="2" a="1"/>
  <c r="BC32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71" i="2" a="1"/>
  <c r="EI71" i="2" s="1"/>
  <c r="EI20" i="2" a="1"/>
  <c r="EI20" i="2" s="1"/>
  <c r="EI113" i="2" a="1"/>
  <c r="EI113" i="2" s="1"/>
  <c r="EI170" i="2" a="1"/>
  <c r="EI170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4" i="2" l="1" a="1"/>
  <c r="BC84" i="2" s="1"/>
  <c r="BC192" i="2" a="1"/>
  <c r="BC1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47" i="2" a="1"/>
  <c r="BC47" i="2" s="1"/>
  <c r="BC68" i="2" a="1"/>
  <c r="BC68" i="2" s="1"/>
  <c r="BC58" i="2" a="1"/>
  <c r="BC58" i="2" s="1"/>
  <c r="BC34" i="2" a="1"/>
  <c r="BC34" i="2" s="1"/>
  <c r="BC164" i="2" a="1"/>
  <c r="BC164" i="2" s="1"/>
  <c r="AH62" i="2" a="1"/>
  <c r="AH62" i="2" s="1"/>
  <c r="AH163" i="2" a="1"/>
  <c r="AH163" i="2" s="1"/>
  <c r="AH199" i="2" a="1"/>
  <c r="AH199" i="2" s="1"/>
  <c r="AH19" i="2" a="1"/>
  <c r="AH19" i="2" s="1"/>
  <c r="AH90" i="2" a="1"/>
  <c r="AH90" i="2" s="1"/>
  <c r="AH166" i="2" a="1"/>
  <c r="AH166" i="2" s="1"/>
  <c r="EI37" i="2" a="1"/>
  <c r="EI37" i="2" s="1"/>
  <c r="EI57" i="2" a="1"/>
  <c r="EI57" i="2" s="1"/>
  <c r="FD194" i="2" a="1"/>
  <c r="FD194" i="2" s="1"/>
  <c r="FD48" i="2" a="1"/>
  <c r="FD48" i="2" s="1"/>
  <c r="EI145" i="2" a="1"/>
  <c r="EI145" i="2" s="1"/>
  <c r="EI35" i="2" a="1"/>
  <c r="EI35" i="2" s="1"/>
  <c r="EI36" i="2" a="1"/>
  <c r="EI36" i="2" s="1"/>
  <c r="FD19" i="2" a="1"/>
  <c r="FD19" i="2" s="1"/>
  <c r="FD44" i="2" a="1"/>
  <c r="FD44" i="2" s="1"/>
  <c r="EI162" i="2" a="1"/>
  <c r="EI162" i="2" s="1"/>
  <c r="EI87" i="2" a="1"/>
  <c r="EI87" i="2" s="1"/>
  <c r="FD160" i="2" a="1"/>
  <c r="FD160" i="2" s="1"/>
  <c r="FD188" i="2" a="1"/>
  <c r="FD188" i="2" s="1"/>
  <c r="EI150" i="2" a="1"/>
  <c r="EI150" i="2" s="1"/>
  <c r="EI139" i="2" a="1"/>
  <c r="EI139" i="2" s="1"/>
  <c r="EI67" i="2" a="1"/>
  <c r="EI67" i="2" s="1"/>
  <c r="EI109" i="2" a="1"/>
  <c r="EI109" i="2" s="1"/>
  <c r="FD137" i="2" a="1"/>
  <c r="FD137" i="2" s="1"/>
  <c r="FD60" i="2" a="1"/>
  <c r="FD60" i="2" s="1"/>
  <c r="EI29" i="2" a="1"/>
  <c r="EI29" i="2" s="1"/>
  <c r="EI16" i="2" a="1"/>
  <c r="EI16" i="2" s="1"/>
  <c r="FD107" i="2" a="1"/>
  <c r="FD107" i="2" s="1"/>
  <c r="EI153" i="2" a="1"/>
  <c r="EI153" i="2" s="1"/>
  <c r="EI128" i="2" a="1"/>
  <c r="EI128" i="2" s="1"/>
  <c r="FD131" i="2" a="1"/>
  <c r="FD131" i="2" s="1"/>
  <c r="EI195" i="2" a="1"/>
  <c r="EI195" i="2" s="1"/>
  <c r="EI198" i="2" a="1"/>
  <c r="EI198" i="2" s="1"/>
  <c r="EI34" i="2" a="1"/>
  <c r="EI34" i="2" s="1"/>
  <c r="FD64" i="2" a="1"/>
  <c r="FD64" i="2" s="1"/>
  <c r="FD144" i="2" a="1"/>
  <c r="FD144" i="2" s="1"/>
  <c r="EI165" i="2" a="1"/>
  <c r="EI165" i="2" s="1"/>
  <c r="FD189" i="2" a="1"/>
  <c r="FD189" i="2" s="1"/>
  <c r="EI142" i="2" a="1"/>
  <c r="EI142" i="2" s="1"/>
  <c r="FD21" i="2" a="1"/>
  <c r="FD21" i="2" s="1"/>
  <c r="FS203" i="2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1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54" i="2" l="1"/>
  <c r="BI142" i="2"/>
  <c r="BI191" i="2"/>
  <c r="BI62" i="2"/>
  <c r="BI196" i="2"/>
  <c r="BI138" i="2"/>
  <c r="BI192" i="2"/>
  <c r="BI47" i="2"/>
  <c r="BI85" i="2"/>
  <c r="BI144" i="2"/>
  <c r="BI42" i="2"/>
  <c r="BI121" i="2"/>
  <c r="BI19" i="2"/>
  <c r="BI100" i="2"/>
  <c r="BI4" i="2"/>
  <c r="BI124" i="2"/>
  <c r="BI110" i="2"/>
  <c r="BI82" i="2"/>
  <c r="BI41" i="2"/>
  <c r="BI156" i="2"/>
  <c r="BI199" i="2"/>
  <c r="BI87" i="2"/>
  <c r="BI34" i="2"/>
  <c r="BI177" i="2"/>
  <c r="BI131" i="2"/>
  <c r="BI30" i="2"/>
  <c r="BI73" i="2"/>
  <c r="BI130" i="2"/>
  <c r="BI9" i="2"/>
  <c r="BI88" i="2"/>
  <c r="BI68" i="2"/>
  <c r="BI3" i="2"/>
  <c r="C8" i="4" s="1"/>
  <c r="E8" i="4" s="1"/>
  <c r="F8" i="4" s="1"/>
  <c r="G8" i="4" s="1"/>
  <c r="L8" i="4" s="1"/>
  <c r="BI48" i="2"/>
  <c r="BI132" i="2"/>
  <c r="BI129" i="2"/>
  <c r="BI44" i="2"/>
  <c r="BI106" i="2"/>
  <c r="BI20" i="2"/>
  <c r="BI113" i="2"/>
  <c r="BI185" i="2"/>
  <c r="BI114" i="2"/>
  <c r="BI186" i="2"/>
  <c r="BI23" i="2"/>
  <c r="BI11" i="2"/>
  <c r="BI72" i="2"/>
  <c r="BI8" i="2"/>
  <c r="BI51" i="2"/>
  <c r="BI163" i="2"/>
  <c r="BI22" i="2"/>
  <c r="BI29" i="2"/>
  <c r="BI160" i="2"/>
  <c r="BI182" i="2"/>
  <c r="BI166" i="2"/>
  <c r="BI69" i="2"/>
  <c r="BI59" i="2"/>
  <c r="BI18" i="2"/>
  <c r="BI6" i="2"/>
  <c r="BI189" i="2"/>
  <c r="BI128" i="2"/>
  <c r="BI201" i="2"/>
  <c r="BI179" i="2"/>
  <c r="BI49" i="2"/>
  <c r="BI139" i="2"/>
  <c r="BI90" i="2"/>
  <c r="BI61" i="2"/>
  <c r="BI147" i="2"/>
  <c r="BI89" i="2"/>
  <c r="BI178" i="2"/>
  <c r="BI67" i="2"/>
  <c r="BI43" i="2"/>
  <c r="BI151" i="2"/>
  <c r="BI146" i="2"/>
  <c r="BI149" i="2"/>
  <c r="BI148" i="2"/>
  <c r="BI66" i="2"/>
  <c r="BI7" i="2"/>
  <c r="BI79" i="2"/>
  <c r="BI50" i="2"/>
  <c r="BI140" i="2"/>
  <c r="BI116" i="2"/>
  <c r="BI127" i="2"/>
  <c r="BI123" i="2"/>
  <c r="BI64" i="2"/>
  <c r="BI25" i="2"/>
  <c r="BI193" i="2"/>
  <c r="BI117" i="2"/>
  <c r="BI58" i="2"/>
  <c r="BI91" i="2"/>
  <c r="BI86" i="2"/>
  <c r="BI183" i="2"/>
  <c r="BI135" i="2"/>
  <c r="BI21" i="2"/>
  <c r="BI190" i="2"/>
  <c r="BI38" i="2"/>
  <c r="BI164" i="2"/>
  <c r="BI136" i="2"/>
  <c r="BI145" i="2"/>
  <c r="BI46" i="2"/>
  <c r="BI107" i="2"/>
  <c r="BI28" i="2"/>
  <c r="BI84" i="2"/>
  <c r="BI176" i="2"/>
  <c r="BI161" i="2"/>
  <c r="BI108" i="2"/>
  <c r="BI13" i="2"/>
  <c r="BI93" i="2"/>
  <c r="BI194" i="2"/>
  <c r="BI159" i="2"/>
  <c r="BI188" i="2"/>
  <c r="BI153" i="2"/>
  <c r="BI26" i="2"/>
  <c r="BI150" i="2"/>
  <c r="BI105" i="2"/>
  <c r="BI35" i="2"/>
  <c r="BI157" i="2"/>
  <c r="BI94" i="2"/>
  <c r="BI80" i="2"/>
  <c r="BI54" i="2"/>
  <c r="BI171" i="2"/>
  <c r="BI158" i="2"/>
  <c r="BI102" i="2"/>
  <c r="BI181" i="2"/>
  <c r="BI97" i="2"/>
  <c r="BI187" i="2"/>
  <c r="BI52" i="2"/>
  <c r="BI57" i="2"/>
  <c r="BI17" i="2"/>
  <c r="BI74" i="2"/>
  <c r="BI39" i="2"/>
  <c r="BI134" i="2"/>
  <c r="BI32" i="2"/>
  <c r="BI70" i="2"/>
  <c r="BI53" i="2"/>
  <c r="BI98" i="2"/>
  <c r="BI120" i="2"/>
  <c r="BI198" i="2"/>
  <c r="BI174" i="2"/>
  <c r="BI197" i="2"/>
  <c r="BI33" i="2"/>
  <c r="BI184" i="2"/>
  <c r="BI95" i="2"/>
  <c r="BI99" i="2"/>
  <c r="BI170" i="2"/>
  <c r="BI175" i="2"/>
  <c r="BI60" i="2"/>
  <c r="BI16" i="2"/>
  <c r="BI101" i="2"/>
  <c r="BI152" i="2"/>
  <c r="BI5" i="2"/>
  <c r="BI78" i="2"/>
  <c r="BI24" i="2"/>
  <c r="BI76" i="2"/>
  <c r="BI55" i="2"/>
  <c r="BI180" i="2"/>
  <c r="BI200" i="2"/>
  <c r="BI141" i="2"/>
  <c r="BI96" i="2"/>
  <c r="BI14" i="2"/>
  <c r="BI195" i="2"/>
  <c r="BI12" i="2"/>
  <c r="BI143" i="2"/>
  <c r="BI71" i="2"/>
  <c r="BI162" i="2"/>
  <c r="BI109" i="2"/>
  <c r="BI77" i="2"/>
  <c r="BI45" i="2"/>
  <c r="BI111" i="2"/>
  <c r="BI118" i="2"/>
  <c r="BI133" i="2"/>
  <c r="BI65" i="2"/>
  <c r="BI15" i="2"/>
  <c r="BI165" i="2"/>
  <c r="BI31" i="2"/>
  <c r="BI155" i="2"/>
  <c r="BI103" i="2"/>
  <c r="BI10" i="2"/>
  <c r="BI168" i="2"/>
  <c r="BI172" i="2"/>
  <c r="BI83" i="2"/>
  <c r="BI63" i="2"/>
  <c r="BI125" i="2"/>
  <c r="BI122" i="2"/>
  <c r="BI40" i="2"/>
  <c r="BI169" i="2"/>
  <c r="BI81" i="2"/>
  <c r="BI173" i="2"/>
  <c r="BI92" i="2"/>
  <c r="BI27" i="2"/>
  <c r="BI119" i="2"/>
  <c r="BI112" i="2"/>
  <c r="BI56" i="2"/>
  <c r="BI126" i="2"/>
  <c r="BI37" i="2"/>
  <c r="BI104" i="2"/>
  <c r="BI137" i="2"/>
  <c r="BI202" i="2"/>
  <c r="BI203" i="2"/>
  <c r="BI115" i="2"/>
  <c r="BI36" i="2"/>
  <c r="BI167" i="2"/>
  <c r="BI75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<sst xmlns="http://schemas.openxmlformats.org/spreadsheetml/2006/main" count="1172" uniqueCount="324">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</sst>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523.12924541243819</c:v>
                </c:pt>
                <c:pt idx="107">
                  <c:v>530.78668966466364</c:v>
                </c:pt>
                <c:pt idx="108">
                  <c:v>538.44180953565854</c:v>
                </c:pt>
                <c:pt idx="109">
                  <c:v>546.09464274073571</c:v>
                </c:pt>
                <c:pt idx="110">
                  <c:v>553.74522585166335</c:v>
                </c:pt>
                <c:pt idx="111">
                  <c:v>524.66092206348787</c:v>
                </c:pt>
                <c:pt idx="112">
                  <c:v>531.93510488968684</c:v>
                </c:pt>
                <c:pt idx="113">
                  <c:v>539.20719514390646</c:v>
                </c:pt>
                <c:pt idx="114">
                  <c:v>546.47722503675379</c:v>
                </c:pt>
                <c:pt idx="115">
                  <c:v>553.74522585166335</c:v>
                </c:pt>
                <c:pt idx="116">
                  <c:v>526.1925045020057</c:v>
                </c:pt>
                <c:pt idx="117">
                  <c:v>533.08346794728629</c:v>
                </c:pt>
                <c:pt idx="118">
                  <c:v>539.97255792351177</c:v>
                </c:pt>
                <c:pt idx="119">
                  <c:v>546.85980171226186</c:v>
                </c:pt>
                <c:pt idx="120">
                  <c:v>553.7452258516638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584.7539010360191</c:v>
                </c:pt>
                <c:pt idx="107">
                  <c:v>593.3155267791268</c:v>
                </c:pt>
                <c:pt idx="108">
                  <c:v>601.87458193334135</c:v>
                </c:pt>
                <c:pt idx="109">
                  <c:v>610.43110820893173</c:v>
                </c:pt>
                <c:pt idx="110">
                  <c:v>618.98514605149205</c:v>
                </c:pt>
                <c:pt idx="111">
                  <c:v>586.46643387782888</c:v>
                </c:pt>
                <c:pt idx="112">
                  <c:v>594.59954789333995</c:v>
                </c:pt>
                <c:pt idx="113">
                  <c:v>602.73034768336277</c:v>
                </c:pt>
                <c:pt idx="114">
                  <c:v>610.85886887038066</c:v>
                </c:pt>
                <c:pt idx="115">
                  <c:v>618.98514605149205</c:v>
                </c:pt>
                <c:pt idx="116">
                  <c:v>588.17886252774224</c:v>
                </c:pt>
                <c:pt idx="117">
                  <c:v>595.88351131434945</c:v>
                </c:pt>
                <c:pt idx="118">
                  <c:v>603.58608818664197</c:v>
                </c:pt>
                <c:pt idx="119">
                  <c:v>611.28662331597286</c:v>
                </c:pt>
                <c:pt idx="120">
                  <c:v>618.98514605149228</c:v>
                </c:pt>
                <c:pt idx="121">
                  <c:v>4.5461092908206203E-12</c:v>
                </c:pt>
                <c:pt idx="122">
                  <c:v>4.5461092908206203E-12</c:v>
                </c:pt>
                <c:pt idx="123">
                  <c:v>4.5461092908206203E-12</c:v>
                </c:pt>
                <c:pt idx="124">
                  <c:v>4.5461092908206203E-12</c:v>
                </c:pt>
                <c:pt idx="125">
                  <c:v>4.5461092908206203E-12</c:v>
                </c:pt>
                <c:pt idx="126">
                  <c:v>4.5461092908206203E-12</c:v>
                </c:pt>
                <c:pt idx="127">
                  <c:v>4.5461092908206203E-12</c:v>
                </c:pt>
                <c:pt idx="128">
                  <c:v>4.5461092908206203E-12</c:v>
                </c:pt>
                <c:pt idx="129">
                  <c:v>4.5461092908206203E-12</c:v>
                </c:pt>
                <c:pt idx="130">
                  <c:v>4.5461092908206203E-12</c:v>
                </c:pt>
                <c:pt idx="131">
                  <c:v>4.5461092908206203E-12</c:v>
                </c:pt>
                <c:pt idx="132">
                  <c:v>4.5461092908206203E-12</c:v>
                </c:pt>
                <c:pt idx="133">
                  <c:v>4.5461092908206203E-12</c:v>
                </c:pt>
                <c:pt idx="134">
                  <c:v>4.5461092908206203E-12</c:v>
                </c:pt>
                <c:pt idx="135">
                  <c:v>4.5461092908206203E-12</c:v>
                </c:pt>
                <c:pt idx="136">
                  <c:v>4.5461092908206203E-12</c:v>
                </c:pt>
                <c:pt idx="137">
                  <c:v>4.5461092908206203E-12</c:v>
                </c:pt>
                <c:pt idx="138">
                  <c:v>4.5461092908206203E-12</c:v>
                </c:pt>
                <c:pt idx="139">
                  <c:v>4.5461092908206203E-12</c:v>
                </c:pt>
                <c:pt idx="140">
                  <c:v>4.5461092908206203E-12</c:v>
                </c:pt>
                <c:pt idx="141">
                  <c:v>4.5461092908206203E-12</c:v>
                </c:pt>
                <c:pt idx="142">
                  <c:v>4.5461092908206203E-12</c:v>
                </c:pt>
                <c:pt idx="143">
                  <c:v>4.5461092908206203E-12</c:v>
                </c:pt>
                <c:pt idx="144">
                  <c:v>4.5461092908206203E-12</c:v>
                </c:pt>
                <c:pt idx="145">
                  <c:v>4.5461092908206203E-12</c:v>
                </c:pt>
                <c:pt idx="146">
                  <c:v>4.5461092908206203E-12</c:v>
                </c:pt>
                <c:pt idx="147">
                  <c:v>4.5461092908206203E-12</c:v>
                </c:pt>
                <c:pt idx="148">
                  <c:v>4.5461092908206203E-12</c:v>
                </c:pt>
                <c:pt idx="149">
                  <c:v>4.5461092908206203E-12</c:v>
                </c:pt>
                <c:pt idx="150">
                  <c:v>4.5461092908206203E-12</c:v>
                </c:pt>
                <c:pt idx="151">
                  <c:v>4.5461092908206203E-12</c:v>
                </c:pt>
                <c:pt idx="152">
                  <c:v>4.5461092908206203E-12</c:v>
                </c:pt>
                <c:pt idx="153">
                  <c:v>4.5461092908206203E-12</c:v>
                </c:pt>
                <c:pt idx="154">
                  <c:v>4.5461092908206203E-12</c:v>
                </c:pt>
                <c:pt idx="155">
                  <c:v>4.5461092908206203E-12</c:v>
                </c:pt>
                <c:pt idx="156">
                  <c:v>4.5461092908206203E-12</c:v>
                </c:pt>
                <c:pt idx="157">
                  <c:v>4.5461092908206203E-12</c:v>
                </c:pt>
                <c:pt idx="158">
                  <c:v>4.5461092908206203E-12</c:v>
                </c:pt>
                <c:pt idx="159">
                  <c:v>4.5461092908206203E-12</c:v>
                </c:pt>
                <c:pt idx="160">
                  <c:v>4.5461092908206203E-12</c:v>
                </c:pt>
                <c:pt idx="161">
                  <c:v>4.5461092908206203E-12</c:v>
                </c:pt>
                <c:pt idx="162">
                  <c:v>4.5461092908206203E-12</c:v>
                </c:pt>
                <c:pt idx="163">
                  <c:v>4.5461092908206203E-12</c:v>
                </c:pt>
                <c:pt idx="164">
                  <c:v>4.5461092908206203E-12</c:v>
                </c:pt>
                <c:pt idx="165">
                  <c:v>4.5461092908206203E-12</c:v>
                </c:pt>
                <c:pt idx="166">
                  <c:v>4.5461092908206203E-12</c:v>
                </c:pt>
                <c:pt idx="167">
                  <c:v>4.5461092908206203E-12</c:v>
                </c:pt>
                <c:pt idx="168">
                  <c:v>4.5461092908206203E-12</c:v>
                </c:pt>
                <c:pt idx="169">
                  <c:v>4.5461092908206203E-12</c:v>
                </c:pt>
                <c:pt idx="170">
                  <c:v>4.5461092908206203E-12</c:v>
                </c:pt>
                <c:pt idx="171">
                  <c:v>4.5461092908206203E-12</c:v>
                </c:pt>
                <c:pt idx="172">
                  <c:v>4.5461092908206203E-12</c:v>
                </c:pt>
                <c:pt idx="173">
                  <c:v>4.5461092908206203E-12</c:v>
                </c:pt>
                <c:pt idx="174">
                  <c:v>4.5461092908206203E-12</c:v>
                </c:pt>
                <c:pt idx="175">
                  <c:v>4.5461092908206203E-12</c:v>
                </c:pt>
                <c:pt idx="176">
                  <c:v>4.5461092908206203E-12</c:v>
                </c:pt>
                <c:pt idx="177">
                  <c:v>4.5461092908206203E-12</c:v>
                </c:pt>
                <c:pt idx="178">
                  <c:v>4.5461092908206203E-12</c:v>
                </c:pt>
                <c:pt idx="179">
                  <c:v>4.5461092908206203E-12</c:v>
                </c:pt>
                <c:pt idx="180">
                  <c:v>4.5461092908206203E-12</c:v>
                </c:pt>
                <c:pt idx="181">
                  <c:v>4.5461092908206203E-12</c:v>
                </c:pt>
                <c:pt idx="182">
                  <c:v>4.5461092908206203E-12</c:v>
                </c:pt>
                <c:pt idx="183">
                  <c:v>4.5461092908206203E-12</c:v>
                </c:pt>
                <c:pt idx="184">
                  <c:v>4.5461092908206203E-12</c:v>
                </c:pt>
                <c:pt idx="185">
                  <c:v>4.5461092908206203E-12</c:v>
                </c:pt>
                <c:pt idx="186">
                  <c:v>4.5461092908206203E-12</c:v>
                </c:pt>
                <c:pt idx="187">
                  <c:v>4.5461092908206203E-12</c:v>
                </c:pt>
                <c:pt idx="188">
                  <c:v>4.5461092908206203E-12</c:v>
                </c:pt>
                <c:pt idx="189">
                  <c:v>4.5461092908206203E-12</c:v>
                </c:pt>
                <c:pt idx="190">
                  <c:v>4.5461092908206203E-12</c:v>
                </c:pt>
                <c:pt idx="191">
                  <c:v>4.5461092908206203E-12</c:v>
                </c:pt>
                <c:pt idx="192">
                  <c:v>4.5461092908206203E-12</c:v>
                </c:pt>
                <c:pt idx="193">
                  <c:v>4.5461092908206203E-12</c:v>
                </c:pt>
                <c:pt idx="194">
                  <c:v>4.5461092908206203E-12</c:v>
                </c:pt>
                <c:pt idx="195">
                  <c:v>4.5461092908206203E-12</c:v>
                </c:pt>
                <c:pt idx="196">
                  <c:v>4.5461092908206203E-12</c:v>
                </c:pt>
                <c:pt idx="197">
                  <c:v>4.5461092908206203E-12</c:v>
                </c:pt>
                <c:pt idx="198">
                  <c:v>4.5461092908206203E-12</c:v>
                </c:pt>
                <c:pt idx="199">
                  <c:v>4.5461092908206203E-12</c:v>
                </c:pt>
                <c:pt idx="200">
                  <c:v>4.5461092908206203E-12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3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E46" zoomScale="90" zoomScaleNormal="90" workbookViewId="0">
      <selection activeCell="E41" sqref="E4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4.07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0.25</v>
      </c>
      <c r="D9" s="36">
        <f t="shared" ref="D9:D18" si="0">C9*$C$5</f>
        <v>1.0175000000000001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0.25</v>
      </c>
      <c r="D10" s="36">
        <f t="shared" si="0"/>
        <v>1.0175000000000001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0.25</v>
      </c>
      <c r="D11" s="36">
        <f>C11*$C$5</f>
        <v>1.0175000000000001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44</v>
      </c>
      <c r="C12" s="35">
        <v>0.25</v>
      </c>
      <c r="D12" s="36">
        <f>C12*$C$5</f>
        <v>1.0175000000000001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4.07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110</v>
      </c>
      <c r="B79" s="53">
        <v>283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115</v>
      </c>
      <c r="B80" s="53">
        <v>283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53">
        <v>283</v>
      </c>
      <c r="C81" s="53">
        <v>20</v>
      </c>
      <c r="D81" s="53">
        <v>283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110</v>
      </c>
      <c r="B105" s="53">
        <v>283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115</v>
      </c>
      <c r="B106" s="53">
        <v>283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120</v>
      </c>
      <c r="B107" s="53">
        <v>283</v>
      </c>
      <c r="C107" s="53">
        <v>20</v>
      </c>
      <c r="D107" s="53">
        <v>283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Robinier faux-acacia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5</v>
      </c>
      <c r="B114" s="63">
        <v>28</v>
      </c>
      <c r="C114" s="53">
        <v>1</v>
      </c>
      <c r="D114" s="63">
        <v>4</v>
      </c>
      <c r="E114" s="54"/>
      <c r="F114" s="54"/>
      <c r="G114" s="54"/>
      <c r="H114" s="54">
        <v>1</v>
      </c>
      <c r="I114" s="56">
        <f>IFERROR(B114/A114,"")</f>
        <v>5.6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10</v>
      </c>
      <c r="B115" s="63">
        <v>79</v>
      </c>
      <c r="C115" s="53">
        <v>2</v>
      </c>
      <c r="D115" s="63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15</v>
      </c>
      <c r="B116" s="63">
        <v>113</v>
      </c>
      <c r="C116" s="53">
        <v>3</v>
      </c>
      <c r="D116" s="63">
        <v>17</v>
      </c>
      <c r="E116" s="54">
        <v>0.2</v>
      </c>
      <c r="F116" s="54"/>
      <c r="G116" s="54"/>
      <c r="H116" s="54">
        <v>0.8</v>
      </c>
      <c r="I116" s="56">
        <f t="shared" si="4"/>
        <v>11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20</v>
      </c>
      <c r="B117" s="63">
        <v>145</v>
      </c>
      <c r="C117" s="53">
        <v>4</v>
      </c>
      <c r="D117" s="63">
        <v>14</v>
      </c>
      <c r="E117" s="54">
        <v>0.8</v>
      </c>
      <c r="F117" s="54"/>
      <c r="G117" s="54"/>
      <c r="H117" s="54">
        <v>0.2</v>
      </c>
      <c r="I117" s="56">
        <f t="shared" si="4"/>
        <v>9.8000000000000007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25</v>
      </c>
      <c r="B118" s="63">
        <v>173</v>
      </c>
      <c r="C118" s="53">
        <v>5</v>
      </c>
      <c r="D118" s="63">
        <v>11</v>
      </c>
      <c r="E118" s="54">
        <v>0.8</v>
      </c>
      <c r="F118" s="54"/>
      <c r="G118" s="54"/>
      <c r="H118" s="54">
        <v>0.2</v>
      </c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30</v>
      </c>
      <c r="B119" s="63">
        <v>196</v>
      </c>
      <c r="C119" s="53">
        <v>6</v>
      </c>
      <c r="D119" s="63">
        <v>9</v>
      </c>
      <c r="E119" s="54">
        <v>0.9</v>
      </c>
      <c r="F119" s="54"/>
      <c r="G119" s="54"/>
      <c r="H119" s="54">
        <v>0.1</v>
      </c>
      <c r="I119" s="56">
        <f t="shared" si="4"/>
        <v>6.8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35</v>
      </c>
      <c r="B120" s="63">
        <v>216</v>
      </c>
      <c r="C120" s="63">
        <v>7</v>
      </c>
      <c r="D120" s="63">
        <v>7</v>
      </c>
      <c r="E120" s="93"/>
      <c r="F120" s="93"/>
      <c r="G120" s="93"/>
      <c r="H120" s="93"/>
      <c r="I120" s="56">
        <f t="shared" si="4"/>
        <v>5.8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40</v>
      </c>
      <c r="B121" s="63">
        <v>233</v>
      </c>
      <c r="C121" s="63">
        <v>8</v>
      </c>
      <c r="D121" s="63">
        <v>6</v>
      </c>
      <c r="E121" s="93"/>
      <c r="F121" s="93"/>
      <c r="G121" s="93"/>
      <c r="H121" s="93"/>
      <c r="I121" s="56">
        <f t="shared" si="4"/>
        <v>4.8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45</v>
      </c>
      <c r="B122" s="63">
        <v>252</v>
      </c>
      <c r="C122" s="63">
        <v>9</v>
      </c>
      <c r="D122" s="63">
        <v>252</v>
      </c>
      <c r="E122" s="93"/>
      <c r="F122" s="93"/>
      <c r="G122" s="93"/>
      <c r="H122" s="93"/>
      <c r="I122" s="56">
        <f t="shared" si="4"/>
        <v>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Robinier faux-acacia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289.69436826914978</v>
      </c>
      <c r="T3" s="62">
        <f>IF('Données projet'!E9&gt;30,$R$33-$H$33,LOOKUP('Données projet'!$E$9,$A$3:$A$203,R3:R203)-LOOKUP('Données projet'!$E$9,$A$3:$A$203,$H$3:$H$203))</f>
        <v>242.84781402593845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406.67123242209931</v>
      </c>
      <c r="AO3" s="62">
        <f>IF('Données projet'!E10&gt;30,$AM$33-$H$33,LOOKUP('Données projet'!$E$10,$A$3:$A$203,AM3:AM203)-LOOKUP('Données projet'!$E$10,$A$3:$A$203,$H$3:$H$203))</f>
        <v>252.43382636914751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446.67723242232324</v>
      </c>
      <c r="BJ3" s="62">
        <f>IF('Données projet'!E11&gt;30,$BH$33-$H$33,LOOKUP('Données projet'!$E$11,$A$3:$A$203,BH3:BH203)-LOOKUP('Données projet'!$E$11,$A$3:$A$203,$H$3:$H$203))</f>
        <v>275.54513370838777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312.43110610485337</v>
      </c>
      <c r="CE3" s="62">
        <f>IF('Données projet'!E12&gt;30,$CC$33-$H$33,LOOKUP('Données projet'!$E$12,$A$3:$A$203,CC3:CC203)-LOOKUP('Données projet'!$E$12,$A$3:$A$203,$H$3:$H$203))</f>
        <v>442.54749157177571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169.3518236467433</v>
      </c>
      <c r="S4" s="62">
        <f ca="1">AVERAGE(OFFSET($R$3,0,0,'Données projet'!$E$9+1,1))-AVERAGE(OFFSET($H$3,0,0,'Données projet'!$E$9+1,1))</f>
        <v>289.69436826914978</v>
      </c>
      <c r="T4" s="62">
        <f>$T$3</f>
        <v>242.84781402593845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1.0730079158215224</v>
      </c>
      <c r="AK4" s="14">
        <f>EXP(-1.0587+0.8836*LN(AJ4)+0.284)</f>
        <v>0.49044782191261621</v>
      </c>
      <c r="AL4" s="22">
        <f t="shared" ref="AL4:AL67" si="4">(AJ4+AK4)*0.475*44/12</f>
        <v>2.7230187432202917</v>
      </c>
      <c r="AM4" s="62">
        <f t="shared" ref="AM4:AM67" si="5">AL4+(AD4+AE4)*44/12</f>
        <v>170.53545269614412</v>
      </c>
      <c r="AN4" s="62">
        <f ca="1">AVERAGE(OFFSET($AM$3,0,0,'Données projet'!$E$10+1,1))-AVERAGE(OFFSET($H$3,0,0,'Données projet'!$E$10+1,1))</f>
        <v>406.67123242209931</v>
      </c>
      <c r="AO4" s="62">
        <f>$AO$3</f>
        <v>252.43382636914751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1.2025088711792926</v>
      </c>
      <c r="BF4" s="14">
        <f>EXP(-1.0587+0.8836*LN(BE4)+0.284)</f>
        <v>0.54239799688655566</v>
      </c>
      <c r="BG4" s="22">
        <f t="shared" ref="BG4:BG67" si="7">(BE4+BF4)*0.475*44/12</f>
        <v>3.0390461285480193</v>
      </c>
      <c r="BH4" s="62">
        <f t="shared" ref="BH4:BH67" si="8">BG4+(AY4+AZ4)*44/12</f>
        <v>170.85148008147186</v>
      </c>
      <c r="BI4" s="62">
        <f ca="1">AVERAGE(OFFSET($BH$3,0,0,'Données projet'!$E$11+1,1))-AVERAGE(OFFSET($H$3,0,0,'Données projet'!$E$11+1,1))</f>
        <v>446.67723242232324</v>
      </c>
      <c r="BJ4" s="62">
        <f>$BJ$3</f>
        <v>275.54513370838777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5.6</v>
      </c>
      <c r="BY4" s="13">
        <f>IF('Données projet'!$A$114&gt;35,BY3+BX4-CG3,IF(A4&lt;'Données projet'!$A$114,$BV$205^A4,IF(A4='Données projet'!$A$114,'Données projet'!$B$114,BY3+BX4-CG3)))</f>
        <v>1.9472943612303364</v>
      </c>
      <c r="BZ4" s="14">
        <f>BY4*VLOOKUP('Données projet'!$B$12,Paramètres!$A$1:$I$89,3,0)*VLOOKUP('Données projet'!$B$12,Paramètres!$A$1:$I$89,5,0)</f>
        <v>1.7619119380412083</v>
      </c>
      <c r="CA4" s="14">
        <f>EXP(-1.0587+0.8836*LN(BZ4)+0.284)</f>
        <v>0.76015770586189668</v>
      </c>
      <c r="CB4" s="22">
        <f t="shared" ref="CB4:CB67" si="10">(BZ4+CA4)*0.475*44/12</f>
        <v>4.3926046297979076</v>
      </c>
      <c r="CC4" s="62">
        <f t="shared" ref="CC4:CC67" si="11">CB4+(BT4+BU4)*44/12</f>
        <v>172.20503858272176</v>
      </c>
      <c r="CD4" s="62">
        <f ca="1">AVERAGE(OFFSET($CC$3,0,0,'Données projet'!$E$12+1,1))-AVERAGE(OFFSET($H$3,0,0,'Données projet'!$E$12+1,1))</f>
        <v>312.43110610485337</v>
      </c>
      <c r="CE4" s="62">
        <f>$CE$3</f>
        <v>442.54749157177571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172.5313742635588</v>
      </c>
      <c r="S5" s="62">
        <f ca="1">AVERAGE(OFFSET($R$3,0,0,'Données projet'!$E$9+1,1))-AVERAGE(OFFSET($H$3,0,0,'Données projet'!$E$9+1,1))</f>
        <v>289.69436826914978</v>
      </c>
      <c r="T5" s="62">
        <f t="shared" ref="T5:T68" si="34">$T$3</f>
        <v>242.84781402593845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1.2724867234920949</v>
      </c>
      <c r="AK5" s="14">
        <f t="shared" ref="AK5:AK68" si="35">EXP(-1.0587+0.8836*LN(AJ5)+0.284)</f>
        <v>0.570195368340213</v>
      </c>
      <c r="AL5" s="22">
        <f t="shared" si="4"/>
        <v>3.209337976607936</v>
      </c>
      <c r="AM5" s="62">
        <f t="shared" si="5"/>
        <v>173.80661926410878</v>
      </c>
      <c r="AN5" s="62">
        <f ca="1">AVERAGE(OFFSET($AM$3,0,0,'Données projet'!$E$10+1,1))-AVERAGE(OFFSET($H$3,0,0,'Données projet'!$E$10+1,1))</f>
        <v>406.67123242209931</v>
      </c>
      <c r="AO5" s="62">
        <f t="shared" ref="AO5:AO68" si="36">$AO$3</f>
        <v>252.43382636914751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1.4260627073618306</v>
      </c>
      <c r="BF5" s="14">
        <f t="shared" ref="BF5:BF68" si="37">EXP(-1.0587+0.8836*LN(BE5)+0.284)</f>
        <v>0.63059271915132864</v>
      </c>
      <c r="BG5" s="22">
        <f t="shared" si="7"/>
        <v>3.5820082011770853</v>
      </c>
      <c r="BH5" s="62">
        <f t="shared" si="8"/>
        <v>174.17928948867791</v>
      </c>
      <c r="BI5" s="62">
        <f ca="1">AVERAGE(OFFSET($BH$3,0,0,'Données projet'!$E$11+1,1))-AVERAGE(OFFSET($H$3,0,0,'Données projet'!$E$11+1,1))</f>
        <v>446.67723242232324</v>
      </c>
      <c r="BJ5" s="62">
        <f t="shared" ref="BJ5:BJ68" si="38">$BJ$3</f>
        <v>275.54513370838777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5.6</v>
      </c>
      <c r="BY5" s="13">
        <f>IF('Données projet'!$A$114&gt;35,BY4+BX5-CG4,IF(A5&lt;'Données projet'!$A$114,$BV$205^A5,IF(A5='Données projet'!$A$114,'Données projet'!$B$114,BY4+BX5-CG4)))</f>
        <v>3.7919553292794639</v>
      </c>
      <c r="BZ5" s="14">
        <f>BY5*VLOOKUP('Données projet'!$B$12,Paramètres!$A$1:$I$89,3,0)*VLOOKUP('Données projet'!$B$12,Paramètres!$A$1:$I$89,5,0)</f>
        <v>3.4309611819320587</v>
      </c>
      <c r="CA5" s="14">
        <f t="shared" ref="CA5:CA68" si="39">EXP(-1.0587+0.8836*LN(BZ5)+0.284)</f>
        <v>1.3697631223860498</v>
      </c>
      <c r="CB5" s="22">
        <f t="shared" si="10"/>
        <v>8.3612614966873711</v>
      </c>
      <c r="CC5" s="62">
        <f t="shared" si="11"/>
        <v>178.95854278418821</v>
      </c>
      <c r="CD5" s="62">
        <f ca="1">AVERAGE(OFFSET($CC$3,0,0,'Données projet'!$E$12+1,1))-AVERAGE(OFFSET($H$3,0,0,'Données projet'!$E$12+1,1))</f>
        <v>312.43110610485337</v>
      </c>
      <c r="CE5" s="62">
        <f t="shared" ref="CE5:CE68" si="40">$CE$3</f>
        <v>442.54749157177571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175.78542475258246</v>
      </c>
      <c r="S6" s="62">
        <f ca="1">AVERAGE(OFFSET($R$3,0,0,'Données projet'!$E$9+1,1))-AVERAGE(OFFSET($H$3,0,0,'Données projet'!$E$9+1,1))</f>
        <v>289.69436826914978</v>
      </c>
      <c r="T6" s="62">
        <f t="shared" si="34"/>
        <v>242.84781402593845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1.5090498752042558</v>
      </c>
      <c r="AK6" s="14">
        <f t="shared" si="35"/>
        <v>0.66290998461108197</v>
      </c>
      <c r="AL6" s="22">
        <f t="shared" si="4"/>
        <v>3.7828300891783795</v>
      </c>
      <c r="AM6" s="62">
        <f t="shared" si="5"/>
        <v>177.13785065906328</v>
      </c>
      <c r="AN6" s="62">
        <f ca="1">AVERAGE(OFFSET($AM$3,0,0,'Données projet'!$E$10+1,1))-AVERAGE(OFFSET($H$3,0,0,'Données projet'!$E$10+1,1))</f>
        <v>406.67123242209931</v>
      </c>
      <c r="AO6" s="62">
        <f t="shared" si="36"/>
        <v>252.43382636914751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1.6911765842806317</v>
      </c>
      <c r="BF6" s="14">
        <f t="shared" si="37"/>
        <v>0.73312803463364506</v>
      </c>
      <c r="BG6" s="22">
        <f t="shared" si="7"/>
        <v>4.2223305446090311</v>
      </c>
      <c r="BH6" s="62">
        <f t="shared" si="8"/>
        <v>177.57735111449392</v>
      </c>
      <c r="BI6" s="62">
        <f ca="1">AVERAGE(OFFSET($BH$3,0,0,'Données projet'!$E$11+1,1))-AVERAGE(OFFSET($H$3,0,0,'Données projet'!$E$11+1,1))</f>
        <v>446.67723242232324</v>
      </c>
      <c r="BJ6" s="62">
        <f t="shared" si="38"/>
        <v>275.54513370838777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5.6</v>
      </c>
      <c r="BY6" s="13">
        <f>IF('Données projet'!$A$114&gt;35,BY5+BX6-CG5,IF(A6&lt;'Données projet'!$A$114,$BV$205^A6,IF(A6='Données projet'!$A$114,'Données projet'!$B$114,BY5+BX6-CG5)))</f>
        <v>7.3840532307432234</v>
      </c>
      <c r="BZ6" s="14">
        <f>BY6*VLOOKUP('Données projet'!$B$12,Paramètres!$A$1:$I$89,3,0)*VLOOKUP('Données projet'!$B$12,Paramètres!$A$1:$I$89,5,0)</f>
        <v>6.6810913631764679</v>
      </c>
      <c r="CA6" s="14">
        <f t="shared" si="39"/>
        <v>2.4682391521919964</v>
      </c>
      <c r="CB6" s="22">
        <f t="shared" si="10"/>
        <v>15.935083980933408</v>
      </c>
      <c r="CC6" s="62">
        <f t="shared" si="11"/>
        <v>189.29010455081828</v>
      </c>
      <c r="CD6" s="62">
        <f ca="1">AVERAGE(OFFSET($CC$3,0,0,'Données projet'!$E$12+1,1))-AVERAGE(OFFSET($H$3,0,0,'Données projet'!$E$12+1,1))</f>
        <v>312.43110610485337</v>
      </c>
      <c r="CE6" s="62">
        <f t="shared" si="40"/>
        <v>442.54749157177571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179.14070081262093</v>
      </c>
      <c r="S7" s="62">
        <f ca="1">AVERAGE(OFFSET($R$3,0,0,'Données projet'!$E$9+1,1))-AVERAGE(OFFSET($H$3,0,0,'Données projet'!$E$9+1,1))</f>
        <v>289.69436826914978</v>
      </c>
      <c r="T7" s="62">
        <f t="shared" si="34"/>
        <v>242.84781402593845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1.7895915798669841</v>
      </c>
      <c r="AK7" s="14">
        <f t="shared" si="35"/>
        <v>0.77070013559784434</v>
      </c>
      <c r="AL7" s="22">
        <f t="shared" si="4"/>
        <v>4.459174737767909</v>
      </c>
      <c r="AM7" s="62">
        <f t="shared" si="5"/>
        <v>180.54529680194486</v>
      </c>
      <c r="AN7" s="62">
        <f ca="1">AVERAGE(OFFSET($AM$3,0,0,'Données projet'!$E$10+1,1))-AVERAGE(OFFSET($H$3,0,0,'Données projet'!$E$10+1,1))</f>
        <v>406.67123242209931</v>
      </c>
      <c r="AO7" s="62">
        <f t="shared" si="36"/>
        <v>252.43382636914751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2.005576770540586</v>
      </c>
      <c r="BF7" s="14">
        <f t="shared" si="37"/>
        <v>0.85233574515282073</v>
      </c>
      <c r="BG7" s="22">
        <f t="shared" si="7"/>
        <v>4.9775309648326838</v>
      </c>
      <c r="BH7" s="62">
        <f t="shared" si="8"/>
        <v>181.06365302900963</v>
      </c>
      <c r="BI7" s="62">
        <f ca="1">AVERAGE(OFFSET($BH$3,0,0,'Données projet'!$E$11+1,1))-AVERAGE(OFFSET($H$3,0,0,'Données projet'!$E$11+1,1))</f>
        <v>446.67723242232324</v>
      </c>
      <c r="BJ7" s="62">
        <f t="shared" si="38"/>
        <v>275.54513370838777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5.6</v>
      </c>
      <c r="BY7" s="13">
        <f>IF('Données projet'!$A$114&gt;35,BY6+BX7-CG6,IF(A7&lt;'Données projet'!$A$114,$BV$205^A7,IF(A7='Données projet'!$A$114,'Données projet'!$B$114,BY6+BX7-CG6)))</f>
        <v>14.378925219250927</v>
      </c>
      <c r="BZ7" s="14">
        <f>BY7*VLOOKUP('Données projet'!$B$12,Paramètres!$A$1:$I$89,3,0)*VLOOKUP('Données projet'!$B$12,Paramètres!$A$1:$I$89,5,0)</f>
        <v>13.010051538378239</v>
      </c>
      <c r="CA7" s="14">
        <f t="shared" si="39"/>
        <v>4.4476336184326453</v>
      </c>
      <c r="CB7" s="22">
        <f t="shared" si="10"/>
        <v>30.405468314778947</v>
      </c>
      <c r="CC7" s="62">
        <f t="shared" si="11"/>
        <v>206.49159037895589</v>
      </c>
      <c r="CD7" s="62">
        <f ca="1">AVERAGE(OFFSET($CC$3,0,0,'Données projet'!$E$12+1,1))-AVERAGE(OFFSET($H$3,0,0,'Données projet'!$E$12+1,1))</f>
        <v>312.43110610485337</v>
      </c>
      <c r="CE7" s="62">
        <f t="shared" si="40"/>
        <v>442.54749157177571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182.63072830440495</v>
      </c>
      <c r="S8" s="62">
        <f ca="1">AVERAGE(OFFSET($R$3,0,0,'Données projet'!$E$9+1,1))-AVERAGE(OFFSET($H$3,0,0,'Données projet'!$E$9+1,1))</f>
        <v>289.69436826914978</v>
      </c>
      <c r="T8" s="62">
        <f t="shared" si="34"/>
        <v>242.84781402593845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2.122287722463327</v>
      </c>
      <c r="AK8" s="14">
        <f t="shared" si="35"/>
        <v>0.89601712570223679</v>
      </c>
      <c r="AL8" s="22">
        <f t="shared" si="4"/>
        <v>5.2568809438883566</v>
      </c>
      <c r="AM8" s="62">
        <f t="shared" si="5"/>
        <v>184.0479288203357</v>
      </c>
      <c r="AN8" s="62">
        <f ca="1">AVERAGE(OFFSET($AM$3,0,0,'Données projet'!$E$10+1,1))-AVERAGE(OFFSET($H$3,0,0,'Données projet'!$E$10+1,1))</f>
        <v>406.67123242209931</v>
      </c>
      <c r="AO8" s="62">
        <f t="shared" si="36"/>
        <v>252.43382636914751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2.3784258958640736</v>
      </c>
      <c r="BF8" s="14">
        <f t="shared" si="37"/>
        <v>0.99092680697750823</v>
      </c>
      <c r="BG8" s="22">
        <f t="shared" si="7"/>
        <v>5.868289290782422</v>
      </c>
      <c r="BH8" s="62">
        <f t="shared" si="8"/>
        <v>184.65933716722978</v>
      </c>
      <c r="BI8" s="62">
        <f ca="1">AVERAGE(OFFSET($BH$3,0,0,'Données projet'!$E$11+1,1))-AVERAGE(OFFSET($H$3,0,0,'Données projet'!$E$11+1,1))</f>
        <v>446.67723242232324</v>
      </c>
      <c r="BJ8" s="62">
        <f t="shared" si="38"/>
        <v>275.54513370838777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28</v>
      </c>
      <c r="BW8" s="13">
        <f>VLOOKUP(A8,'Données projet'!$A$113:$I$133,9,0)</f>
        <v>5.6</v>
      </c>
      <c r="BX8" s="13">
        <f t="array" ref="BX8">INDEX(BW:BW,MIN(IF(ISNUMBER(BW8:BW204),ROW(BW8:BW204),"")))</f>
        <v>5.6</v>
      </c>
      <c r="BY8" s="13">
        <f>IF('Données projet'!$A$114&gt;35,BY7+BX8-CG7,IF(A8&lt;'Données projet'!$A$114,$BV$205^A8,IF(A8='Données projet'!$A$114,'Données projet'!$B$114,BY7+BX8-CG7)))</f>
        <v>28</v>
      </c>
      <c r="BZ8" s="14">
        <f>BY8*VLOOKUP('Données projet'!$B$12,Paramètres!$A$1:$I$89,3,0)*VLOOKUP('Données projet'!$B$12,Paramètres!$A$1:$I$89,5,0)</f>
        <v>25.334399999999999</v>
      </c>
      <c r="CA8" s="14">
        <f t="shared" si="39"/>
        <v>8.0143955200794572</v>
      </c>
      <c r="CB8" s="22">
        <f t="shared" si="10"/>
        <v>58.082485530805052</v>
      </c>
      <c r="CC8" s="62">
        <f t="shared" si="11"/>
        <v>236.87353340725241</v>
      </c>
      <c r="CD8" s="62">
        <f ca="1">AVERAGE(OFFSET($CC$3,0,0,'Données projet'!$E$12+1,1))-AVERAGE(OFFSET($H$3,0,0,'Données projet'!$E$12+1,1))</f>
        <v>312.43110610485337</v>
      </c>
      <c r="CE8" s="62">
        <f t="shared" si="40"/>
        <v>442.54749157177571</v>
      </c>
      <c r="CF8" s="16">
        <f>IF(ISNA(VLOOKUP(A8,'Données projet'!$A$113:$I$133,3,0)),0,VLOOKUP(A8,'Données projet'!$A$113:$I$133,3,0))</f>
        <v>1</v>
      </c>
      <c r="CG8" s="16">
        <f>IF(ISNA(VLOOKUP(A8,'Données projet'!$A$113:$I$133,4,0)),0,VLOOKUP(A8,'Données projet'!$A$113:$I$133,4,0))</f>
        <v>4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186.29760464646887</v>
      </c>
      <c r="S9" s="62">
        <f ca="1">AVERAGE(OFFSET($R$3,0,0,'Données projet'!$E$9+1,1))-AVERAGE(OFFSET($H$3,0,0,'Données projet'!$E$9+1,1))</f>
        <v>289.69436826914978</v>
      </c>
      <c r="T9" s="62">
        <f t="shared" si="34"/>
        <v>242.84781402593845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2.5168341355592179</v>
      </c>
      <c r="AK9" s="14">
        <f t="shared" si="35"/>
        <v>1.0417108450732491</v>
      </c>
      <c r="AL9" s="22">
        <f t="shared" si="4"/>
        <v>6.1977991746015464</v>
      </c>
      <c r="AM9" s="62">
        <f t="shared" si="5"/>
        <v>187.66805127086053</v>
      </c>
      <c r="AN9" s="62">
        <f ca="1">AVERAGE(OFFSET($AM$3,0,0,'Données projet'!$E$10+1,1))-AVERAGE(OFFSET($H$3,0,0,'Données projet'!$E$10+1,1))</f>
        <v>406.67123242209931</v>
      </c>
      <c r="AO9" s="62">
        <f t="shared" si="36"/>
        <v>252.43382636914751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2.8205899795060203</v>
      </c>
      <c r="BF9" s="14">
        <f t="shared" si="37"/>
        <v>1.1520529819039591</v>
      </c>
      <c r="BG9" s="22">
        <f t="shared" si="7"/>
        <v>6.919019824455714</v>
      </c>
      <c r="BH9" s="62">
        <f t="shared" si="8"/>
        <v>188.38927192071469</v>
      </c>
      <c r="BI9" s="62">
        <f ca="1">AVERAGE(OFFSET($BH$3,0,0,'Données projet'!$E$11+1,1))-AVERAGE(OFFSET($H$3,0,0,'Données projet'!$E$11+1,1))</f>
        <v>446.67723242232324</v>
      </c>
      <c r="BJ9" s="62">
        <f t="shared" si="38"/>
        <v>275.54513370838777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</v>
      </c>
      <c r="BY9" s="13">
        <f>IF('Données projet'!$A$114&gt;35,BY8+BX9-CG8,IF(A9&lt;'Données projet'!$A$114,$BV$205^A9,IF(A9='Données projet'!$A$114,'Données projet'!$B$114,BY8+BX9-CG8)))</f>
        <v>35</v>
      </c>
      <c r="BZ9" s="14">
        <f>BY9*VLOOKUP('Données projet'!$B$12,Paramètres!$A$1:$I$89,3,0)*VLOOKUP('Données projet'!$B$12,Paramètres!$A$1:$I$89,5,0)</f>
        <v>31.667999999999996</v>
      </c>
      <c r="CA9" s="14">
        <f t="shared" si="39"/>
        <v>9.7611381424130652</v>
      </c>
      <c r="CB9" s="22">
        <f t="shared" si="10"/>
        <v>72.155748931369416</v>
      </c>
      <c r="CC9" s="62">
        <f t="shared" si="11"/>
        <v>253.62600102762838</v>
      </c>
      <c r="CD9" s="62">
        <f ca="1">AVERAGE(OFFSET($CC$3,0,0,'Données projet'!$E$12+1,1))-AVERAGE(OFFSET($H$3,0,0,'Données projet'!$E$12+1,1))</f>
        <v>312.43110610485337</v>
      </c>
      <c r="CE9" s="62">
        <f t="shared" si="40"/>
        <v>442.54749157177571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190.19423241120458</v>
      </c>
      <c r="S10" s="62">
        <f ca="1">AVERAGE(OFFSET($R$3,0,0,'Données projet'!$E$9+1,1))-AVERAGE(OFFSET($H$3,0,0,'Données projet'!$E$9+1,1))</f>
        <v>289.69436826914978</v>
      </c>
      <c r="T10" s="62">
        <f t="shared" si="34"/>
        <v>242.84781402593845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2.9847291669593941</v>
      </c>
      <c r="AK10" s="14">
        <f t="shared" si="35"/>
        <v>1.2110945802433715</v>
      </c>
      <c r="AL10" s="22">
        <f t="shared" si="4"/>
        <v>7.3077263597114817</v>
      </c>
      <c r="AM10" s="62">
        <f t="shared" si="5"/>
        <v>191.43190729544773</v>
      </c>
      <c r="AN10" s="62">
        <f ca="1">AVERAGE(OFFSET($AM$3,0,0,'Données projet'!$E$10+1,1))-AVERAGE(OFFSET($H$3,0,0,'Données projet'!$E$10+1,1))</f>
        <v>406.67123242209931</v>
      </c>
      <c r="AO10" s="62">
        <f t="shared" si="36"/>
        <v>252.43382636914751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3.3449551009027689</v>
      </c>
      <c r="BF10" s="14">
        <f t="shared" si="37"/>
        <v>1.3393785128914457</v>
      </c>
      <c r="BG10" s="22">
        <f t="shared" si="7"/>
        <v>8.1585477106915896</v>
      </c>
      <c r="BH10" s="62">
        <f t="shared" si="8"/>
        <v>192.28272864642781</v>
      </c>
      <c r="BI10" s="62">
        <f ca="1">AVERAGE(OFFSET($BH$3,0,0,'Données projet'!$E$11+1,1))-AVERAGE(OFFSET($H$3,0,0,'Données projet'!$E$11+1,1))</f>
        <v>446.67723242232324</v>
      </c>
      <c r="BJ10" s="62">
        <f t="shared" si="38"/>
        <v>275.54513370838777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</v>
      </c>
      <c r="BY10" s="13">
        <f>IF('Données projet'!$A$114&gt;35,BY9+BX10-CG9,IF(A10&lt;'Données projet'!$A$114,$BV$205^A10,IF(A10='Données projet'!$A$114,'Données projet'!$B$114,BY9+BX10-CG9)))</f>
        <v>46</v>
      </c>
      <c r="BZ10" s="14">
        <f>BY10*VLOOKUP('Données projet'!$B$12,Paramètres!$A$1:$I$89,3,0)*VLOOKUP('Données projet'!$B$12,Paramètres!$A$1:$I$89,5,0)</f>
        <v>41.620800000000003</v>
      </c>
      <c r="CA10" s="14">
        <f t="shared" si="39"/>
        <v>12.427241987862391</v>
      </c>
      <c r="CB10" s="22">
        <f t="shared" si="10"/>
        <v>94.133673128860323</v>
      </c>
      <c r="CC10" s="62">
        <f t="shared" si="11"/>
        <v>278.25785406459659</v>
      </c>
      <c r="CD10" s="62">
        <f ca="1">AVERAGE(OFFSET($CC$3,0,0,'Données projet'!$E$12+1,1))-AVERAGE(OFFSET($H$3,0,0,'Données projet'!$E$12+1,1))</f>
        <v>312.43110610485337</v>
      </c>
      <c r="CE10" s="62">
        <f t="shared" si="40"/>
        <v>442.54749157177571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194.38713606555996</v>
      </c>
      <c r="S11" s="62">
        <f ca="1">AVERAGE(OFFSET($R$3,0,0,'Données projet'!$E$9+1,1))-AVERAGE(OFFSET($H$3,0,0,'Données projet'!$E$9+1,1))</f>
        <v>289.69436826914978</v>
      </c>
      <c r="T11" s="62">
        <f t="shared" si="34"/>
        <v>242.84781402593845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3.5396087784381174</v>
      </c>
      <c r="AK11" s="14">
        <f t="shared" si="35"/>
        <v>1.4080203630708406</v>
      </c>
      <c r="AL11" s="22">
        <f t="shared" si="4"/>
        <v>8.6171207547947688</v>
      </c>
      <c r="AM11" s="62">
        <f t="shared" si="5"/>
        <v>195.37039362101532</v>
      </c>
      <c r="AN11" s="62">
        <f ca="1">AVERAGE(OFFSET($AM$3,0,0,'Données projet'!$E$10+1,1))-AVERAGE(OFFSET($H$3,0,0,'Données projet'!$E$10+1,1))</f>
        <v>406.67123242209931</v>
      </c>
      <c r="AO11" s="62">
        <f t="shared" si="36"/>
        <v>252.43382636914751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3.9668029413530626</v>
      </c>
      <c r="BF11" s="14">
        <f t="shared" si="37"/>
        <v>1.5571634542627768</v>
      </c>
      <c r="BG11" s="22">
        <f t="shared" si="7"/>
        <v>9.6209081390309201</v>
      </c>
      <c r="BH11" s="62">
        <f t="shared" si="8"/>
        <v>196.37418100525147</v>
      </c>
      <c r="BI11" s="62">
        <f ca="1">AVERAGE(OFFSET($BH$3,0,0,'Données projet'!$E$11+1,1))-AVERAGE(OFFSET($H$3,0,0,'Données projet'!$E$11+1,1))</f>
        <v>446.67723242232324</v>
      </c>
      <c r="BJ11" s="62">
        <f t="shared" si="38"/>
        <v>275.54513370838777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</v>
      </c>
      <c r="BY11" s="13">
        <f>IF('Données projet'!$A$114&gt;35,BY10+BX11-CG10,IF(A11&lt;'Données projet'!$A$114,$BV$205^A11,IF(A11='Données projet'!$A$114,'Données projet'!$B$114,BY10+BX11-CG10)))</f>
        <v>57</v>
      </c>
      <c r="BZ11" s="14">
        <f>BY11*VLOOKUP('Données projet'!$B$12,Paramètres!$A$1:$I$89,3,0)*VLOOKUP('Données projet'!$B$12,Paramètres!$A$1:$I$89,5,0)</f>
        <v>51.573599999999992</v>
      </c>
      <c r="CA11" s="14">
        <f t="shared" si="39"/>
        <v>15.019412930275323</v>
      </c>
      <c r="CB11" s="22">
        <f t="shared" si="10"/>
        <v>115.98283085356282</v>
      </c>
      <c r="CC11" s="62">
        <f t="shared" si="11"/>
        <v>302.73610371978339</v>
      </c>
      <c r="CD11" s="62">
        <f ca="1">AVERAGE(OFFSET($CC$3,0,0,'Données projet'!$E$12+1,1))-AVERAGE(OFFSET($H$3,0,0,'Données projet'!$E$12+1,1))</f>
        <v>312.43110610485337</v>
      </c>
      <c r="CE11" s="62">
        <f t="shared" si="40"/>
        <v>442.54749157177571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198.96001452834184</v>
      </c>
      <c r="S12" s="62">
        <f ca="1">AVERAGE(OFFSET($R$3,0,0,'Données projet'!$E$9+1,1))-AVERAGE(OFFSET($H$3,0,0,'Données projet'!$E$9+1,1))</f>
        <v>289.69436826914978</v>
      </c>
      <c r="T12" s="62">
        <f t="shared" si="34"/>
        <v>242.84781402593845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4.1976439413963851</v>
      </c>
      <c r="AK12" s="14">
        <f t="shared" si="35"/>
        <v>1.6369665715321342</v>
      </c>
      <c r="AL12" s="22">
        <f t="shared" si="4"/>
        <v>10.161946643350502</v>
      </c>
      <c r="AM12" s="62">
        <f t="shared" si="5"/>
        <v>199.51990539590656</v>
      </c>
      <c r="AN12" s="62">
        <f ca="1">AVERAGE(OFFSET($AM$3,0,0,'Données projet'!$E$10+1,1))-AVERAGE(OFFSET($H$3,0,0,'Données projet'!$E$10+1,1))</f>
        <v>406.67123242209931</v>
      </c>
      <c r="AO12" s="62">
        <f t="shared" si="36"/>
        <v>252.43382636914751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4.7042561412200872</v>
      </c>
      <c r="BF12" s="14">
        <f t="shared" si="37"/>
        <v>1.8103605515195429</v>
      </c>
      <c r="BG12" s="22">
        <f t="shared" si="7"/>
        <v>11.346290739854856</v>
      </c>
      <c r="BH12" s="62">
        <f t="shared" si="8"/>
        <v>200.70424949241092</v>
      </c>
      <c r="BI12" s="62">
        <f ca="1">AVERAGE(OFFSET($BH$3,0,0,'Données projet'!$E$11+1,1))-AVERAGE(OFFSET($H$3,0,0,'Données projet'!$E$11+1,1))</f>
        <v>446.67723242232324</v>
      </c>
      <c r="BJ12" s="62">
        <f t="shared" si="38"/>
        <v>275.54513370838777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</v>
      </c>
      <c r="BY12" s="13">
        <f>IF('Données projet'!$A$114&gt;35,BY11+BX12-CG11,IF(A12&lt;'Données projet'!$A$114,$BV$205^A12,IF(A12='Données projet'!$A$114,'Données projet'!$B$114,BY11+BX12-CG11)))</f>
        <v>68</v>
      </c>
      <c r="BZ12" s="14">
        <f>BY12*VLOOKUP('Données projet'!$B$12,Paramètres!$A$1:$I$89,3,0)*VLOOKUP('Données projet'!$B$12,Paramètres!$A$1:$I$89,5,0)</f>
        <v>61.526399999999995</v>
      </c>
      <c r="CA12" s="14">
        <f t="shared" si="39"/>
        <v>17.553624762159014</v>
      </c>
      <c r="CB12" s="22">
        <f t="shared" si="10"/>
        <v>137.73104312742694</v>
      </c>
      <c r="CC12" s="62">
        <f t="shared" si="11"/>
        <v>327.08900187998302</v>
      </c>
      <c r="CD12" s="62">
        <f ca="1">AVERAGE(OFFSET($CC$3,0,0,'Données projet'!$E$12+1,1))-AVERAGE(OFFSET($H$3,0,0,'Données projet'!$E$12+1,1))</f>
        <v>312.43110610485337</v>
      </c>
      <c r="CE12" s="62">
        <f t="shared" si="40"/>
        <v>442.54749157177571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204.01822228576515</v>
      </c>
      <c r="S13" s="62">
        <f ca="1">AVERAGE(OFFSET($R$3,0,0,'Données projet'!$E$9+1,1))-AVERAGE(OFFSET($H$3,0,0,'Données projet'!$E$9+1,1))</f>
        <v>289.69436826914978</v>
      </c>
      <c r="T13" s="62">
        <f t="shared" si="34"/>
        <v>242.84781402593845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4.9780119108295491</v>
      </c>
      <c r="AK13" s="14">
        <f t="shared" si="35"/>
        <v>1.9031397745338225</v>
      </c>
      <c r="AL13" s="22">
        <f t="shared" si="4"/>
        <v>11.984672518674538</v>
      </c>
      <c r="AM13" s="62">
        <f t="shared" si="5"/>
        <v>203.92333450371942</v>
      </c>
      <c r="AN13" s="62">
        <f ca="1">AVERAGE(OFFSET($AM$3,0,0,'Données projet'!$E$10+1,1))-AVERAGE(OFFSET($H$3,0,0,'Données projet'!$E$10+1,1))</f>
        <v>406.67123242209931</v>
      </c>
      <c r="AO13" s="62">
        <f t="shared" si="36"/>
        <v>252.43382636914751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5.5788064517917366</v>
      </c>
      <c r="BF13" s="14">
        <f t="shared" si="37"/>
        <v>2.1047278739596393</v>
      </c>
      <c r="BG13" s="22">
        <f t="shared" si="7"/>
        <v>13.382155617350314</v>
      </c>
      <c r="BH13" s="62">
        <f t="shared" si="8"/>
        <v>205.32081760239521</v>
      </c>
      <c r="BI13" s="62">
        <f ca="1">AVERAGE(OFFSET($BH$3,0,0,'Données projet'!$E$11+1,1))-AVERAGE(OFFSET($H$3,0,0,'Données projet'!$E$11+1,1))</f>
        <v>446.67723242232324</v>
      </c>
      <c r="BJ13" s="62">
        <f t="shared" si="38"/>
        <v>275.54513370838777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79</v>
      </c>
      <c r="BW13" s="13">
        <f>VLOOKUP(A13,'Données projet'!$A$113:$I$133,9,0)</f>
        <v>11</v>
      </c>
      <c r="BX13" s="13">
        <f t="array" ref="BX13">INDEX(BW:BW,MIN(IF(ISNUMBER(BW13:BW209),ROW(BW13:BW209),"")))</f>
        <v>11</v>
      </c>
      <c r="BY13" s="13">
        <f>IF('Données projet'!$A$114&gt;35,BY12+BX13-CG12,IF(A13&lt;'Données projet'!$A$114,$BV$205^A13,IF(A13='Données projet'!$A$114,'Données projet'!$B$114,BY12+BX13-CG12)))</f>
        <v>79</v>
      </c>
      <c r="BZ13" s="14">
        <f>BY13*VLOOKUP('Données projet'!$B$12,Paramètres!$A$1:$I$89,3,0)*VLOOKUP('Données projet'!$B$12,Paramètres!$A$1:$I$89,5,0)</f>
        <v>71.479200000000006</v>
      </c>
      <c r="CA13" s="14">
        <f t="shared" si="39"/>
        <v>20.040346808618612</v>
      </c>
      <c r="CB13" s="22">
        <f t="shared" si="10"/>
        <v>159.39654402501074</v>
      </c>
      <c r="CC13" s="62">
        <f t="shared" si="11"/>
        <v>351.33520601005563</v>
      </c>
      <c r="CD13" s="62">
        <f ca="1">AVERAGE(OFFSET($CC$3,0,0,'Données projet'!$E$12+1,1))-AVERAGE(OFFSET($H$3,0,0,'Données projet'!$E$12+1,1))</f>
        <v>312.43110610485337</v>
      </c>
      <c r="CE13" s="62">
        <f t="shared" si="40"/>
        <v>442.54749157177571</v>
      </c>
      <c r="CF13" s="16">
        <f>IF(ISNA(VLOOKUP(A13,'Données projet'!$A$113:$I$133,3,0)),0,VLOOKUP(A13,'Données projet'!$A$113:$I$133,3,0))</f>
        <v>2</v>
      </c>
      <c r="CG13" s="16">
        <f>IF(ISNA(VLOOKUP(A13,'Données projet'!$A$113:$I$133,4,0)),0,VLOOKUP(A13,'Données projet'!$A$113:$I$133,4,0))</f>
        <v>21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209.69442241675455</v>
      </c>
      <c r="S14" s="62">
        <f ca="1">AVERAGE(OFFSET($R$3,0,0,'Données projet'!$E$9+1,1))-AVERAGE(OFFSET($H$3,0,0,'Données projet'!$E$9+1,1))</f>
        <v>289.69436826914978</v>
      </c>
      <c r="T14" s="62">
        <f t="shared" si="34"/>
        <v>242.84781402593845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5.9034551120401524</v>
      </c>
      <c r="AK14" s="14">
        <f t="shared" si="35"/>
        <v>2.2125931368425316</v>
      </c>
      <c r="AL14" s="22">
        <f t="shared" si="4"/>
        <v>14.135450700137341</v>
      </c>
      <c r="AM14" s="62">
        <f t="shared" si="5"/>
        <v>208.63124930925147</v>
      </c>
      <c r="AN14" s="62">
        <f ca="1">AVERAGE(OFFSET($AM$3,0,0,'Données projet'!$E$10+1,1))-AVERAGE(OFFSET($H$3,0,0,'Données projet'!$E$10+1,1))</f>
        <v>406.67123242209931</v>
      </c>
      <c r="AO14" s="62">
        <f t="shared" si="36"/>
        <v>252.43382636914751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6.6159410738381021</v>
      </c>
      <c r="BF14" s="14">
        <f t="shared" si="37"/>
        <v>2.4469597615261804</v>
      </c>
      <c r="BG14" s="22">
        <f t="shared" si="7"/>
        <v>15.784552288259455</v>
      </c>
      <c r="BH14" s="62">
        <f t="shared" si="8"/>
        <v>210.28035089737358</v>
      </c>
      <c r="BI14" s="62">
        <f ca="1">AVERAGE(OFFSET($BH$3,0,0,'Données projet'!$E$11+1,1))-AVERAGE(OFFSET($H$3,0,0,'Données projet'!$E$11+1,1))</f>
        <v>446.67723242232324</v>
      </c>
      <c r="BJ14" s="62">
        <f t="shared" si="38"/>
        <v>275.54513370838777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</v>
      </c>
      <c r="BY14" s="13">
        <f>IF('Données projet'!$A$114&gt;35,BY13+BX14-CG13,IF(A14&lt;'Données projet'!$A$114,$BV$205^A14,IF(A14='Données projet'!$A$114,'Données projet'!$B$114,BY13+BX14-CG13)))</f>
        <v>69</v>
      </c>
      <c r="BZ14" s="14">
        <f>BY14*VLOOKUP('Données projet'!$B$12,Paramètres!$A$1:$I$89,3,0)*VLOOKUP('Données projet'!$B$12,Paramètres!$A$1:$I$89,5,0)</f>
        <v>62.431199999999997</v>
      </c>
      <c r="CA14" s="14">
        <f t="shared" si="39"/>
        <v>17.781524466058684</v>
      </c>
      <c r="CB14" s="22">
        <f t="shared" si="10"/>
        <v>139.70382844505221</v>
      </c>
      <c r="CC14" s="62">
        <f t="shared" si="11"/>
        <v>334.19962705416634</v>
      </c>
      <c r="CD14" s="62">
        <f ca="1">AVERAGE(OFFSET($CC$3,0,0,'Données projet'!$E$12+1,1))-AVERAGE(OFFSET($H$3,0,0,'Données projet'!$E$12+1,1))</f>
        <v>312.43110610485337</v>
      </c>
      <c r="CE14" s="62">
        <f t="shared" si="40"/>
        <v>442.54749157177571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216.1557188077249</v>
      </c>
      <c r="S15" s="62">
        <f ca="1">AVERAGE(OFFSET($R$3,0,0,'Données projet'!$E$9+1,1))-AVERAGE(OFFSET($H$3,0,0,'Données projet'!$E$9+1,1))</f>
        <v>289.69436826914978</v>
      </c>
      <c r="T15" s="62">
        <f t="shared" si="34"/>
        <v>242.84781402593845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7.0009439278471666</v>
      </c>
      <c r="AK15" s="14">
        <f t="shared" si="35"/>
        <v>2.5723640768329017</v>
      </c>
      <c r="AL15" s="22">
        <f t="shared" si="4"/>
        <v>16.673511441484454</v>
      </c>
      <c r="AM15" s="62">
        <f t="shared" si="5"/>
        <v>213.70328889421734</v>
      </c>
      <c r="AN15" s="62">
        <f ca="1">AVERAGE(OFFSET($AM$3,0,0,'Données projet'!$E$10+1,1))-AVERAGE(OFFSET($H$3,0,0,'Données projet'!$E$10+1,1))</f>
        <v>406.67123242209931</v>
      </c>
      <c r="AO15" s="62">
        <f t="shared" si="36"/>
        <v>252.43382636914751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7.8458854363804464</v>
      </c>
      <c r="BF15" s="14">
        <f t="shared" si="37"/>
        <v>2.844839063809101</v>
      </c>
      <c r="BG15" s="22">
        <f t="shared" si="7"/>
        <v>18.619678504496793</v>
      </c>
      <c r="BH15" s="62">
        <f t="shared" si="8"/>
        <v>215.64945595722966</v>
      </c>
      <c r="BI15" s="62">
        <f ca="1">AVERAGE(OFFSET($BH$3,0,0,'Données projet'!$E$11+1,1))-AVERAGE(OFFSET($H$3,0,0,'Données projet'!$E$11+1,1))</f>
        <v>446.67723242232324</v>
      </c>
      <c r="BJ15" s="62">
        <f t="shared" si="38"/>
        <v>275.54513370838777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</v>
      </c>
      <c r="BY15" s="13">
        <f>IF('Données projet'!$A$114&gt;35,BY14+BX15-CG14,IF(A15&lt;'Données projet'!$A$114,$BV$205^A15,IF(A15='Données projet'!$A$114,'Données projet'!$B$114,BY14+BX15-CG14)))</f>
        <v>80</v>
      </c>
      <c r="BZ15" s="14">
        <f>BY15*VLOOKUP('Données projet'!$B$12,Paramètres!$A$1:$I$89,3,0)*VLOOKUP('Données projet'!$B$12,Paramètres!$A$1:$I$89,5,0)</f>
        <v>72.384</v>
      </c>
      <c r="CA15" s="14">
        <f t="shared" si="39"/>
        <v>20.264329923804397</v>
      </c>
      <c r="CB15" s="22">
        <f t="shared" si="10"/>
        <v>161.362507950626</v>
      </c>
      <c r="CC15" s="62">
        <f t="shared" si="11"/>
        <v>358.39228540335887</v>
      </c>
      <c r="CD15" s="62">
        <f ca="1">AVERAGE(OFFSET($CC$3,0,0,'Données projet'!$E$12+1,1))-AVERAGE(OFFSET($H$3,0,0,'Données projet'!$E$12+1,1))</f>
        <v>312.43110610485337</v>
      </c>
      <c r="CE15" s="62">
        <f t="shared" si="40"/>
        <v>442.54749157177571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223.61265559493503</v>
      </c>
      <c r="S16" s="62">
        <f ca="1">AVERAGE(OFFSET($R$3,0,0,'Données projet'!$E$9+1,1))-AVERAGE(OFFSET($H$3,0,0,'Données projet'!$E$9+1,1))</f>
        <v>289.69436826914978</v>
      </c>
      <c r="T16" s="62">
        <f t="shared" si="34"/>
        <v>242.84781402593845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8.3024627020365074</v>
      </c>
      <c r="AK16" s="14">
        <f t="shared" si="35"/>
        <v>2.9906343075904238</v>
      </c>
      <c r="AL16" s="22">
        <f t="shared" si="4"/>
        <v>19.668810625100239</v>
      </c>
      <c r="AM16" s="62">
        <f t="shared" si="5"/>
        <v>219.20981087671905</v>
      </c>
      <c r="AN16" s="62">
        <f ca="1">AVERAGE(OFFSET($AM$3,0,0,'Données projet'!$E$10+1,1))-AVERAGE(OFFSET($H$3,0,0,'Données projet'!$E$10+1,1))</f>
        <v>406.67123242209931</v>
      </c>
      <c r="AO16" s="62">
        <f t="shared" si="36"/>
        <v>252.43382636914751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9.3044840626271217</v>
      </c>
      <c r="BF16" s="14">
        <f t="shared" si="37"/>
        <v>3.3074141333352105</v>
      </c>
      <c r="BG16" s="22">
        <f t="shared" si="7"/>
        <v>21.965722691301057</v>
      </c>
      <c r="BH16" s="62">
        <f t="shared" si="8"/>
        <v>221.50672294291988</v>
      </c>
      <c r="BI16" s="62">
        <f ca="1">AVERAGE(OFFSET($BH$3,0,0,'Données projet'!$E$11+1,1))-AVERAGE(OFFSET($H$3,0,0,'Données projet'!$E$11+1,1))</f>
        <v>446.67723242232324</v>
      </c>
      <c r="BJ16" s="62">
        <f t="shared" si="38"/>
        <v>275.54513370838777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</v>
      </c>
      <c r="BY16" s="13">
        <f>IF('Données projet'!$A$114&gt;35,BY15+BX16-CG15,IF(A16&lt;'Données projet'!$A$114,$BV$205^A16,IF(A16='Données projet'!$A$114,'Données projet'!$B$114,BY15+BX16-CG15)))</f>
        <v>91</v>
      </c>
      <c r="BZ16" s="14">
        <f>BY16*VLOOKUP('Données projet'!$B$12,Paramètres!$A$1:$I$89,3,0)*VLOOKUP('Données projet'!$B$12,Paramètres!$A$1:$I$89,5,0)</f>
        <v>82.336799999999997</v>
      </c>
      <c r="CA16" s="14">
        <f t="shared" si="39"/>
        <v>22.707582950885364</v>
      </c>
      <c r="CB16" s="22">
        <f t="shared" si="10"/>
        <v>182.95230030612535</v>
      </c>
      <c r="CC16" s="62">
        <f t="shared" si="11"/>
        <v>382.49330055774419</v>
      </c>
      <c r="CD16" s="62">
        <f ca="1">AVERAGE(OFFSET($CC$3,0,0,'Données projet'!$E$12+1,1))-AVERAGE(OFFSET($H$3,0,0,'Données projet'!$E$12+1,1))</f>
        <v>312.43110610485337</v>
      </c>
      <c r="CE16" s="62">
        <f t="shared" si="40"/>
        <v>442.54749157177571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232.33057390045244</v>
      </c>
      <c r="S17" s="62">
        <f ca="1">AVERAGE(OFFSET($R$3,0,0,'Données projet'!$E$9+1,1))-AVERAGE(OFFSET($H$3,0,0,'Données projet'!$E$9+1,1))</f>
        <v>289.69436826914978</v>
      </c>
      <c r="T17" s="62">
        <f t="shared" si="34"/>
        <v>242.84781402593845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9.8459418657141011</v>
      </c>
      <c r="AK17" s="14">
        <f t="shared" si="35"/>
        <v>3.4769159009359916</v>
      </c>
      <c r="AL17" s="22">
        <f t="shared" si="4"/>
        <v>23.203977276915577</v>
      </c>
      <c r="AM17" s="62">
        <f t="shared" si="5"/>
        <v>225.23383904918876</v>
      </c>
      <c r="AN17" s="62">
        <f ca="1">AVERAGE(OFFSET($AM$3,0,0,'Données projet'!$E$10+1,1))-AVERAGE(OFFSET($H$3,0,0,'Données projet'!$E$10+1,1))</f>
        <v>406.67123242209931</v>
      </c>
      <c r="AO17" s="62">
        <f t="shared" si="36"/>
        <v>252.43382636914751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11.034245194334769</v>
      </c>
      <c r="BF17" s="14">
        <f t="shared" si="37"/>
        <v>3.8452045982308483</v>
      </c>
      <c r="BG17" s="22">
        <f t="shared" si="7"/>
        <v>25.915041722051782</v>
      </c>
      <c r="BH17" s="62">
        <f t="shared" si="8"/>
        <v>227.94490349432499</v>
      </c>
      <c r="BI17" s="62">
        <f ca="1">AVERAGE(OFFSET($BH$3,0,0,'Données projet'!$E$11+1,1))-AVERAGE(OFFSET($H$3,0,0,'Données projet'!$E$11+1,1))</f>
        <v>446.67723242232324</v>
      </c>
      <c r="BJ17" s="62">
        <f t="shared" si="38"/>
        <v>275.54513370838777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</v>
      </c>
      <c r="BY17" s="13">
        <f>IF('Données projet'!$A$114&gt;35,BY16+BX17-CG16,IF(A17&lt;'Données projet'!$A$114,$BV$205^A17,IF(A17='Données projet'!$A$114,'Données projet'!$B$114,BY16+BX17-CG16)))</f>
        <v>102</v>
      </c>
      <c r="BZ17" s="14">
        <f>BY17*VLOOKUP('Données projet'!$B$12,Paramètres!$A$1:$I$89,3,0)*VLOOKUP('Données projet'!$B$12,Paramètres!$A$1:$I$89,5,0)</f>
        <v>92.289599999999993</v>
      </c>
      <c r="CA17" s="14">
        <f t="shared" si="39"/>
        <v>25.116611431659546</v>
      </c>
      <c r="CB17" s="22">
        <f t="shared" si="10"/>
        <v>204.48248491014036</v>
      </c>
      <c r="CC17" s="62">
        <f t="shared" si="11"/>
        <v>406.51234668241352</v>
      </c>
      <c r="CD17" s="62">
        <f ca="1">AVERAGE(OFFSET($CC$3,0,0,'Données projet'!$E$12+1,1))-AVERAGE(OFFSET($H$3,0,0,'Données projet'!$E$12+1,1))</f>
        <v>312.43110610485337</v>
      </c>
      <c r="CE17" s="62">
        <f t="shared" si="40"/>
        <v>442.54749157177571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242.64394483778028</v>
      </c>
      <c r="S18" s="62">
        <f ca="1">AVERAGE(OFFSET($R$3,0,0,'Données projet'!$E$9+1,1))-AVERAGE(OFFSET($H$3,0,0,'Données projet'!$E$9+1,1))</f>
        <v>289.69436826914978</v>
      </c>
      <c r="T18" s="62">
        <f t="shared" si="34"/>
        <v>242.84781402593845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11.676363351712819</v>
      </c>
      <c r="AK18" s="14">
        <f t="shared" si="35"/>
        <v>4.0422676057380276</v>
      </c>
      <c r="AL18" s="22">
        <f t="shared" si="4"/>
        <v>27.376615584226887</v>
      </c>
      <c r="AM18" s="62">
        <f t="shared" si="5"/>
        <v>231.87336551710794</v>
      </c>
      <c r="AN18" s="62">
        <f ca="1">AVERAGE(OFFSET($AM$3,0,0,'Données projet'!$E$10+1,1))-AVERAGE(OFFSET($H$3,0,0,'Données projet'!$E$10+1,1))</f>
        <v>406.67123242209931</v>
      </c>
      <c r="AO18" s="62">
        <f t="shared" si="36"/>
        <v>252.43382636914751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13.085579618298853</v>
      </c>
      <c r="BF18" s="14">
        <f t="shared" si="37"/>
        <v>4.4704405938260292</v>
      </c>
      <c r="BG18" s="22">
        <f t="shared" si="7"/>
        <v>30.576735202784167</v>
      </c>
      <c r="BH18" s="62">
        <f t="shared" si="8"/>
        <v>235.07348513566521</v>
      </c>
      <c r="BI18" s="62">
        <f ca="1">AVERAGE(OFFSET($BH$3,0,0,'Données projet'!$E$11+1,1))-AVERAGE(OFFSET($H$3,0,0,'Données projet'!$E$11+1,1))</f>
        <v>446.67723242232324</v>
      </c>
      <c r="BJ18" s="62">
        <f t="shared" si="38"/>
        <v>275.54513370838777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113</v>
      </c>
      <c r="BW18" s="13">
        <f>VLOOKUP(A18,'Données projet'!$A$113:$I$133,9,0)</f>
        <v>11</v>
      </c>
      <c r="BX18" s="13">
        <f t="array" ref="BX18">INDEX(BW:BW,MIN(IF(ISNUMBER(BW18:BW214),ROW(BW18:BW214),"")))</f>
        <v>11</v>
      </c>
      <c r="BY18" s="13">
        <f>IF('Données projet'!$A$114&gt;35,BY17+BX18-CG17,IF(A18&lt;'Données projet'!$A$114,$BV$205^A18,IF(A18='Données projet'!$A$114,'Données projet'!$B$114,BY17+BX18-CG17)))</f>
        <v>113</v>
      </c>
      <c r="BZ18" s="14">
        <f>BY18*VLOOKUP('Données projet'!$B$12,Paramètres!$A$1:$I$89,3,0)*VLOOKUP('Données projet'!$B$12,Paramètres!$A$1:$I$89,5,0)</f>
        <v>102.24239999999999</v>
      </c>
      <c r="CA18" s="14">
        <f t="shared" si="39"/>
        <v>27.495526976991481</v>
      </c>
      <c r="CB18" s="22">
        <f t="shared" si="10"/>
        <v>225.96022281826015</v>
      </c>
      <c r="CC18" s="62">
        <f t="shared" si="11"/>
        <v>430.45697275114117</v>
      </c>
      <c r="CD18" s="62">
        <f ca="1">AVERAGE(OFFSET($CC$3,0,0,'Données projet'!$E$12+1,1))-AVERAGE(OFFSET($H$3,0,0,'Données projet'!$E$12+1,1))</f>
        <v>312.43110610485337</v>
      </c>
      <c r="CE18" s="62">
        <f t="shared" si="40"/>
        <v>442.54749157177571</v>
      </c>
      <c r="CF18" s="16">
        <f>IF(ISNA(VLOOKUP(A18,'Données projet'!$A$113:$I$133,3,0)),0,VLOOKUP(A18,'Données projet'!$A$113:$I$133,3,0))</f>
        <v>3</v>
      </c>
      <c r="CG18" s="16">
        <f>IF(ISNA(VLOOKUP(A18,'Données projet'!$A$113:$I$133,4,0)),0,VLOOKUP(A18,'Données projet'!$A$113:$I$133,4,0))</f>
        <v>17</v>
      </c>
      <c r="CH18" s="17">
        <f>IF(ISNA(VLOOKUP(A18,'Données projet'!$A$113:$I$133,5,0)),0%,VLOOKUP(A18,'Données projet'!$A$113:$I$133,5,0)*VLOOKUP('Données projet'!$B$12,Paramètres!$A$1:$I$89,7,0))</f>
        <v>0.06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1.0202341913894415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1.0202341913894415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254.97446065131192</v>
      </c>
      <c r="S19" s="62">
        <f ca="1">AVERAGE(OFFSET($R$3,0,0,'Données projet'!$E$9+1,1))-AVERAGE(OFFSET($H$3,0,0,'Données projet'!$E$9+1,1))</f>
        <v>289.69436826914978</v>
      </c>
      <c r="T19" s="62">
        <f t="shared" si="34"/>
        <v>242.84781402593845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13.847071512374203</v>
      </c>
      <c r="AK19" s="14">
        <f t="shared" si="35"/>
        <v>4.6995463399043667</v>
      </c>
      <c r="AL19" s="22">
        <f t="shared" si="4"/>
        <v>32.302026092718499</v>
      </c>
      <c r="AM19" s="62">
        <f t="shared" si="5"/>
        <v>239.24407201483257</v>
      </c>
      <c r="AN19" s="62">
        <f ca="1">AVERAGE(OFFSET($AM$3,0,0,'Données projet'!$E$10+1,1))-AVERAGE(OFFSET($H$3,0,0,'Données projet'!$E$10+1,1))</f>
        <v>406.67123242209931</v>
      </c>
      <c r="AO19" s="62">
        <f t="shared" si="36"/>
        <v>252.43382636914751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15.518269798350405</v>
      </c>
      <c r="BF19" s="14">
        <f t="shared" si="37"/>
        <v>5.1973408936737764</v>
      </c>
      <c r="BG19" s="22">
        <f t="shared" si="7"/>
        <v>36.079688621942118</v>
      </c>
      <c r="BH19" s="62">
        <f t="shared" si="8"/>
        <v>243.02173454405619</v>
      </c>
      <c r="BI19" s="62">
        <f ca="1">AVERAGE(OFFSET($BH$3,0,0,'Données projet'!$E$11+1,1))-AVERAGE(OFFSET($H$3,0,0,'Données projet'!$E$11+1,1))</f>
        <v>446.67723242232324</v>
      </c>
      <c r="BJ19" s="62">
        <f t="shared" si="38"/>
        <v>275.54513370838777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9.8000000000000007</v>
      </c>
      <c r="BY19" s="13">
        <f>IF('Données projet'!$A$114&gt;35,BY18+BX19-CG18,IF(A19&lt;'Données projet'!$A$114,$BV$205^A19,IF(A19='Données projet'!$A$114,'Données projet'!$B$114,BY18+BX19-CG18)))</f>
        <v>105.8</v>
      </c>
      <c r="BZ19" s="14">
        <f>BY19*VLOOKUP('Données projet'!$B$12,Paramètres!$A$1:$I$89,3,0)*VLOOKUP('Données projet'!$B$12,Paramètres!$A$1:$I$89,5,0)</f>
        <v>95.72784</v>
      </c>
      <c r="CA19" s="14">
        <f t="shared" si="39"/>
        <v>25.941642560384413</v>
      </c>
      <c r="CB19" s="22">
        <f t="shared" si="10"/>
        <v>211.90768212600287</v>
      </c>
      <c r="CC19" s="62">
        <f t="shared" si="11"/>
        <v>418.84972804811696</v>
      </c>
      <c r="CD19" s="62">
        <f ca="1">AVERAGE(OFFSET($CC$3,0,0,'Données projet'!$E$12+1,1))-AVERAGE(OFFSET($H$3,0,0,'Données projet'!$E$12+1,1))</f>
        <v>312.43110610485337</v>
      </c>
      <c r="CE19" s="62">
        <f t="shared" si="40"/>
        <v>442.54749157177571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1.0002280211777062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1.0002280211777062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269.85387169226249</v>
      </c>
      <c r="S20" s="62">
        <f ca="1">AVERAGE(OFFSET($R$3,0,0,'Données projet'!$E$9+1,1))-AVERAGE(OFFSET($H$3,0,0,'Données projet'!$E$9+1,1))</f>
        <v>289.69436826914978</v>
      </c>
      <c r="T20" s="62">
        <f t="shared" si="34"/>
        <v>242.84781402593845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16.421327745053297</v>
      </c>
      <c r="AK20" s="14">
        <f t="shared" si="35"/>
        <v>5.4636995753466904</v>
      </c>
      <c r="AL20" s="22">
        <f t="shared" si="4"/>
        <v>38.11642258302998</v>
      </c>
      <c r="AM20" s="62">
        <f t="shared" si="5"/>
        <v>247.48254689890271</v>
      </c>
      <c r="AN20" s="62">
        <f ca="1">AVERAGE(OFFSET($AM$3,0,0,'Données projet'!$E$10+1,1))-AVERAGE(OFFSET($H$3,0,0,'Données projet'!$E$10+1,1))</f>
        <v>406.67123242209931</v>
      </c>
      <c r="AO20" s="62">
        <f t="shared" si="36"/>
        <v>252.43382636914751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18.403212128076973</v>
      </c>
      <c r="BF20" s="14">
        <f t="shared" si="37"/>
        <v>6.0424362650875043</v>
      </c>
      <c r="BG20" s="22">
        <f t="shared" si="7"/>
        <v>42.576170951428125</v>
      </c>
      <c r="BH20" s="62">
        <f t="shared" si="8"/>
        <v>251.94229526730084</v>
      </c>
      <c r="BI20" s="62">
        <f ca="1">AVERAGE(OFFSET($BH$3,0,0,'Données projet'!$E$11+1,1))-AVERAGE(OFFSET($H$3,0,0,'Données projet'!$E$11+1,1))</f>
        <v>446.67723242232324</v>
      </c>
      <c r="BJ20" s="62">
        <f t="shared" si="38"/>
        <v>275.54513370838777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9.8000000000000007</v>
      </c>
      <c r="BY20" s="13">
        <f>IF('Données projet'!$A$114&gt;35,BY19+BX20-CG19,IF(A20&lt;'Données projet'!$A$114,$BV$205^A20,IF(A20='Données projet'!$A$114,'Données projet'!$B$114,BY19+BX20-CG19)))</f>
        <v>115.6</v>
      </c>
      <c r="BZ20" s="14">
        <f>BY20*VLOOKUP('Données projet'!$B$12,Paramètres!$A$1:$I$89,3,0)*VLOOKUP('Données projet'!$B$12,Paramètres!$A$1:$I$89,5,0)</f>
        <v>104.59487999999999</v>
      </c>
      <c r="CA20" s="14">
        <f t="shared" si="39"/>
        <v>28.053785838854211</v>
      </c>
      <c r="CB20" s="22">
        <f t="shared" si="10"/>
        <v>231.02975966933766</v>
      </c>
      <c r="CC20" s="62">
        <f t="shared" si="11"/>
        <v>440.39588398521039</v>
      </c>
      <c r="CD20" s="62">
        <f ca="1">AVERAGE(OFFSET($CC$3,0,0,'Données projet'!$E$12+1,1))-AVERAGE(OFFSET($H$3,0,0,'Données projet'!$E$12+1,1))</f>
        <v>312.43110610485337</v>
      </c>
      <c r="CE20" s="62">
        <f t="shared" si="40"/>
        <v>442.54749157177571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0.98061415976126398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0.98061415976126398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287.95281706796129</v>
      </c>
      <c r="S21" s="62">
        <f ca="1">AVERAGE(OFFSET($R$3,0,0,'Données projet'!$E$9+1,1))-AVERAGE(OFFSET($H$3,0,0,'Données projet'!$E$9+1,1))</f>
        <v>289.69436826914978</v>
      </c>
      <c r="T21" s="62">
        <f t="shared" si="34"/>
        <v>242.84781402593845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19.474154132119562</v>
      </c>
      <c r="AK21" s="14">
        <f t="shared" si="35"/>
        <v>6.3521052651756742</v>
      </c>
      <c r="AL21" s="22">
        <f t="shared" si="4"/>
        <v>44.980735116955863</v>
      </c>
      <c r="AM21" s="62">
        <f t="shared" si="5"/>
        <v>256.75008830895899</v>
      </c>
      <c r="AN21" s="62">
        <f ca="1">AVERAGE(OFFSET($AM$3,0,0,'Données projet'!$E$10+1,1))-AVERAGE(OFFSET($H$3,0,0,'Données projet'!$E$10+1,1))</f>
        <v>406.67123242209931</v>
      </c>
      <c r="AO21" s="62">
        <f t="shared" si="36"/>
        <v>252.43382636914751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21.824483079099512</v>
      </c>
      <c r="BF21" s="14">
        <f t="shared" si="37"/>
        <v>7.0249454027704825</v>
      </c>
      <c r="BG21" s="22">
        <f t="shared" si="7"/>
        <v>50.246087939256903</v>
      </c>
      <c r="BH21" s="62">
        <f t="shared" si="8"/>
        <v>262.01544113125999</v>
      </c>
      <c r="BI21" s="62">
        <f ca="1">AVERAGE(OFFSET($BH$3,0,0,'Données projet'!$E$11+1,1))-AVERAGE(OFFSET($H$3,0,0,'Données projet'!$E$11+1,1))</f>
        <v>446.67723242232324</v>
      </c>
      <c r="BJ21" s="62">
        <f t="shared" si="38"/>
        <v>275.54513370838777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9.8000000000000007</v>
      </c>
      <c r="BY21" s="13">
        <f>IF('Données projet'!$A$114&gt;35,BY20+BX21-CG20,IF(A21&lt;'Données projet'!$A$114,$BV$205^A21,IF(A21='Données projet'!$A$114,'Données projet'!$B$114,BY20+BX21-CG20)))</f>
        <v>125.39999999999999</v>
      </c>
      <c r="BZ21" s="14">
        <f>BY21*VLOOKUP('Données projet'!$B$12,Paramètres!$A$1:$I$89,3,0)*VLOOKUP('Données projet'!$B$12,Paramètres!$A$1:$I$89,5,0)</f>
        <v>113.46191999999998</v>
      </c>
      <c r="CA21" s="14">
        <f t="shared" si="39"/>
        <v>30.145163126535493</v>
      </c>
      <c r="CB21" s="22">
        <f t="shared" si="10"/>
        <v>250.11566977871595</v>
      </c>
      <c r="CC21" s="62">
        <f t="shared" si="11"/>
        <v>461.88502297071909</v>
      </c>
      <c r="CD21" s="62">
        <f ca="1">AVERAGE(OFFSET($CC$3,0,0,'Données projet'!$E$12+1,1))-AVERAGE(OFFSET($H$3,0,0,'Données projet'!$E$12+1,1))</f>
        <v>312.43110610485337</v>
      </c>
      <c r="CE21" s="62">
        <f t="shared" si="40"/>
        <v>442.54749157177571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0.96138491420392402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0.96138491420392402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310.11722557841688</v>
      </c>
      <c r="S22" s="62">
        <f ca="1">AVERAGE(OFFSET($R$3,0,0,'Données projet'!$E$9+1,1))-AVERAGE(OFFSET($H$3,0,0,'Données projet'!$E$9+1,1))</f>
        <v>289.69436826914978</v>
      </c>
      <c r="T22" s="62">
        <f t="shared" si="34"/>
        <v>242.84781402593845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23.094519825036141</v>
      </c>
      <c r="AK22" s="14">
        <f t="shared" si="35"/>
        <v>7.3849670435644734</v>
      </c>
      <c r="AL22" s="22">
        <f t="shared" si="4"/>
        <v>53.085106296146058</v>
      </c>
      <c r="AM22" s="62">
        <f t="shared" si="5"/>
        <v>267.23720053916958</v>
      </c>
      <c r="AN22" s="62">
        <f ca="1">AVERAGE(OFFSET($AM$3,0,0,'Données projet'!$E$10+1,1))-AVERAGE(OFFSET($H$3,0,0,'Données projet'!$E$10+1,1))</f>
        <v>406.67123242209931</v>
      </c>
      <c r="AO22" s="62">
        <f t="shared" si="36"/>
        <v>252.43382636914751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25.881789459092229</v>
      </c>
      <c r="BF22" s="14">
        <f t="shared" si="37"/>
        <v>8.1672119898134259</v>
      </c>
      <c r="BG22" s="22">
        <f t="shared" si="7"/>
        <v>59.302010856844014</v>
      </c>
      <c r="BH22" s="62">
        <f t="shared" si="8"/>
        <v>273.45410509986755</v>
      </c>
      <c r="BI22" s="62">
        <f ca="1">AVERAGE(OFFSET($BH$3,0,0,'Données projet'!$E$11+1,1))-AVERAGE(OFFSET($H$3,0,0,'Données projet'!$E$11+1,1))</f>
        <v>446.67723242232324</v>
      </c>
      <c r="BJ22" s="62">
        <f t="shared" si="38"/>
        <v>275.54513370838777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9.8000000000000007</v>
      </c>
      <c r="BY22" s="13">
        <f>IF('Données projet'!$A$114&gt;35,BY21+BX22-CG21,IF(A22&lt;'Données projet'!$A$114,$BV$205^A22,IF(A22='Données projet'!$A$114,'Données projet'!$B$114,BY21+BX22-CG21)))</f>
        <v>135.19999999999999</v>
      </c>
      <c r="BZ22" s="14">
        <f>BY22*VLOOKUP('Données projet'!$B$12,Paramètres!$A$1:$I$89,3,0)*VLOOKUP('Données projet'!$B$12,Paramètres!$A$1:$I$89,5,0)</f>
        <v>122.32895999999998</v>
      </c>
      <c r="CA22" s="14">
        <f t="shared" si="39"/>
        <v>32.217581794883031</v>
      </c>
      <c r="CB22" s="22">
        <f t="shared" si="10"/>
        <v>269.16856029275453</v>
      </c>
      <c r="CC22" s="62">
        <f t="shared" si="11"/>
        <v>483.32065453577809</v>
      </c>
      <c r="CD22" s="62">
        <f ca="1">AVERAGE(OFFSET($CC$3,0,0,'Données projet'!$E$12+1,1))-AVERAGE(OFFSET($H$3,0,0,'Données projet'!$E$12+1,1))</f>
        <v>312.43110610485337</v>
      </c>
      <c r="CE22" s="62">
        <f t="shared" si="40"/>
        <v>442.54749157177571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0.94253274242328189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0.94253274242328189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337.41427911790799</v>
      </c>
      <c r="S23" s="62">
        <f ca="1">AVERAGE(OFFSET($R$3,0,0,'Données projet'!$E$9+1,1))-AVERAGE(OFFSET($H$3,0,0,'Données projet'!$E$9+1,1))</f>
        <v>289.69436826914978</v>
      </c>
      <c r="T23" s="62">
        <f t="shared" si="34"/>
        <v>242.84781402593845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27.387933890761346</v>
      </c>
      <c r="AK23" s="14">
        <f t="shared" si="35"/>
        <v>8.5857736856986921</v>
      </c>
      <c r="AL23" s="22">
        <f t="shared" si="4"/>
        <v>62.654207362334567</v>
      </c>
      <c r="AM23" s="62">
        <f t="shared" si="5"/>
        <v>279.16891024923029</v>
      </c>
      <c r="AN23" s="62">
        <f ca="1">AVERAGE(OFFSET($AM$3,0,0,'Données projet'!$E$10+1,1))-AVERAGE(OFFSET($H$3,0,0,'Données projet'!$E$10+1,1))</f>
        <v>406.67123242209931</v>
      </c>
      <c r="AO23" s="62">
        <f t="shared" si="36"/>
        <v>252.43382636914751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30.693374187922199</v>
      </c>
      <c r="BF23" s="14">
        <f t="shared" si="37"/>
        <v>9.4952128254613779</v>
      </c>
      <c r="BG23" s="22">
        <f t="shared" si="7"/>
        <v>69.995122381643057</v>
      </c>
      <c r="BH23" s="62">
        <f t="shared" si="8"/>
        <v>286.50982526853875</v>
      </c>
      <c r="BI23" s="62">
        <f ca="1">AVERAGE(OFFSET($BH$3,0,0,'Données projet'!$E$11+1,1))-AVERAGE(OFFSET($H$3,0,0,'Données projet'!$E$11+1,1))</f>
        <v>446.67723242232324</v>
      </c>
      <c r="BJ23" s="62">
        <f t="shared" si="38"/>
        <v>275.54513370838777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145</v>
      </c>
      <c r="BW23" s="13">
        <f>VLOOKUP(A23,'Données projet'!$A$113:$I$133,9,0)</f>
        <v>9.8000000000000007</v>
      </c>
      <c r="BX23" s="13">
        <f t="array" ref="BX23">INDEX(BW:BW,MIN(IF(ISNUMBER(BW23:BW219),ROW(BW23:BW219),"")))</f>
        <v>9.8000000000000007</v>
      </c>
      <c r="BY23" s="13">
        <f>IF('Données projet'!$A$114&gt;35,BY22+BX23-CG22,IF(A23&lt;'Données projet'!$A$114,$BV$205^A23,IF(A23='Données projet'!$A$114,'Données projet'!$B$114,BY22+BX23-CG22)))</f>
        <v>145</v>
      </c>
      <c r="BZ23" s="14">
        <f>BY23*VLOOKUP('Données projet'!$B$12,Paramètres!$A$1:$I$89,3,0)*VLOOKUP('Données projet'!$B$12,Paramètres!$A$1:$I$89,5,0)</f>
        <v>131.196</v>
      </c>
      <c r="CA23" s="14">
        <f t="shared" si="39"/>
        <v>34.272572346624997</v>
      </c>
      <c r="CB23" s="22">
        <f t="shared" si="10"/>
        <v>288.19109683703851</v>
      </c>
      <c r="CC23" s="62">
        <f t="shared" si="11"/>
        <v>504.70579972393421</v>
      </c>
      <c r="CD23" s="62">
        <f ca="1">AVERAGE(OFFSET($CC$3,0,0,'Données projet'!$E$12+1,1))-AVERAGE(OFFSET($H$3,0,0,'Données projet'!$E$12+1,1))</f>
        <v>312.43110610485337</v>
      </c>
      <c r="CE23" s="62">
        <f t="shared" si="40"/>
        <v>442.54749157177571</v>
      </c>
      <c r="CF23" s="16">
        <f>IF(ISNA(VLOOKUP(A23,'Données projet'!$A$113:$I$133,3,0)),0,VLOOKUP(A23,'Données projet'!$A$113:$I$133,3,0))</f>
        <v>4</v>
      </c>
      <c r="CG23" s="16">
        <f>IF(ISNA(VLOOKUP(A23,'Données projet'!$A$113:$I$133,4,0)),0,VLOOKUP(A23,'Données projet'!$A$113:$I$133,4,0))</f>
        <v>14</v>
      </c>
      <c r="CH23" s="17">
        <f>IF(ISNA(VLOOKUP(A23,'Données projet'!$A$113:$I$133,5,0)),0%,VLOOKUP(A23,'Données projet'!$A$113:$I$133,5,0)*VLOOKUP('Données projet'!$B$12,Paramètres!$A$1:$I$89,7,0))</f>
        <v>0.24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4.2848217042213168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4.2848217042213168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346.40747803962842</v>
      </c>
      <c r="S24" s="62">
        <f ca="1">AVERAGE(OFFSET($R$3,0,0,'Données projet'!$E$9+1,1))-AVERAGE(OFFSET($H$3,0,0,'Données projet'!$E$9+1,1))</f>
        <v>289.69436826914978</v>
      </c>
      <c r="T24" s="62">
        <f t="shared" si="34"/>
        <v>242.84781402593845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32.479520184331868</v>
      </c>
      <c r="AK24" s="14">
        <f t="shared" si="35"/>
        <v>9.9818332765986337</v>
      </c>
      <c r="AL24" s="22">
        <f t="shared" si="4"/>
        <v>73.953523944453949</v>
      </c>
      <c r="AM24" s="62">
        <f t="shared" si="5"/>
        <v>292.81105232032832</v>
      </c>
      <c r="AN24" s="62">
        <f ca="1">AVERAGE(OFFSET($AM$3,0,0,'Données projet'!$E$10+1,1))-AVERAGE(OFFSET($H$3,0,0,'Données projet'!$E$10+1,1))</f>
        <v>406.67123242209931</v>
      </c>
      <c r="AO24" s="62">
        <f t="shared" si="36"/>
        <v>252.43382636914751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36.399462275544337</v>
      </c>
      <c r="BF24" s="14">
        <f t="shared" si="37"/>
        <v>11.039148575212362</v>
      </c>
      <c r="BG24" s="22">
        <f t="shared" si="7"/>
        <v>82.62224723173459</v>
      </c>
      <c r="BH24" s="62">
        <f t="shared" si="8"/>
        <v>301.47977560760899</v>
      </c>
      <c r="BI24" s="62">
        <f ca="1">AVERAGE(OFFSET($BH$3,0,0,'Données projet'!$E$11+1,1))-AVERAGE(OFFSET($H$3,0,0,'Données projet'!$E$11+1,1))</f>
        <v>446.67723242232324</v>
      </c>
      <c r="BJ24" s="62">
        <f t="shared" si="38"/>
        <v>275.54513370838777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8.4</v>
      </c>
      <c r="BY24" s="13">
        <f>IF('Données projet'!$A$114&gt;35,BY23+BX24-CG23,IF(A24&lt;'Données projet'!$A$114,$BV$205^A24,IF(A24='Données projet'!$A$114,'Données projet'!$B$114,BY23+BX24-CG23)))</f>
        <v>139.4</v>
      </c>
      <c r="BZ24" s="14">
        <f>BY24*VLOOKUP('Données projet'!$B$12,Paramètres!$A$1:$I$89,3,0)*VLOOKUP('Données projet'!$B$12,Paramètres!$A$1:$I$89,5,0)</f>
        <v>126.12912000000001</v>
      </c>
      <c r="CA24" s="14">
        <f t="shared" si="39"/>
        <v>33.100345121748241</v>
      </c>
      <c r="CB24" s="22">
        <f t="shared" si="10"/>
        <v>277.32465175371152</v>
      </c>
      <c r="CC24" s="62">
        <f t="shared" si="11"/>
        <v>496.1821801295859</v>
      </c>
      <c r="CD24" s="62">
        <f ca="1">AVERAGE(OFFSET($CC$3,0,0,'Données projet'!$E$12+1,1))-AVERAGE(OFFSET($H$3,0,0,'Données projet'!$E$12+1,1))</f>
        <v>312.43110610485337</v>
      </c>
      <c r="CE24" s="62">
        <f t="shared" si="40"/>
        <v>442.54749157177571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4.2007989640847168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4.2007989640847168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355.37283842215737</v>
      </c>
      <c r="S25" s="62">
        <f ca="1">AVERAGE(OFFSET($R$3,0,0,'Données projet'!$E$9+1,1))-AVERAGE(OFFSET($H$3,0,0,'Données projet'!$E$9+1,1))</f>
        <v>289.69436826914978</v>
      </c>
      <c r="T25" s="62">
        <f t="shared" si="34"/>
        <v>242.84781402593845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38.517663859276098</v>
      </c>
      <c r="AK25" s="14">
        <f t="shared" si="35"/>
        <v>11.604894236587789</v>
      </c>
      <c r="AL25" s="22">
        <f t="shared" si="4"/>
        <v>87.2967886836296</v>
      </c>
      <c r="AM25" s="62">
        <f t="shared" si="5"/>
        <v>308.47770258709801</v>
      </c>
      <c r="AN25" s="62">
        <f ca="1">AVERAGE(OFFSET($AM$3,0,0,'Données projet'!$E$10+1,1))-AVERAGE(OFFSET($H$3,0,0,'Données projet'!$E$10+1,1))</f>
        <v>406.67123242209931</v>
      </c>
      <c r="AO25" s="62">
        <f t="shared" si="36"/>
        <v>252.43382636914751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43.166347428499073</v>
      </c>
      <c r="BF25" s="14">
        <f t="shared" si="37"/>
        <v>12.83413057776214</v>
      </c>
      <c r="BG25" s="22">
        <f t="shared" si="7"/>
        <v>97.534165860904935</v>
      </c>
      <c r="BH25" s="62">
        <f t="shared" si="8"/>
        <v>318.71507976437334</v>
      </c>
      <c r="BI25" s="62">
        <f ca="1">AVERAGE(OFFSET($BH$3,0,0,'Données projet'!$E$11+1,1))-AVERAGE(OFFSET($H$3,0,0,'Données projet'!$E$11+1,1))</f>
        <v>446.67723242232324</v>
      </c>
      <c r="BJ25" s="62">
        <f t="shared" si="38"/>
        <v>275.54513370838777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8.4</v>
      </c>
      <c r="BY25" s="13">
        <f>IF('Données projet'!$A$114&gt;35,BY24+BX25-CG24,IF(A25&lt;'Données projet'!$A$114,$BV$205^A25,IF(A25='Données projet'!$A$114,'Données projet'!$B$114,BY24+BX25-CG24)))</f>
        <v>147.80000000000001</v>
      </c>
      <c r="BZ25" s="14">
        <f>BY25*VLOOKUP('Données projet'!$B$12,Paramètres!$A$1:$I$89,3,0)*VLOOKUP('Données projet'!$B$12,Paramètres!$A$1:$I$89,5,0)</f>
        <v>133.72944000000001</v>
      </c>
      <c r="CA25" s="14">
        <f t="shared" si="39"/>
        <v>34.856699711744326</v>
      </c>
      <c r="CB25" s="22">
        <f t="shared" si="10"/>
        <v>293.62085999795471</v>
      </c>
      <c r="CC25" s="62">
        <f t="shared" si="11"/>
        <v>514.80177390142308</v>
      </c>
      <c r="CD25" s="62">
        <f ca="1">AVERAGE(OFFSET($CC$3,0,0,'Données projet'!$E$12+1,1))-AVERAGE(OFFSET($H$3,0,0,'Données projet'!$E$12+1,1))</f>
        <v>312.43110610485337</v>
      </c>
      <c r="CE25" s="62">
        <f t="shared" si="40"/>
        <v>442.54749157177571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4.1184238586333839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4.1184238586333839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364.31117265311764</v>
      </c>
      <c r="S26" s="62">
        <f ca="1">AVERAGE(OFFSET($R$3,0,0,'Données projet'!$E$9+1,1))-AVERAGE(OFFSET($H$3,0,0,'Données projet'!$E$9+1,1))</f>
        <v>289.69436826914978</v>
      </c>
      <c r="T26" s="62">
        <f t="shared" si="34"/>
        <v>242.84781402593845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45.678335786865411</v>
      </c>
      <c r="AK26" s="14">
        <f t="shared" si="35"/>
        <v>13.491867326427556</v>
      </c>
      <c r="AL26" s="22">
        <f t="shared" si="4"/>
        <v>103.0547704223186</v>
      </c>
      <c r="AM26" s="62">
        <f t="shared" si="5"/>
        <v>326.53996713186507</v>
      </c>
      <c r="AN26" s="62">
        <f ca="1">AVERAGE(OFFSET($AM$3,0,0,'Données projet'!$E$10+1,1))-AVERAGE(OFFSET($H$3,0,0,'Données projet'!$E$10+1,1))</f>
        <v>406.67123242209931</v>
      </c>
      <c r="AO26" s="62">
        <f t="shared" si="36"/>
        <v>252.43382636914751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51.19123838183193</v>
      </c>
      <c r="BF26" s="14">
        <f t="shared" si="37"/>
        <v>14.920979327781229</v>
      </c>
      <c r="BG26" s="22">
        <f t="shared" si="7"/>
        <v>115.14544584424293</v>
      </c>
      <c r="BH26" s="62">
        <f t="shared" si="8"/>
        <v>338.63064255378941</v>
      </c>
      <c r="BI26" s="62">
        <f ca="1">AVERAGE(OFFSET($BH$3,0,0,'Données projet'!$E$11+1,1))-AVERAGE(OFFSET($H$3,0,0,'Données projet'!$E$11+1,1))</f>
        <v>446.67723242232324</v>
      </c>
      <c r="BJ26" s="62">
        <f t="shared" si="38"/>
        <v>275.54513370838777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8.4</v>
      </c>
      <c r="BY26" s="13">
        <f>IF('Données projet'!$A$114&gt;35,BY25+BX26-CG25,IF(A26&lt;'Données projet'!$A$114,$BV$205^A26,IF(A26='Données projet'!$A$114,'Données projet'!$B$114,BY25+BX26-CG25)))</f>
        <v>156.20000000000002</v>
      </c>
      <c r="BZ26" s="14">
        <f>BY26*VLOOKUP('Données projet'!$B$12,Paramètres!$A$1:$I$89,3,0)*VLOOKUP('Données projet'!$B$12,Paramètres!$A$1:$I$89,5,0)</f>
        <v>141.32976000000002</v>
      </c>
      <c r="CA26" s="14">
        <f t="shared" si="39"/>
        <v>36.601467030988793</v>
      </c>
      <c r="CB26" s="22">
        <f t="shared" si="10"/>
        <v>309.89688707897216</v>
      </c>
      <c r="CC26" s="62">
        <f t="shared" si="11"/>
        <v>533.38208378851868</v>
      </c>
      <c r="CD26" s="62">
        <f ca="1">AVERAGE(OFFSET($CC$3,0,0,'Données projet'!$E$12+1,1))-AVERAGE(OFFSET($H$3,0,0,'Données projet'!$E$12+1,1))</f>
        <v>312.43110610485337</v>
      </c>
      <c r="CE26" s="62">
        <f t="shared" si="40"/>
        <v>442.54749157177571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4.0376640787560989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4.0376640787560989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373.22323874994152</v>
      </c>
      <c r="S27" s="62">
        <f ca="1">AVERAGE(OFFSET($R$3,0,0,'Données projet'!$E$9+1,1))-AVERAGE(OFFSET($H$3,0,0,'Données projet'!$E$9+1,1))</f>
        <v>289.69436826914978</v>
      </c>
      <c r="T27" s="62">
        <f t="shared" si="34"/>
        <v>242.84781402593845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54.17022091164911</v>
      </c>
      <c r="AK27" s="14">
        <f t="shared" si="35"/>
        <v>15.685665051562438</v>
      </c>
      <c r="AL27" s="22">
        <f t="shared" si="4"/>
        <v>121.66566805259345</v>
      </c>
      <c r="AM27" s="62">
        <f t="shared" si="5"/>
        <v>347.43637623621328</v>
      </c>
      <c r="AN27" s="62">
        <f ca="1">AVERAGE(OFFSET($AM$3,0,0,'Données projet'!$E$10+1,1))-AVERAGE(OFFSET($H$3,0,0,'Données projet'!$E$10+1,1))</f>
        <v>406.67123242209931</v>
      </c>
      <c r="AO27" s="62">
        <f t="shared" si="36"/>
        <v>252.43382636914751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60.708006194089528</v>
      </c>
      <c r="BF27" s="14">
        <f t="shared" si="37"/>
        <v>17.347152793180882</v>
      </c>
      <c r="BG27" s="22">
        <f t="shared" si="7"/>
        <v>135.94606856949596</v>
      </c>
      <c r="BH27" s="62">
        <f t="shared" si="8"/>
        <v>361.71677675311577</v>
      </c>
      <c r="BI27" s="62">
        <f ca="1">AVERAGE(OFFSET($BH$3,0,0,'Données projet'!$E$11+1,1))-AVERAGE(OFFSET($H$3,0,0,'Données projet'!$E$11+1,1))</f>
        <v>446.67723242232324</v>
      </c>
      <c r="BJ27" s="62">
        <f t="shared" si="38"/>
        <v>275.54513370838777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8.4</v>
      </c>
      <c r="BY27" s="13">
        <f>IF('Données projet'!$A$114&gt;35,BY26+BX27-CG26,IF(A27&lt;'Données projet'!$A$114,$BV$205^A27,IF(A27='Données projet'!$A$114,'Données projet'!$B$114,BY26+BX27-CG26)))</f>
        <v>164.60000000000002</v>
      </c>
      <c r="BZ27" s="14">
        <f>BY27*VLOOKUP('Données projet'!$B$12,Paramètres!$A$1:$I$89,3,0)*VLOOKUP('Données projet'!$B$12,Paramètres!$A$1:$I$89,5,0)</f>
        <v>148.93008</v>
      </c>
      <c r="CA27" s="14">
        <f t="shared" si="39"/>
        <v>38.335341256889777</v>
      </c>
      <c r="CB27" s="22">
        <f t="shared" si="10"/>
        <v>326.1539420224164</v>
      </c>
      <c r="CC27" s="62">
        <f t="shared" si="11"/>
        <v>551.92465020603618</v>
      </c>
      <c r="CD27" s="62">
        <f ca="1">AVERAGE(OFFSET($CC$3,0,0,'Données projet'!$E$12+1,1))-AVERAGE(OFFSET($H$3,0,0,'Données projet'!$E$12+1,1))</f>
        <v>312.43110610485337</v>
      </c>
      <c r="CE27" s="62">
        <f t="shared" si="40"/>
        <v>442.54749157177571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3.9584879489036053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3.9584879489036053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382.10974742353778</v>
      </c>
      <c r="S28" s="62">
        <f ca="1">AVERAGE(OFFSET($R$3,0,0,'Données projet'!$E$9+1,1))-AVERAGE(OFFSET($H$3,0,0,'Données projet'!$E$9+1,1))</f>
        <v>289.69436826914978</v>
      </c>
      <c r="T28" s="62">
        <f t="shared" si="34"/>
        <v>242.84781402593845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64.240800000000007</v>
      </c>
      <c r="AK28" s="14">
        <f t="shared" si="35"/>
        <v>18.236177554745847</v>
      </c>
      <c r="AL28" s="22">
        <f t="shared" si="4"/>
        <v>143.6474025745157</v>
      </c>
      <c r="AM28" s="62">
        <f t="shared" si="5"/>
        <v>371.68517654084781</v>
      </c>
      <c r="AN28" s="62">
        <f ca="1">AVERAGE(OFFSET($AM$3,0,0,'Données projet'!$E$10+1,1))-AVERAGE(OFFSET($H$3,0,0,'Données projet'!$E$10+1,1))</f>
        <v>406.67123242209931</v>
      </c>
      <c r="AO28" s="62">
        <f t="shared" si="36"/>
        <v>252.43382636914751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71.994</v>
      </c>
      <c r="BF28" s="14">
        <f t="shared" si="37"/>
        <v>20.167825678149413</v>
      </c>
      <c r="BG28" s="22">
        <f t="shared" si="7"/>
        <v>160.51517972277688</v>
      </c>
      <c r="BH28" s="62">
        <f t="shared" si="8"/>
        <v>388.55295368910902</v>
      </c>
      <c r="BI28" s="62">
        <f ca="1">AVERAGE(OFFSET($BH$3,0,0,'Données projet'!$E$11+1,1))-AVERAGE(OFFSET($H$3,0,0,'Données projet'!$E$11+1,1))</f>
        <v>446.67723242232324</v>
      </c>
      <c r="BJ28" s="62">
        <f t="shared" si="38"/>
        <v>275.54513370838777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173</v>
      </c>
      <c r="BW28" s="13">
        <f>VLOOKUP(A28,'Données projet'!$A$113:$I$133,9,0)</f>
        <v>8.4</v>
      </c>
      <c r="BX28" s="13">
        <f t="array" ref="BX28">INDEX(BW:BW,MIN(IF(ISNUMBER(BW28:BW224),ROW(BW28:BW224),"")))</f>
        <v>8.4</v>
      </c>
      <c r="BY28" s="13">
        <f>IF('Données projet'!$A$114&gt;35,BY27+BX28-CG27,IF(A28&lt;'Données projet'!$A$114,$BV$205^A28,IF(A28='Données projet'!$A$114,'Données projet'!$B$114,BY27+BX28-CG27)))</f>
        <v>173.00000000000003</v>
      </c>
      <c r="BZ28" s="14">
        <f>BY28*VLOOKUP('Données projet'!$B$12,Paramètres!$A$1:$I$89,3,0)*VLOOKUP('Données projet'!$B$12,Paramètres!$A$1:$I$89,5,0)</f>
        <v>156.53040000000001</v>
      </c>
      <c r="CA28" s="14">
        <f t="shared" si="39"/>
        <v>40.058941713182037</v>
      </c>
      <c r="CB28" s="22">
        <f t="shared" si="10"/>
        <v>342.39310348379212</v>
      </c>
      <c r="CC28" s="62">
        <f t="shared" si="11"/>
        <v>570.43087745012417</v>
      </c>
      <c r="CD28" s="62">
        <f ca="1">AVERAGE(OFFSET($CC$3,0,0,'Données projet'!$E$12+1,1))-AVERAGE(OFFSET($H$3,0,0,'Données projet'!$E$12+1,1))</f>
        <v>312.43110610485337</v>
      </c>
      <c r="CE28" s="62">
        <f t="shared" si="40"/>
        <v>442.54749157177571</v>
      </c>
      <c r="CF28" s="16">
        <f>IF(ISNA(VLOOKUP(A28,'Données projet'!$A$113:$I$133,3,0)),0,VLOOKUP(A28,'Données projet'!$A$113:$I$133,3,0))</f>
        <v>5</v>
      </c>
      <c r="CG28" s="16">
        <f>IF(ISNA(VLOOKUP(A28,'Données projet'!$A$113:$I$133,4,0)),0,VLOOKUP(A28,'Données projet'!$A$113:$I$133,4,0))</f>
        <v>11</v>
      </c>
      <c r="CH28" s="17">
        <f>IF(ISNA(VLOOKUP(A28,'Données projet'!$A$113:$I$133,5,0)),0%,VLOOKUP(A28,'Données projet'!$A$113:$I$133,5,0)*VLOOKUP('Données projet'!$B$12,Paramètres!$A$1:$I$89,7,0))</f>
        <v>0.24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6.5214705570845792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6.5214705570845792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390.97136787832164</v>
      </c>
      <c r="S29" s="62">
        <f ca="1">AVERAGE(OFFSET($R$3,0,0,'Données projet'!$E$9+1,1))-AVERAGE(OFFSET($H$3,0,0,'Données projet'!$E$9+1,1))</f>
        <v>289.69436826914978</v>
      </c>
      <c r="T29" s="62">
        <f t="shared" si="34"/>
        <v>242.84781402593845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63.335999999999991</v>
      </c>
      <c r="AK29" s="14">
        <f t="shared" si="35"/>
        <v>18.009040022946227</v>
      </c>
      <c r="AL29" s="22">
        <f t="shared" si="4"/>
        <v>141.67594470663133</v>
      </c>
      <c r="AM29" s="62">
        <f t="shared" si="5"/>
        <v>371.96265875582151</v>
      </c>
      <c r="AN29" s="62">
        <f ca="1">AVERAGE(OFFSET($AM$3,0,0,'Données projet'!$E$10+1,1))-AVERAGE(OFFSET($H$3,0,0,'Données projet'!$E$10+1,1))</f>
        <v>406.67123242209931</v>
      </c>
      <c r="AO29" s="62">
        <f t="shared" si="36"/>
        <v>252.43382636914751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70.98</v>
      </c>
      <c r="BF29" s="14">
        <f t="shared" si="37"/>
        <v>19.916628839746853</v>
      </c>
      <c r="BG29" s="22">
        <f t="shared" si="7"/>
        <v>158.31162856255909</v>
      </c>
      <c r="BH29" s="62">
        <f t="shared" si="8"/>
        <v>388.59834261174927</v>
      </c>
      <c r="BI29" s="62">
        <f ca="1">AVERAGE(OFFSET($BH$3,0,0,'Données projet'!$E$11+1,1))-AVERAGE(OFFSET($H$3,0,0,'Données projet'!$E$11+1,1))</f>
        <v>446.67723242232324</v>
      </c>
      <c r="BJ29" s="62">
        <f t="shared" si="38"/>
        <v>275.54513370838777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6.8</v>
      </c>
      <c r="BY29" s="13">
        <f>IF('Données projet'!$A$114&gt;35,BY28+BX29-CG28,IF(A29&lt;'Données projet'!$A$114,$BV$205^A29,IF(A29='Données projet'!$A$114,'Données projet'!$B$114,BY28+BX29-CG28)))</f>
        <v>168.80000000000004</v>
      </c>
      <c r="BZ29" s="14">
        <f>BY29*VLOOKUP('Données projet'!$B$12,Paramètres!$A$1:$I$89,3,0)*VLOOKUP('Données projet'!$B$12,Paramètres!$A$1:$I$89,5,0)</f>
        <v>152.73024000000001</v>
      </c>
      <c r="CA29" s="14">
        <f t="shared" si="39"/>
        <v>39.198389597047516</v>
      </c>
      <c r="CB29" s="22">
        <f t="shared" si="10"/>
        <v>334.27569654819109</v>
      </c>
      <c r="CC29" s="62">
        <f t="shared" si="11"/>
        <v>564.56241059738124</v>
      </c>
      <c r="CD29" s="62">
        <f ca="1">AVERAGE(OFFSET($CC$3,0,0,'Données projet'!$E$12+1,1))-AVERAGE(OFFSET($H$3,0,0,'Données projet'!$E$12+1,1))</f>
        <v>312.43110610485337</v>
      </c>
      <c r="CE29" s="62">
        <f t="shared" si="40"/>
        <v>442.54749157177571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6.3935884971644246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6.3935884971644246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399.80873262099658</v>
      </c>
      <c r="S30" s="62">
        <f ca="1">AVERAGE(OFFSET($R$3,0,0,'Données projet'!$E$9+1,1))-AVERAGE(OFFSET($H$3,0,0,'Données projet'!$E$9+1,1))</f>
        <v>289.69436826914978</v>
      </c>
      <c r="T30" s="62">
        <f t="shared" si="34"/>
        <v>242.84781402593845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69.669600000000003</v>
      </c>
      <c r="AK30" s="14">
        <f t="shared" si="35"/>
        <v>19.591385027476957</v>
      </c>
      <c r="AL30" s="22">
        <f t="shared" si="4"/>
        <v>155.46288225618903</v>
      </c>
      <c r="AM30" s="62">
        <f t="shared" si="5"/>
        <v>387.98072512875251</v>
      </c>
      <c r="AN30" s="62">
        <f ca="1">AVERAGE(OFFSET($AM$3,0,0,'Données projet'!$E$10+1,1))-AVERAGE(OFFSET($H$3,0,0,'Données projet'!$E$10+1,1))</f>
        <v>406.67123242209931</v>
      </c>
      <c r="AO30" s="62">
        <f t="shared" si="36"/>
        <v>252.43382636914751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78.078000000000003</v>
      </c>
      <c r="BF30" s="14">
        <f t="shared" si="37"/>
        <v>21.666582091642084</v>
      </c>
      <c r="BG30" s="22">
        <f t="shared" si="7"/>
        <v>173.72181380960993</v>
      </c>
      <c r="BH30" s="62">
        <f t="shared" si="8"/>
        <v>406.2396566821734</v>
      </c>
      <c r="BI30" s="62">
        <f ca="1">AVERAGE(OFFSET($BH$3,0,0,'Données projet'!$E$11+1,1))-AVERAGE(OFFSET($H$3,0,0,'Données projet'!$E$11+1,1))</f>
        <v>446.67723242232324</v>
      </c>
      <c r="BJ30" s="62">
        <f t="shared" si="38"/>
        <v>275.54513370838777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6.8</v>
      </c>
      <c r="BY30" s="13">
        <f>IF('Données projet'!$A$114&gt;35,BY29+BX30-CG29,IF(A30&lt;'Données projet'!$A$114,$BV$205^A30,IF(A30='Données projet'!$A$114,'Données projet'!$B$114,BY29+BX30-CG29)))</f>
        <v>175.60000000000005</v>
      </c>
      <c r="BZ30" s="14">
        <f>BY30*VLOOKUP('Données projet'!$B$12,Paramètres!$A$1:$I$89,3,0)*VLOOKUP('Données projet'!$B$12,Paramètres!$A$1:$I$89,5,0)</f>
        <v>158.88288000000006</v>
      </c>
      <c r="CA30" s="14">
        <f t="shared" si="39"/>
        <v>40.590443217000178</v>
      </c>
      <c r="CB30" s="22">
        <f t="shared" si="10"/>
        <v>347.41603793627536</v>
      </c>
      <c r="CC30" s="62">
        <f t="shared" si="11"/>
        <v>579.93388080883892</v>
      </c>
      <c r="CD30" s="62">
        <f ca="1">AVERAGE(OFFSET($CC$3,0,0,'Données projet'!$E$12+1,1))-AVERAGE(OFFSET($H$3,0,0,'Données projet'!$E$12+1,1))</f>
        <v>312.43110610485337</v>
      </c>
      <c r="CE30" s="62">
        <f t="shared" si="40"/>
        <v>442.54749157177571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6.2682141264389495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6.2682141264389495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408.62244148303222</v>
      </c>
      <c r="S31" s="62">
        <f ca="1">AVERAGE(OFFSET($R$3,0,0,'Données projet'!$E$9+1,1))-AVERAGE(OFFSET($H$3,0,0,'Données projet'!$E$9+1,1))</f>
        <v>289.69436826914978</v>
      </c>
      <c r="T31" s="62">
        <f t="shared" si="34"/>
        <v>242.84781402593845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76.003200000000007</v>
      </c>
      <c r="AK31" s="14">
        <f t="shared" si="35"/>
        <v>21.157049992000456</v>
      </c>
      <c r="AL31" s="22">
        <f t="shared" si="4"/>
        <v>169.22076873606747</v>
      </c>
      <c r="AM31" s="62">
        <f t="shared" si="5"/>
        <v>403.95223815805156</v>
      </c>
      <c r="AN31" s="62">
        <f ca="1">AVERAGE(OFFSET($AM$3,0,0,'Données projet'!$E$10+1,1))-AVERAGE(OFFSET($H$3,0,0,'Données projet'!$E$10+1,1))</f>
        <v>406.67123242209931</v>
      </c>
      <c r="AO31" s="62">
        <f t="shared" si="36"/>
        <v>252.43382636914751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85.176000000000002</v>
      </c>
      <c r="BF31" s="14">
        <f t="shared" si="37"/>
        <v>23.398088487656441</v>
      </c>
      <c r="BG31" s="22">
        <f t="shared" si="7"/>
        <v>189.09987078266829</v>
      </c>
      <c r="BH31" s="62">
        <f t="shared" si="8"/>
        <v>423.83134020465241</v>
      </c>
      <c r="BI31" s="62">
        <f ca="1">AVERAGE(OFFSET($BH$3,0,0,'Données projet'!$E$11+1,1))-AVERAGE(OFFSET($H$3,0,0,'Données projet'!$E$11+1,1))</f>
        <v>446.67723242232324</v>
      </c>
      <c r="BJ31" s="62">
        <f t="shared" si="38"/>
        <v>275.54513370838777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6.8</v>
      </c>
      <c r="BY31" s="13">
        <f>IF('Données projet'!$A$114&gt;35,BY30+BX31-CG30,IF(A31&lt;'Données projet'!$A$114,$BV$205^A31,IF(A31='Données projet'!$A$114,'Données projet'!$B$114,BY30+BX31-CG30)))</f>
        <v>182.40000000000006</v>
      </c>
      <c r="BZ31" s="14">
        <f>BY31*VLOOKUP('Données projet'!$B$12,Paramètres!$A$1:$I$89,3,0)*VLOOKUP('Données projet'!$B$12,Paramètres!$A$1:$I$89,5,0)</f>
        <v>165.03552000000005</v>
      </c>
      <c r="CA31" s="14">
        <f t="shared" si="39"/>
        <v>41.976234598846517</v>
      </c>
      <c r="CB31" s="22">
        <f t="shared" si="10"/>
        <v>360.54547259299108</v>
      </c>
      <c r="CC31" s="62">
        <f t="shared" si="11"/>
        <v>595.27694201497513</v>
      </c>
      <c r="CD31" s="62">
        <f ca="1">AVERAGE(OFFSET($CC$3,0,0,'Données projet'!$E$12+1,1))-AVERAGE(OFFSET($H$3,0,0,'Données projet'!$E$12+1,1))</f>
        <v>312.43110610485337</v>
      </c>
      <c r="CE31" s="62">
        <f t="shared" si="40"/>
        <v>442.54749157177571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6.145298270652586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6.145298270652586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417.41306501301369</v>
      </c>
      <c r="S32" s="62">
        <f ca="1">AVERAGE(OFFSET($R$3,0,0,'Données projet'!$E$9+1,1))-AVERAGE(OFFSET($H$3,0,0,'Données projet'!$E$9+1,1))</f>
        <v>289.69436826914978</v>
      </c>
      <c r="T32" s="62">
        <f t="shared" si="34"/>
        <v>242.84781402593845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82.336799999999997</v>
      </c>
      <c r="AK32" s="14">
        <f t="shared" si="35"/>
        <v>22.707582950885364</v>
      </c>
      <c r="AL32" s="22">
        <f t="shared" si="4"/>
        <v>182.95230030612535</v>
      </c>
      <c r="AM32" s="62">
        <f t="shared" si="5"/>
        <v>419.88019762890121</v>
      </c>
      <c r="AN32" s="62">
        <f ca="1">AVERAGE(OFFSET($AM$3,0,0,'Données projet'!$E$10+1,1))-AVERAGE(OFFSET($H$3,0,0,'Données projet'!$E$10+1,1))</f>
        <v>406.67123242209931</v>
      </c>
      <c r="AO32" s="62">
        <f t="shared" si="36"/>
        <v>252.43382636914751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92.274000000000001</v>
      </c>
      <c r="BF32" s="14">
        <f t="shared" si="37"/>
        <v>25.112860036087575</v>
      </c>
      <c r="BG32" s="22">
        <f t="shared" si="7"/>
        <v>204.4487812295192</v>
      </c>
      <c r="BH32" s="62">
        <f t="shared" si="8"/>
        <v>441.37667855229506</v>
      </c>
      <c r="BI32" s="62">
        <f ca="1">AVERAGE(OFFSET($BH$3,0,0,'Données projet'!$E$11+1,1))-AVERAGE(OFFSET($H$3,0,0,'Données projet'!$E$11+1,1))</f>
        <v>446.67723242232324</v>
      </c>
      <c r="BJ32" s="62">
        <f t="shared" si="38"/>
        <v>275.54513370838777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6.8</v>
      </c>
      <c r="BY32" s="13">
        <f>IF('Données projet'!$A$114&gt;35,BY31+BX32-CG31,IF(A32&lt;'Données projet'!$A$114,$BV$205^A32,IF(A32='Données projet'!$A$114,'Données projet'!$B$114,BY31+BX32-CG31)))</f>
        <v>189.20000000000007</v>
      </c>
      <c r="BZ32" s="14">
        <f>BY32*VLOOKUP('Données projet'!$B$12,Paramètres!$A$1:$I$89,3,0)*VLOOKUP('Données projet'!$B$12,Paramètres!$A$1:$I$89,5,0)</f>
        <v>171.18816000000007</v>
      </c>
      <c r="CA32" s="14">
        <f t="shared" si="39"/>
        <v>43.356023936000852</v>
      </c>
      <c r="CB32" s="22">
        <f t="shared" si="10"/>
        <v>373.66445368853493</v>
      </c>
      <c r="CC32" s="62">
        <f t="shared" si="11"/>
        <v>610.59235101131071</v>
      </c>
      <c r="CD32" s="62">
        <f ca="1">AVERAGE(OFFSET($CC$3,0,0,'Données projet'!$E$12+1,1))-AVERAGE(OFFSET($H$3,0,0,'Données projet'!$E$12+1,1))</f>
        <v>312.43110610485337</v>
      </c>
      <c r="CE32" s="62">
        <f t="shared" si="40"/>
        <v>442.54749157177571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6.024792719826924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6.024792719826924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426.18114735927179</v>
      </c>
      <c r="S33" s="62">
        <f ca="1">AVERAGE(OFFSET($R$3,0,0,'Données projet'!$E$9+1,1))-AVERAGE(OFFSET($H$3,0,0,'Données projet'!$E$9+1,1))</f>
        <v>289.69436826914978</v>
      </c>
      <c r="T33" s="62">
        <f t="shared" si="34"/>
        <v>242.84781402593845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88.670400000000001</v>
      </c>
      <c r="AK33" s="14">
        <f t="shared" si="35"/>
        <v>24.244280250395512</v>
      </c>
      <c r="AL33" s="22">
        <f t="shared" si="4"/>
        <v>196.65973476943884</v>
      </c>
      <c r="AM33" s="62">
        <f t="shared" si="5"/>
        <v>435.76715970248085</v>
      </c>
      <c r="AN33" s="62">
        <f ca="1">AVERAGE(OFFSET($AM$3,0,0,'Données projet'!$E$10+1,1))-AVERAGE(OFFSET($H$3,0,0,'Données projet'!$E$10+1,1))</f>
        <v>406.67123242209931</v>
      </c>
      <c r="AO33" s="62">
        <f t="shared" si="36"/>
        <v>252.43382636914751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99.372000000000014</v>
      </c>
      <c r="BF33" s="14">
        <f t="shared" si="37"/>
        <v>26.812330397327713</v>
      </c>
      <c r="BG33" s="22">
        <f t="shared" si="7"/>
        <v>219.7710421086791</v>
      </c>
      <c r="BH33" s="62">
        <f t="shared" si="8"/>
        <v>458.87846704172108</v>
      </c>
      <c r="BI33" s="62">
        <f ca="1">AVERAGE(OFFSET($BH$3,0,0,'Données projet'!$E$11+1,1))-AVERAGE(OFFSET($H$3,0,0,'Données projet'!$E$11+1,1))</f>
        <v>446.67723242232324</v>
      </c>
      <c r="BJ33" s="62">
        <f t="shared" si="38"/>
        <v>275.54513370838777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196</v>
      </c>
      <c r="BW33" s="13">
        <f>VLOOKUP(A33,'Données projet'!$A$113:$I$133,9,0)</f>
        <v>6.8</v>
      </c>
      <c r="BX33" s="13">
        <f t="array" ref="BX33">INDEX(BW:BW,MIN(IF(ISNUMBER(BW33:BW229),ROW(BW33:BW229),"")))</f>
        <v>6.8</v>
      </c>
      <c r="BY33" s="13">
        <f>IF('Données projet'!$A$114&gt;35,BY32+BX33-CG32,IF(A33&lt;'Données projet'!$A$114,$BV$205^A33,IF(A33='Données projet'!$A$114,'Données projet'!$B$114,BY32+BX33-CG32)))</f>
        <v>196.00000000000009</v>
      </c>
      <c r="BZ33" s="14">
        <f>BY33*VLOOKUP('Données projet'!$B$12,Paramètres!$A$1:$I$89,3,0)*VLOOKUP('Données projet'!$B$12,Paramètres!$A$1:$I$89,5,0)</f>
        <v>177.34080000000006</v>
      </c>
      <c r="CA33" s="14">
        <f t="shared" si="39"/>
        <v>44.730051658603102</v>
      </c>
      <c r="CB33" s="22">
        <f t="shared" si="10"/>
        <v>386.77339997206712</v>
      </c>
      <c r="CC33" s="62">
        <f t="shared" si="11"/>
        <v>625.88082490510908</v>
      </c>
      <c r="CD33" s="62">
        <f ca="1">AVERAGE(OFFSET($CC$3,0,0,'Données projet'!$E$12+1,1))-AVERAGE(OFFSET($H$3,0,0,'Données projet'!$E$12+1,1))</f>
        <v>312.43110610485337</v>
      </c>
      <c r="CE33" s="62">
        <f t="shared" si="40"/>
        <v>442.54749157177571</v>
      </c>
      <c r="CF33" s="16">
        <f>IF(ISNA(VLOOKUP(A33,'Données projet'!$A$113:$I$133,3,0)),0,VLOOKUP(A33,'Données projet'!$A$113:$I$133,3,0))</f>
        <v>6</v>
      </c>
      <c r="CG33" s="16">
        <f>IF(ISNA(VLOOKUP(A33,'Données projet'!$A$113:$I$133,4,0)),0,VLOOKUP(A33,'Données projet'!$A$113:$I$133,4,0))</f>
        <v>9</v>
      </c>
      <c r="CH33" s="17">
        <f>IF(ISNA(VLOOKUP(A33,'Données projet'!$A$113:$I$133,5,0)),0%,VLOOKUP(A33,'Données projet'!$A$113:$I$133,5,0)*VLOOKUP('Données projet'!$B$12,Paramètres!$A$1:$I$89,7,0))</f>
        <v>0.27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8.3372081358972583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8.3372081358972583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434.21116385753311</v>
      </c>
      <c r="S34" s="62">
        <f ca="1">AVERAGE(OFFSET($R$3,0,0,'Données projet'!$E$9+1,1))-AVERAGE(OFFSET($H$3,0,0,'Données projet'!$E$9+1,1))</f>
        <v>289.69436826914978</v>
      </c>
      <c r="T34" s="62">
        <f t="shared" si="34"/>
        <v>242.84781402593845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76.727040000000002</v>
      </c>
      <c r="AK34" s="14">
        <f t="shared" si="35"/>
        <v>21.334993267156708</v>
      </c>
      <c r="AL34" s="22">
        <f t="shared" si="4"/>
        <v>170.79137460696458</v>
      </c>
      <c r="AM34" s="62">
        <f t="shared" si="5"/>
        <v>410.83949781978214</v>
      </c>
      <c r="AN34" s="62">
        <f ca="1">AVERAGE(OFFSET($AM$3,0,0,'Données projet'!$E$10+1,1))-AVERAGE(OFFSET($H$3,0,0,'Données projet'!$E$10+1,1))</f>
        <v>406.67123242209931</v>
      </c>
      <c r="AO34" s="62">
        <f t="shared" si="36"/>
        <v>252.43382636914751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85.987200000000001</v>
      </c>
      <c r="BF34" s="14">
        <f t="shared" si="37"/>
        <v>23.594880218992504</v>
      </c>
      <c r="BG34" s="22">
        <f t="shared" si="7"/>
        <v>190.85545638141195</v>
      </c>
      <c r="BH34" s="62">
        <f t="shared" si="8"/>
        <v>430.90357959422954</v>
      </c>
      <c r="BI34" s="62">
        <f ca="1">AVERAGE(OFFSET($BH$3,0,0,'Données projet'!$E$11+1,1))-AVERAGE(OFFSET($H$3,0,0,'Données projet'!$E$11+1,1))</f>
        <v>446.67723242232324</v>
      </c>
      <c r="BJ34" s="62">
        <f t="shared" si="38"/>
        <v>275.54513370838777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</v>
      </c>
      <c r="BY34" s="13">
        <f>IF('Données projet'!$A$114&gt;35,BY33+BX34-CG33,IF(A34&lt;'Données projet'!$A$114,$BV$205^A34,IF(A34='Données projet'!$A$114,'Données projet'!$B$114,BY33+BX34-CG33)))</f>
        <v>192.8000000000001</v>
      </c>
      <c r="BZ34" s="14">
        <f>BY34*VLOOKUP('Données projet'!$B$12,Paramètres!$A$1:$I$89,3,0)*VLOOKUP('Données projet'!$B$12,Paramètres!$A$1:$I$89,5,0)</f>
        <v>174.4454400000001</v>
      </c>
      <c r="CA34" s="14">
        <f t="shared" si="39"/>
        <v>44.084153549607706</v>
      </c>
      <c r="CB34" s="22">
        <f t="shared" si="10"/>
        <v>380.60570876556693</v>
      </c>
      <c r="CC34" s="62">
        <f t="shared" si="11"/>
        <v>620.65383197838446</v>
      </c>
      <c r="CD34" s="62">
        <f ca="1">AVERAGE(OFFSET($CC$3,0,0,'Données projet'!$E$12+1,1))-AVERAGE(OFFSET($H$3,0,0,'Données projet'!$E$12+1,1))</f>
        <v>312.43110610485337</v>
      </c>
      <c r="CE34" s="62">
        <f t="shared" si="40"/>
        <v>442.54749157177571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8.1737205695471555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8.1737205695471555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442.21884424669224</v>
      </c>
      <c r="S35" s="62">
        <f ca="1">AVERAGE(OFFSET($R$3,0,0,'Données projet'!$E$9+1,1))-AVERAGE(OFFSET($H$3,0,0,'Données projet'!$E$9+1,1))</f>
        <v>289.69436826914978</v>
      </c>
      <c r="T35" s="62">
        <f t="shared" si="34"/>
        <v>242.84781402593845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83.784479999999988</v>
      </c>
      <c r="AK35" s="14">
        <f t="shared" si="35"/>
        <v>23.06000530770384</v>
      </c>
      <c r="AL35" s="22">
        <f t="shared" si="4"/>
        <v>186.08747857758416</v>
      </c>
      <c r="AM35" s="62">
        <f t="shared" si="5"/>
        <v>427.05998105810949</v>
      </c>
      <c r="AN35" s="62">
        <f ca="1">AVERAGE(OFFSET($AM$3,0,0,'Données projet'!$E$10+1,1))-AVERAGE(OFFSET($H$3,0,0,'Données projet'!$E$10+1,1))</f>
        <v>406.67123242209931</v>
      </c>
      <c r="AO35" s="62">
        <f t="shared" si="36"/>
        <v>252.43382636914751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93.8964</v>
      </c>
      <c r="BF35" s="14">
        <f t="shared" si="37"/>
        <v>25.502612364176063</v>
      </c>
      <c r="BG35" s="22">
        <f t="shared" si="7"/>
        <v>207.95327986760662</v>
      </c>
      <c r="BH35" s="62">
        <f t="shared" si="8"/>
        <v>448.92578234813197</v>
      </c>
      <c r="BI35" s="62">
        <f ca="1">AVERAGE(OFFSET($BH$3,0,0,'Données projet'!$E$11+1,1))-AVERAGE(OFFSET($H$3,0,0,'Données projet'!$E$11+1,1))</f>
        <v>446.67723242232324</v>
      </c>
      <c r="BJ35" s="62">
        <f t="shared" si="38"/>
        <v>275.54513370838777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</v>
      </c>
      <c r="BY35" s="13">
        <f>IF('Données projet'!$A$114&gt;35,BY34+BX35-CG34,IF(A35&lt;'Données projet'!$A$114,$BV$205^A35,IF(A35='Données projet'!$A$114,'Données projet'!$B$114,BY34+BX35-CG34)))</f>
        <v>198.60000000000011</v>
      </c>
      <c r="BZ35" s="14">
        <f>BY35*VLOOKUP('Données projet'!$B$12,Paramètres!$A$1:$I$89,3,0)*VLOOKUP('Données projet'!$B$12,Paramètres!$A$1:$I$89,5,0)</f>
        <v>179.6932800000001</v>
      </c>
      <c r="CA35" s="14">
        <f t="shared" si="39"/>
        <v>45.253939845742352</v>
      </c>
      <c r="CB35" s="22">
        <f t="shared" si="10"/>
        <v>391.78307456466808</v>
      </c>
      <c r="CC35" s="62">
        <f t="shared" si="11"/>
        <v>632.75557704519338</v>
      </c>
      <c r="CD35" s="62">
        <f ca="1">AVERAGE(OFFSET($CC$3,0,0,'Données projet'!$E$12+1,1))-AVERAGE(OFFSET($H$3,0,0,'Données projet'!$E$12+1,1))</f>
        <v>312.43110610485337</v>
      </c>
      <c r="CE35" s="62">
        <f t="shared" si="40"/>
        <v>442.54749157177571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8.013438894655609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8.013438894655609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450.20471360718284</v>
      </c>
      <c r="S36" s="62">
        <f ca="1">AVERAGE(OFFSET($R$3,0,0,'Données projet'!$E$9+1,1))-AVERAGE(OFFSET($H$3,0,0,'Données projet'!$E$9+1,1))</f>
        <v>289.69436826914978</v>
      </c>
      <c r="T36" s="62">
        <f t="shared" si="34"/>
        <v>242.84781402593845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90.841919999999988</v>
      </c>
      <c r="AK36" s="14">
        <f t="shared" si="35"/>
        <v>24.768165658148625</v>
      </c>
      <c r="AL36" s="22">
        <f t="shared" si="4"/>
        <v>201.35423252127552</v>
      </c>
      <c r="AM36" s="62">
        <f t="shared" si="5"/>
        <v>443.23507835581626</v>
      </c>
      <c r="AN36" s="62">
        <f ca="1">AVERAGE(OFFSET($AM$3,0,0,'Données projet'!$E$10+1,1))-AVERAGE(OFFSET($H$3,0,0,'Données projet'!$E$10+1,1))</f>
        <v>406.67123242209931</v>
      </c>
      <c r="AO36" s="62">
        <f t="shared" si="36"/>
        <v>252.43382636914751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101.80559999999998</v>
      </c>
      <c r="BF36" s="14">
        <f t="shared" si="37"/>
        <v>27.391707821525987</v>
      </c>
      <c r="BG36" s="22">
        <f t="shared" si="7"/>
        <v>225.01864445582441</v>
      </c>
      <c r="BH36" s="62">
        <f t="shared" si="8"/>
        <v>466.89949029036518</v>
      </c>
      <c r="BI36" s="62">
        <f ca="1">AVERAGE(OFFSET($BH$3,0,0,'Données projet'!$E$11+1,1))-AVERAGE(OFFSET($H$3,0,0,'Données projet'!$E$11+1,1))</f>
        <v>446.67723242232324</v>
      </c>
      <c r="BJ36" s="62">
        <f t="shared" si="38"/>
        <v>275.54513370838777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</v>
      </c>
      <c r="BY36" s="13">
        <f>IF('Données projet'!$A$114&gt;35,BY35+BX36-CG35,IF(A36&lt;'Données projet'!$A$114,$BV$205^A36,IF(A36='Données projet'!$A$114,'Données projet'!$B$114,BY35+BX36-CG35)))</f>
        <v>204.40000000000012</v>
      </c>
      <c r="BZ36" s="14">
        <f>BY36*VLOOKUP('Données projet'!$B$12,Paramètres!$A$1:$I$89,3,0)*VLOOKUP('Données projet'!$B$12,Paramètres!$A$1:$I$89,5,0)</f>
        <v>184.9411200000001</v>
      </c>
      <c r="CA36" s="14">
        <f t="shared" si="39"/>
        <v>46.419755730249477</v>
      </c>
      <c r="CB36" s="22">
        <f t="shared" si="10"/>
        <v>402.95352523018465</v>
      </c>
      <c r="CC36" s="62">
        <f t="shared" si="11"/>
        <v>644.83437106472536</v>
      </c>
      <c r="CD36" s="62">
        <f ca="1">AVERAGE(OFFSET($CC$3,0,0,'Données projet'!$E$12+1,1))-AVERAGE(OFFSET($H$3,0,0,'Données projet'!$E$12+1,1))</f>
        <v>312.43110610485337</v>
      </c>
      <c r="CE36" s="62">
        <f t="shared" si="40"/>
        <v>442.54749157177571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7.8563002456465165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7.8563002456465165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458.16927429804969</v>
      </c>
      <c r="S37" s="62">
        <f ca="1">AVERAGE(OFFSET($R$3,0,0,'Données projet'!$E$9+1,1))-AVERAGE(OFFSET($H$3,0,0,'Données projet'!$E$9+1,1))</f>
        <v>289.69436826914978</v>
      </c>
      <c r="T37" s="62">
        <f t="shared" si="34"/>
        <v>242.84781402593845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97.899359999999987</v>
      </c>
      <c r="AK37" s="14">
        <f t="shared" si="35"/>
        <v>26.460932364201845</v>
      </c>
      <c r="AL37" s="22">
        <f t="shared" si="4"/>
        <v>216.59417586765153</v>
      </c>
      <c r="AM37" s="62">
        <f t="shared" si="5"/>
        <v>459.36760732976711</v>
      </c>
      <c r="AN37" s="62">
        <f ca="1">AVERAGE(OFFSET($AM$3,0,0,'Données projet'!$E$10+1,1))-AVERAGE(OFFSET($H$3,0,0,'Données projet'!$E$10+1,1))</f>
        <v>406.67123242209931</v>
      </c>
      <c r="AO37" s="62">
        <f t="shared" si="36"/>
        <v>252.43382636914751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109.7148</v>
      </c>
      <c r="BF37" s="14">
        <f t="shared" si="37"/>
        <v>29.263779078727129</v>
      </c>
      <c r="BG37" s="22">
        <f t="shared" si="7"/>
        <v>242.05435856211645</v>
      </c>
      <c r="BH37" s="62">
        <f t="shared" si="8"/>
        <v>484.82779002423206</v>
      </c>
      <c r="BI37" s="62">
        <f ca="1">AVERAGE(OFFSET($BH$3,0,0,'Données projet'!$E$11+1,1))-AVERAGE(OFFSET($H$3,0,0,'Données projet'!$E$11+1,1))</f>
        <v>446.67723242232324</v>
      </c>
      <c r="BJ37" s="62">
        <f t="shared" si="38"/>
        <v>275.54513370838777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</v>
      </c>
      <c r="BY37" s="13">
        <f>IF('Données projet'!$A$114&gt;35,BY36+BX37-CG36,IF(A37&lt;'Données projet'!$A$114,$BV$205^A37,IF(A37='Données projet'!$A$114,'Données projet'!$B$114,BY36+BX37-CG36)))</f>
        <v>210.20000000000013</v>
      </c>
      <c r="BZ37" s="14">
        <f>BY37*VLOOKUP('Données projet'!$B$12,Paramètres!$A$1:$I$89,3,0)*VLOOKUP('Données projet'!$B$12,Paramètres!$A$1:$I$89,5,0)</f>
        <v>190.18896000000012</v>
      </c>
      <c r="CA37" s="14">
        <f t="shared" si="39"/>
        <v>47.581726807151739</v>
      </c>
      <c r="CB37" s="22">
        <f t="shared" si="10"/>
        <v>414.1172795224561</v>
      </c>
      <c r="CC37" s="62">
        <f t="shared" si="11"/>
        <v>656.89071098457168</v>
      </c>
      <c r="CD37" s="62">
        <f ca="1">AVERAGE(OFFSET($CC$3,0,0,'Données projet'!$E$12+1,1))-AVERAGE(OFFSET($H$3,0,0,'Données projet'!$E$12+1,1))</f>
        <v>312.43110610485337</v>
      </c>
      <c r="CE37" s="62">
        <f t="shared" si="40"/>
        <v>442.54749157177571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7.7022429896993803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7.7022429896993803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466.11300790785145</v>
      </c>
      <c r="S38" s="62">
        <f ca="1">AVERAGE(OFFSET($R$3,0,0,'Données projet'!$E$9+1,1))-AVERAGE(OFFSET($H$3,0,0,'Données projet'!$E$9+1,1))</f>
        <v>289.69436826914978</v>
      </c>
      <c r="T38" s="62">
        <f t="shared" si="34"/>
        <v>242.84781402593845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104.95679999999999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475.45999389040423</v>
      </c>
      <c r="AN38" s="62">
        <f ca="1">AVERAGE(OFFSET($AM$3,0,0,'Données projet'!$E$10+1,1))-AVERAGE(OFFSET($H$3,0,0,'Données projet'!$E$10+1,1))</f>
        <v>406.67123242209931</v>
      </c>
      <c r="AO38" s="62">
        <f t="shared" si="36"/>
        <v>252.43382636914751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117.624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502.71333546669905</v>
      </c>
      <c r="BI38" s="62">
        <f ca="1">AVERAGE(OFFSET($BH$3,0,0,'Données projet'!$E$11+1,1))-AVERAGE(OFFSET($H$3,0,0,'Données projet'!$E$11+1,1))</f>
        <v>446.67723242232324</v>
      </c>
      <c r="BJ38" s="62">
        <f t="shared" si="38"/>
        <v>275.54513370838777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216</v>
      </c>
      <c r="BW38" s="13">
        <f>VLOOKUP(A38,'Données projet'!$A$113:$I$133,9,0)</f>
        <v>5.8</v>
      </c>
      <c r="BX38" s="13">
        <f t="array" ref="BX38">INDEX(BW:BW,MIN(IF(ISNUMBER(BW38:BW234),ROW(BW38:BW234),"")))</f>
        <v>5.8</v>
      </c>
      <c r="BY38" s="13">
        <f>IF('Données projet'!$A$114&gt;35,BY37+BX38-CG37,IF(A38&lt;'Données projet'!$A$114,$BV$205^A38,IF(A38='Données projet'!$A$114,'Données projet'!$B$114,BY37+BX38-CG37)))</f>
        <v>216.00000000000014</v>
      </c>
      <c r="BZ38" s="14">
        <f>BY38*VLOOKUP('Données projet'!$B$12,Paramètres!$A$1:$I$89,3,0)*VLOOKUP('Données projet'!$B$12,Paramètres!$A$1:$I$89,5,0)</f>
        <v>195.43680000000012</v>
      </c>
      <c r="CA38" s="14">
        <f t="shared" si="39"/>
        <v>48.739971354487892</v>
      </c>
      <c r="CB38" s="22">
        <f t="shared" si="10"/>
        <v>425.27454344239999</v>
      </c>
      <c r="CC38" s="62">
        <f t="shared" si="11"/>
        <v>668.92507616697446</v>
      </c>
      <c r="CD38" s="62">
        <f ca="1">AVERAGE(OFFSET($CC$3,0,0,'Données projet'!$E$12+1,1))-AVERAGE(OFFSET($H$3,0,0,'Données projet'!$E$12+1,1))</f>
        <v>312.43110610485337</v>
      </c>
      <c r="CE38" s="62">
        <f t="shared" si="40"/>
        <v>442.54749157177571</v>
      </c>
      <c r="CF38" s="16">
        <f>IF(ISNA(VLOOKUP(A38,'Données projet'!$A$113:$I$133,3,0)),0,VLOOKUP(A38,'Données projet'!$A$113:$I$133,3,0))</f>
        <v>7</v>
      </c>
      <c r="CG38" s="16">
        <f>IF(ISNA(VLOOKUP(A38,'Données projet'!$A$113:$I$133,4,0)),0,VLOOKUP(A38,'Données projet'!$A$113:$I$133,4,0))</f>
        <v>7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7.5512067025757199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7.5512067025757199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474.03637695428597</v>
      </c>
      <c r="S39" s="62">
        <f ca="1">AVERAGE(OFFSET($R$3,0,0,'Données projet'!$E$9+1,1))-AVERAGE(OFFSET($H$3,0,0,'Données projet'!$E$9+1,1))</f>
        <v>289.69436826914978</v>
      </c>
      <c r="T39" s="62">
        <f t="shared" si="34"/>
        <v>242.84781402593845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451.73121514757554</v>
      </c>
      <c r="AN39" s="62">
        <f ca="1">AVERAGE(OFFSET($AM$3,0,0,'Données projet'!$E$10+1,1))-AVERAGE(OFFSET($H$3,0,0,'Données projet'!$E$10+1,1))</f>
        <v>406.67123242209931</v>
      </c>
      <c r="AO39" s="62">
        <f t="shared" si="36"/>
        <v>252.43382636914751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104.8476</v>
      </c>
      <c r="BF39" s="14">
        <f t="shared" si="37"/>
        <v>28.113670466115643</v>
      </c>
      <c r="BG39" s="22">
        <f t="shared" si="7"/>
        <v>231.57421272848475</v>
      </c>
      <c r="BH39" s="62">
        <f t="shared" si="8"/>
        <v>476.08663096951921</v>
      </c>
      <c r="BI39" s="62">
        <f ca="1">AVERAGE(OFFSET($BH$3,0,0,'Données projet'!$E$11+1,1))-AVERAGE(OFFSET($H$3,0,0,'Données projet'!$E$11+1,1))</f>
        <v>446.67723242232324</v>
      </c>
      <c r="BJ39" s="62">
        <f t="shared" si="38"/>
        <v>275.54513370838777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4.8</v>
      </c>
      <c r="BY39" s="13">
        <f>IF('Données projet'!$A$114&gt;35,BY38+BX39-CG38,IF(A39&lt;'Données projet'!$A$114,$BV$205^A39,IF(A39='Données projet'!$A$114,'Données projet'!$B$114,BY38+BX39-CG38)))</f>
        <v>213.80000000000015</v>
      </c>
      <c r="BZ39" s="14">
        <f>BY39*VLOOKUP('Données projet'!$B$12,Paramètres!$A$1:$I$89,3,0)*VLOOKUP('Données projet'!$B$12,Paramètres!$A$1:$I$89,5,0)</f>
        <v>193.44624000000013</v>
      </c>
      <c r="CA39" s="14">
        <f t="shared" si="39"/>
        <v>48.301068656218547</v>
      </c>
      <c r="CB39" s="22">
        <f t="shared" si="10"/>
        <v>421.04322924291415</v>
      </c>
      <c r="CC39" s="62">
        <f t="shared" si="11"/>
        <v>665.55564748394863</v>
      </c>
      <c r="CD39" s="62">
        <f ca="1">AVERAGE(OFFSET($CC$3,0,0,'Données projet'!$E$12+1,1))-AVERAGE(OFFSET($H$3,0,0,'Données projet'!$E$12+1,1))</f>
        <v>312.43110610485337</v>
      </c>
      <c r="CE39" s="62">
        <f t="shared" si="40"/>
        <v>442.54749157177571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7.4031321449195158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7.4031321449195158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481.93982637282915</v>
      </c>
      <c r="S40" s="62">
        <f ca="1">AVERAGE(OFFSET($R$3,0,0,'Données projet'!$E$9+1,1))-AVERAGE(OFFSET($H$3,0,0,'Données projet'!$E$9+1,1))</f>
        <v>289.69436826914978</v>
      </c>
      <c r="T40" s="62">
        <f t="shared" si="34"/>
        <v>242.84781402593845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101.15664</v>
      </c>
      <c r="AK40" s="14">
        <f t="shared" si="35"/>
        <v>27.237366379381644</v>
      </c>
      <c r="AL40" s="22">
        <f t="shared" si="4"/>
        <v>223.61956111075634</v>
      </c>
      <c r="AM40" s="62">
        <f t="shared" si="5"/>
        <v>468.97891308142744</v>
      </c>
      <c r="AN40" s="62">
        <f ca="1">AVERAGE(OFFSET($AM$3,0,0,'Données projet'!$E$10+1,1))-AVERAGE(OFFSET($H$3,0,0,'Données projet'!$E$10+1,1))</f>
        <v>406.67123242209931</v>
      </c>
      <c r="AO40" s="62">
        <f t="shared" si="36"/>
        <v>252.43382636914751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113.3652</v>
      </c>
      <c r="BF40" s="14">
        <f t="shared" si="37"/>
        <v>30.122456058687586</v>
      </c>
      <c r="BG40" s="22">
        <f t="shared" si="7"/>
        <v>249.90766763554748</v>
      </c>
      <c r="BH40" s="62">
        <f t="shared" si="8"/>
        <v>495.26701960621858</v>
      </c>
      <c r="BI40" s="62">
        <f ca="1">AVERAGE(OFFSET($BH$3,0,0,'Données projet'!$E$11+1,1))-AVERAGE(OFFSET($H$3,0,0,'Données projet'!$E$11+1,1))</f>
        <v>446.67723242232324</v>
      </c>
      <c r="BJ40" s="62">
        <f t="shared" si="38"/>
        <v>275.54513370838777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4.8</v>
      </c>
      <c r="BY40" s="13">
        <f>IF('Données projet'!$A$114&gt;35,BY39+BX40-CG39,IF(A40&lt;'Données projet'!$A$114,$BV$205^A40,IF(A40='Données projet'!$A$114,'Données projet'!$B$114,BY39+BX40-CG39)))</f>
        <v>218.60000000000016</v>
      </c>
      <c r="BZ40" s="14">
        <f>BY40*VLOOKUP('Données projet'!$B$12,Paramètres!$A$1:$I$89,3,0)*VLOOKUP('Données projet'!$B$12,Paramètres!$A$1:$I$89,5,0)</f>
        <v>197.78928000000013</v>
      </c>
      <c r="CA40" s="14">
        <f t="shared" si="39"/>
        <v>49.258004531609984</v>
      </c>
      <c r="CB40" s="22">
        <f t="shared" si="10"/>
        <v>430.2740205592209</v>
      </c>
      <c r="CC40" s="62">
        <f t="shared" si="11"/>
        <v>675.63337252989197</v>
      </c>
      <c r="CD40" s="62">
        <f ca="1">AVERAGE(OFFSET($CC$3,0,0,'Données projet'!$E$12+1,1))-AVERAGE(OFFSET($H$3,0,0,'Données projet'!$E$12+1,1))</f>
        <v>312.43110610485337</v>
      </c>
      <c r="CE40" s="62">
        <f t="shared" si="40"/>
        <v>442.54749157177571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7.2579612390223875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7.2579612390223875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489.82378482715694</v>
      </c>
      <c r="S41" s="62">
        <f ca="1">AVERAGE(OFFSET($R$3,0,0,'Données projet'!$E$9+1,1))-AVERAGE(OFFSET($H$3,0,0,'Données projet'!$E$9+1,1))</f>
        <v>289.69436826914978</v>
      </c>
      <c r="T41" s="62">
        <f t="shared" si="34"/>
        <v>242.84781402593845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108.75695999999999</v>
      </c>
      <c r="AK41" s="14">
        <f t="shared" si="35"/>
        <v>29.037921223305585</v>
      </c>
      <c r="AL41" s="22">
        <f t="shared" si="4"/>
        <v>239.99275146392384</v>
      </c>
      <c r="AM41" s="62">
        <f t="shared" si="5"/>
        <v>486.18434475748256</v>
      </c>
      <c r="AN41" s="62">
        <f ca="1">AVERAGE(OFFSET($AM$3,0,0,'Données projet'!$E$10+1,1))-AVERAGE(OFFSET($H$3,0,0,'Données projet'!$E$10+1,1))</f>
        <v>406.67123242209931</v>
      </c>
      <c r="AO41" s="62">
        <f t="shared" si="36"/>
        <v>252.43382636914751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121.88280000000002</v>
      </c>
      <c r="BF41" s="14">
        <f t="shared" si="37"/>
        <v>32.113732800054677</v>
      </c>
      <c r="BG41" s="22">
        <f t="shared" si="7"/>
        <v>268.21062796009522</v>
      </c>
      <c r="BH41" s="62">
        <f t="shared" si="8"/>
        <v>514.40222125365392</v>
      </c>
      <c r="BI41" s="62">
        <f ca="1">AVERAGE(OFFSET($BH$3,0,0,'Données projet'!$E$11+1,1))-AVERAGE(OFFSET($H$3,0,0,'Données projet'!$E$11+1,1))</f>
        <v>446.67723242232324</v>
      </c>
      <c r="BJ41" s="62">
        <f t="shared" si="38"/>
        <v>275.54513370838777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4.8</v>
      </c>
      <c r="BY41" s="13">
        <f>IF('Données projet'!$A$114&gt;35,BY40+BX41-CG40,IF(A41&lt;'Données projet'!$A$114,$BV$205^A41,IF(A41='Données projet'!$A$114,'Données projet'!$B$114,BY40+BX41-CG40)))</f>
        <v>223.40000000000018</v>
      </c>
      <c r="BZ41" s="14">
        <f>BY41*VLOOKUP('Données projet'!$B$12,Paramètres!$A$1:$I$89,3,0)*VLOOKUP('Données projet'!$B$12,Paramètres!$A$1:$I$89,5,0)</f>
        <v>202.13232000000013</v>
      </c>
      <c r="CA41" s="14">
        <f t="shared" si="39"/>
        <v>50.21249748895967</v>
      </c>
      <c r="CB41" s="22">
        <f t="shared" si="10"/>
        <v>439.50055712660497</v>
      </c>
      <c r="CC41" s="62">
        <f t="shared" si="11"/>
        <v>685.69215042016367</v>
      </c>
      <c r="CD41" s="62">
        <f ca="1">AVERAGE(OFFSET($CC$3,0,0,'Données projet'!$E$12+1,1))-AVERAGE(OFFSET($H$3,0,0,'Données projet'!$E$12+1,1))</f>
        <v>312.43110610485337</v>
      </c>
      <c r="CE41" s="62">
        <f t="shared" si="40"/>
        <v>442.54749157177571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7.1156370460443927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7.1156370460443927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497.68866586818433</v>
      </c>
      <c r="S42" s="62">
        <f ca="1">AVERAGE(OFFSET($R$3,0,0,'Données projet'!$E$9+1,1))-AVERAGE(OFFSET($H$3,0,0,'Données projet'!$E$9+1,1))</f>
        <v>289.69436826914978</v>
      </c>
      <c r="T42" s="62">
        <f t="shared" si="34"/>
        <v>242.84781402593845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116.35727999999999</v>
      </c>
      <c r="AK42" s="14">
        <f t="shared" si="35"/>
        <v>30.823876427820704</v>
      </c>
      <c r="AL42" s="22">
        <f t="shared" si="4"/>
        <v>256.34051411178768</v>
      </c>
      <c r="AM42" s="62">
        <f t="shared" si="5"/>
        <v>503.34991120189477</v>
      </c>
      <c r="AN42" s="62">
        <f ca="1">AVERAGE(OFFSET($AM$3,0,0,'Données projet'!$E$10+1,1))-AVERAGE(OFFSET($H$3,0,0,'Données projet'!$E$10+1,1))</f>
        <v>406.67123242209931</v>
      </c>
      <c r="AO42" s="62">
        <f t="shared" si="36"/>
        <v>252.43382636914751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130.40040000000002</v>
      </c>
      <c r="BF42" s="14">
        <f t="shared" si="37"/>
        <v>34.088863450406919</v>
      </c>
      <c r="BG42" s="22">
        <f t="shared" si="7"/>
        <v>286.48546717612544</v>
      </c>
      <c r="BH42" s="62">
        <f t="shared" si="8"/>
        <v>533.49486426623253</v>
      </c>
      <c r="BI42" s="62">
        <f ca="1">AVERAGE(OFFSET($BH$3,0,0,'Données projet'!$E$11+1,1))-AVERAGE(OFFSET($H$3,0,0,'Données projet'!$E$11+1,1))</f>
        <v>446.67723242232324</v>
      </c>
      <c r="BJ42" s="62">
        <f t="shared" si="38"/>
        <v>275.54513370838777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4.8</v>
      </c>
      <c r="BY42" s="13">
        <f>IF('Données projet'!$A$114&gt;35,BY41+BX42-CG41,IF(A42&lt;'Données projet'!$A$114,$BV$205^A42,IF(A42='Données projet'!$A$114,'Données projet'!$B$114,BY41+BX42-CG41)))</f>
        <v>228.20000000000019</v>
      </c>
      <c r="BZ42" s="14">
        <f>BY42*VLOOKUP('Données projet'!$B$12,Paramètres!$A$1:$I$89,3,0)*VLOOKUP('Données projet'!$B$12,Paramètres!$A$1:$I$89,5,0)</f>
        <v>206.47536000000017</v>
      </c>
      <c r="CA42" s="14">
        <f t="shared" si="39"/>
        <v>51.164606062687312</v>
      </c>
      <c r="CB42" s="22">
        <f t="shared" si="10"/>
        <v>448.72294089251392</v>
      </c>
      <c r="CC42" s="62">
        <f t="shared" si="11"/>
        <v>695.73233798262106</v>
      </c>
      <c r="CD42" s="62">
        <f ca="1">AVERAGE(OFFSET($CC$3,0,0,'Données projet'!$E$12+1,1))-AVERAGE(OFFSET($H$3,0,0,'Données projet'!$E$12+1,1))</f>
        <v>312.43110610485337</v>
      </c>
      <c r="CE42" s="62">
        <f t="shared" si="40"/>
        <v>442.54749157177571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6.9761037436815103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6.9761037436815103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505.53486896383072</v>
      </c>
      <c r="S43" s="62">
        <f ca="1">AVERAGE(OFFSET($R$3,0,0,'Données projet'!$E$9+1,1))-AVERAGE(OFFSET($H$3,0,0,'Données projet'!$E$9+1,1))</f>
        <v>289.69436826914978</v>
      </c>
      <c r="T43" s="62">
        <f t="shared" si="34"/>
        <v>242.84781402593845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520.47771279575659</v>
      </c>
      <c r="AN43" s="62">
        <f ca="1">AVERAGE(OFFSET($AM$3,0,0,'Données projet'!$E$10+1,1))-AVERAGE(OFFSET($H$3,0,0,'Données projet'!$E$10+1,1))</f>
        <v>406.67123242209931</v>
      </c>
      <c r="AO43" s="62">
        <f t="shared" si="36"/>
        <v>252.43382636914751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138.91800000000001</v>
      </c>
      <c r="BF43" s="14">
        <f t="shared" si="37"/>
        <v>36.049022673886341</v>
      </c>
      <c r="BG43" s="22">
        <f t="shared" si="7"/>
        <v>304.73423115701871</v>
      </c>
      <c r="BH43" s="62">
        <f t="shared" si="8"/>
        <v>552.5472449761395</v>
      </c>
      <c r="BI43" s="62">
        <f ca="1">AVERAGE(OFFSET($BH$3,0,0,'Données projet'!$E$11+1,1))-AVERAGE(OFFSET($H$3,0,0,'Données projet'!$E$11+1,1))</f>
        <v>446.67723242232324</v>
      </c>
      <c r="BJ43" s="62">
        <f t="shared" si="38"/>
        <v>275.54513370838777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233</v>
      </c>
      <c r="BW43" s="13">
        <f>VLOOKUP(A43,'Données projet'!$A$113:$I$133,9,0)</f>
        <v>4.8</v>
      </c>
      <c r="BX43" s="13">
        <f t="array" ref="BX43">INDEX(BW:BW,MIN(IF(ISNUMBER(BW43:BW239),ROW(BW43:BW239),"")))</f>
        <v>4.8</v>
      </c>
      <c r="BY43" s="13">
        <f>IF('Données projet'!$A$114&gt;35,BY42+BX43-CG42,IF(A43&lt;'Données projet'!$A$114,$BV$205^A43,IF(A43='Données projet'!$A$114,'Données projet'!$B$114,BY42+BX43-CG42)))</f>
        <v>233.0000000000002</v>
      </c>
      <c r="BZ43" s="14">
        <f>BY43*VLOOKUP('Données projet'!$B$12,Paramètres!$A$1:$I$89,3,0)*VLOOKUP('Données projet'!$B$12,Paramètres!$A$1:$I$89,5,0)</f>
        <v>210.81840000000017</v>
      </c>
      <c r="CA43" s="14">
        <f t="shared" si="39"/>
        <v>52.114386184062248</v>
      </c>
      <c r="CB43" s="22">
        <f t="shared" si="10"/>
        <v>457.94126927057533</v>
      </c>
      <c r="CC43" s="62">
        <f t="shared" si="11"/>
        <v>705.75428308969617</v>
      </c>
      <c r="CD43" s="62">
        <f ca="1">AVERAGE(OFFSET($CC$3,0,0,'Données projet'!$E$12+1,1))-AVERAGE(OFFSET($H$3,0,0,'Données projet'!$E$12+1,1))</f>
        <v>312.43110610485337</v>
      </c>
      <c r="CE43" s="62">
        <f t="shared" si="40"/>
        <v>442.54749157177571</v>
      </c>
      <c r="CF43" s="16">
        <f>IF(ISNA(VLOOKUP(A43,'Données projet'!$A$113:$I$133,3,0)),0,VLOOKUP(A43,'Données projet'!$A$113:$I$133,3,0))</f>
        <v>8</v>
      </c>
      <c r="CG43" s="16">
        <f>IF(ISNA(VLOOKUP(A43,'Données projet'!$A$113:$I$133,4,0)),0,VLOOKUP(A43,'Données projet'!$A$113:$I$133,4,0))</f>
        <v>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6.8393066042710533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6.8393066042710533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449.84903136067089</v>
      </c>
      <c r="S44" s="62">
        <f ca="1">AVERAGE(OFFSET($R$3,0,0,'Données projet'!$E$9+1,1))-AVERAGE(OFFSET($H$3,0,0,'Données projet'!$E$9+1,1))</f>
        <v>289.69436826914978</v>
      </c>
      <c r="T44" s="62">
        <f t="shared" si="34"/>
        <v>242.84781402593845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112.55712000000001</v>
      </c>
      <c r="AK44" s="14">
        <f t="shared" si="35"/>
        <v>29.932653834140599</v>
      </c>
      <c r="AL44" s="22">
        <f t="shared" si="4"/>
        <v>248.16968942779488</v>
      </c>
      <c r="AM44" s="62">
        <f t="shared" si="5"/>
        <v>496.77237902229888</v>
      </c>
      <c r="AN44" s="62">
        <f ca="1">AVERAGE(OFFSET($AM$3,0,0,'Données projet'!$E$10+1,1))-AVERAGE(OFFSET($H$3,0,0,'Données projet'!$E$10+1,1))</f>
        <v>406.67123242209931</v>
      </c>
      <c r="AO44" s="62">
        <f t="shared" si="36"/>
        <v>252.43382636914751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126.1416</v>
      </c>
      <c r="BF44" s="14">
        <f t="shared" si="37"/>
        <v>33.10323903126482</v>
      </c>
      <c r="BG44" s="22">
        <f t="shared" si="7"/>
        <v>277.35142797945286</v>
      </c>
      <c r="BH44" s="62">
        <f t="shared" si="8"/>
        <v>525.95411757395686</v>
      </c>
      <c r="BI44" s="62">
        <f ca="1">AVERAGE(OFFSET($BH$3,0,0,'Données projet'!$E$11+1,1))-AVERAGE(OFFSET($H$3,0,0,'Données projet'!$E$11+1,1))</f>
        <v>446.67723242232324</v>
      </c>
      <c r="BJ44" s="62">
        <f t="shared" si="38"/>
        <v>275.54513370838777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</v>
      </c>
      <c r="BY44" s="13">
        <f>IF('Données projet'!$A$114&gt;35,BY43+BX44-CG43,IF(A44&lt;'Données projet'!$A$114,$BV$205^A44,IF(A44='Données projet'!$A$114,'Données projet'!$B$114,BY43+BX44-CG43)))</f>
        <v>232.0000000000002</v>
      </c>
      <c r="BZ44" s="14">
        <f>BY44*VLOOKUP('Données projet'!$B$12,Paramètres!$A$1:$I$89,3,0)*VLOOKUP('Données projet'!$B$12,Paramètres!$A$1:$I$89,5,0)</f>
        <v>209.9136000000002</v>
      </c>
      <c r="CA44" s="14">
        <f t="shared" si="39"/>
        <v>51.916704672341361</v>
      </c>
      <c r="CB44" s="22">
        <f t="shared" si="10"/>
        <v>456.02111397099492</v>
      </c>
      <c r="CC44" s="62">
        <f t="shared" si="11"/>
        <v>704.62380356549886</v>
      </c>
      <c r="CD44" s="62">
        <f ca="1">AVERAGE(OFFSET($CC$3,0,0,'Données projet'!$E$12+1,1))-AVERAGE(OFFSET($H$3,0,0,'Données projet'!$E$12+1,1))</f>
        <v>312.43110610485337</v>
      </c>
      <c r="CE44" s="62">
        <f t="shared" si="40"/>
        <v>442.54749157177571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6.7051919733264187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6.7051919733264187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457.70253403327683</v>
      </c>
      <c r="S45" s="62">
        <f ca="1">AVERAGE(OFFSET($R$3,0,0,'Données projet'!$E$9+1,1))-AVERAGE(OFFSET($H$3,0,0,'Données projet'!$E$9+1,1))</f>
        <v>289.69436826914978</v>
      </c>
      <c r="T45" s="62">
        <f t="shared" si="34"/>
        <v>242.84781402593845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120.15744000000001</v>
      </c>
      <c r="AK45" s="14">
        <f t="shared" si="35"/>
        <v>31.711716786129845</v>
      </c>
      <c r="AL45" s="22">
        <f t="shared" si="4"/>
        <v>264.50544806917611</v>
      </c>
      <c r="AM45" s="62">
        <f t="shared" si="5"/>
        <v>513.88411432981081</v>
      </c>
      <c r="AN45" s="62">
        <f ca="1">AVERAGE(OFFSET($AM$3,0,0,'Données projet'!$E$10+1,1))-AVERAGE(OFFSET($H$3,0,0,'Données projet'!$E$10+1,1))</f>
        <v>406.67123242209931</v>
      </c>
      <c r="AO45" s="62">
        <f t="shared" si="36"/>
        <v>252.43382636914751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134.65920000000003</v>
      </c>
      <c r="BF45" s="14">
        <f t="shared" si="37"/>
        <v>35.07074737441733</v>
      </c>
      <c r="BG45" s="22">
        <f t="shared" si="7"/>
        <v>295.61299167711019</v>
      </c>
      <c r="BH45" s="62">
        <f t="shared" si="8"/>
        <v>544.99165793774489</v>
      </c>
      <c r="BI45" s="62">
        <f ca="1">AVERAGE(OFFSET($BH$3,0,0,'Données projet'!$E$11+1,1))-AVERAGE(OFFSET($H$3,0,0,'Données projet'!$E$11+1,1))</f>
        <v>446.67723242232324</v>
      </c>
      <c r="BJ45" s="62">
        <f t="shared" si="38"/>
        <v>275.54513370838777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</v>
      </c>
      <c r="BY45" s="13">
        <f>IF('Données projet'!$A$114&gt;35,BY44+BX45-CG44,IF(A45&lt;'Données projet'!$A$114,$BV$205^A45,IF(A45='Données projet'!$A$114,'Données projet'!$B$114,BY44+BX45-CG44)))</f>
        <v>237.0000000000002</v>
      </c>
      <c r="BZ45" s="14">
        <f>BY45*VLOOKUP('Données projet'!$B$12,Paramètres!$A$1:$I$89,3,0)*VLOOKUP('Données projet'!$B$12,Paramètres!$A$1:$I$89,5,0)</f>
        <v>214.43760000000015</v>
      </c>
      <c r="CA45" s="14">
        <f t="shared" si="39"/>
        <v>52.904129603372425</v>
      </c>
      <c r="CB45" s="22">
        <f t="shared" si="10"/>
        <v>465.6201790592072</v>
      </c>
      <c r="CC45" s="62">
        <f t="shared" si="11"/>
        <v>714.99884531984196</v>
      </c>
      <c r="CD45" s="62">
        <f ca="1">AVERAGE(OFFSET($CC$3,0,0,'Données projet'!$E$12+1,1))-AVERAGE(OFFSET($H$3,0,0,'Données projet'!$E$12+1,1))</f>
        <v>312.43110610485337</v>
      </c>
      <c r="CE45" s="62">
        <f t="shared" si="40"/>
        <v>442.54749157177571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6.5737072484927603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6.5737072484927603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465.53702430236615</v>
      </c>
      <c r="S46" s="62">
        <f ca="1">AVERAGE(OFFSET($R$3,0,0,'Données projet'!$E$9+1,1))-AVERAGE(OFFSET($H$3,0,0,'Données projet'!$E$9+1,1))</f>
        <v>289.69436826914978</v>
      </c>
      <c r="T46" s="62">
        <f t="shared" si="34"/>
        <v>242.84781402593845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127.75776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530.9596425203481</v>
      </c>
      <c r="AN46" s="62">
        <f ca="1">AVERAGE(OFFSET($AM$3,0,0,'Données projet'!$E$10+1,1))-AVERAGE(OFFSET($H$3,0,0,'Données projet'!$E$10+1,1))</f>
        <v>406.67123242209931</v>
      </c>
      <c r="AO46" s="62">
        <f t="shared" si="36"/>
        <v>252.43382636914751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563.99058187455717</v>
      </c>
      <c r="BI46" s="62">
        <f ca="1">AVERAGE(OFFSET($BH$3,0,0,'Données projet'!$E$11+1,1))-AVERAGE(OFFSET($H$3,0,0,'Données projet'!$E$11+1,1))</f>
        <v>446.67723242232324</v>
      </c>
      <c r="BJ46" s="62">
        <f t="shared" si="38"/>
        <v>275.54513370838777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</v>
      </c>
      <c r="BY46" s="13">
        <f>IF('Données projet'!$A$114&gt;35,BY45+BX46-CG45,IF(A46&lt;'Données projet'!$A$114,$BV$205^A46,IF(A46='Données projet'!$A$114,'Données projet'!$B$114,BY45+BX46-CG45)))</f>
        <v>242.0000000000002</v>
      </c>
      <c r="BZ46" s="14">
        <f>BY46*VLOOKUP('Données projet'!$B$12,Paramètres!$A$1:$I$89,3,0)*VLOOKUP('Données projet'!$B$12,Paramètres!$A$1:$I$89,5,0)</f>
        <v>218.96160000000017</v>
      </c>
      <c r="CA46" s="14">
        <f t="shared" si="39"/>
        <v>53.889132503707479</v>
      </c>
      <c r="CB46" s="22">
        <f t="shared" si="10"/>
        <v>475.2150257772908</v>
      </c>
      <c r="CC46" s="62">
        <f t="shared" si="11"/>
        <v>725.35620724372279</v>
      </c>
      <c r="CD46" s="62">
        <f ca="1">AVERAGE(OFFSET($CC$3,0,0,'Données projet'!$E$12+1,1))-AVERAGE(OFFSET($H$3,0,0,'Données projet'!$E$12+1,1))</f>
        <v>312.43110610485337</v>
      </c>
      <c r="CE46" s="62">
        <f t="shared" si="40"/>
        <v>442.54749157177571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6.4448008589153272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6.4448008589153272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473.35294392141441</v>
      </c>
      <c r="S47" s="62">
        <f ca="1">AVERAGE(OFFSET($R$3,0,0,'Données projet'!$E$9+1,1))-AVERAGE(OFFSET($H$3,0,0,'Données projet'!$E$9+1,1))</f>
        <v>289.69436826914978</v>
      </c>
      <c r="T47" s="62">
        <f t="shared" si="34"/>
        <v>242.84781402593845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135.35808</v>
      </c>
      <c r="AK47" s="14">
        <f t="shared" si="35"/>
        <v>35.231528980112834</v>
      </c>
      <c r="AL47" s="22">
        <f t="shared" si="4"/>
        <v>297.11023564036316</v>
      </c>
      <c r="AM47" s="62">
        <f t="shared" si="5"/>
        <v>548.00070437850059</v>
      </c>
      <c r="AN47" s="62">
        <f ca="1">AVERAGE(OFFSET($AM$3,0,0,'Données projet'!$E$10+1,1))-AVERAGE(OFFSET($H$3,0,0,'Données projet'!$E$10+1,1))</f>
        <v>406.67123242209931</v>
      </c>
      <c r="AO47" s="62">
        <f t="shared" si="36"/>
        <v>252.43382636914751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151.69440000000003</v>
      </c>
      <c r="BF47" s="14">
        <f t="shared" si="37"/>
        <v>38.963392010880654</v>
      </c>
      <c r="BG47" s="22">
        <f t="shared" si="7"/>
        <v>332.06232108561716</v>
      </c>
      <c r="BH47" s="62">
        <f t="shared" si="8"/>
        <v>582.95278982375453</v>
      </c>
      <c r="BI47" s="62">
        <f ca="1">AVERAGE(OFFSET($BH$3,0,0,'Données projet'!$E$11+1,1))-AVERAGE(OFFSET($H$3,0,0,'Données projet'!$E$11+1,1))</f>
        <v>446.67723242232324</v>
      </c>
      <c r="BJ47" s="62">
        <f t="shared" si="38"/>
        <v>275.54513370838777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</v>
      </c>
      <c r="BY47" s="13">
        <f>IF('Données projet'!$A$114&gt;35,BY46+BX47-CG46,IF(A47&lt;'Données projet'!$A$114,$BV$205^A47,IF(A47='Données projet'!$A$114,'Données projet'!$B$114,BY46+BX47-CG46)))</f>
        <v>247.0000000000002</v>
      </c>
      <c r="BZ47" s="14">
        <f>BY47*VLOOKUP('Données projet'!$B$12,Paramètres!$A$1:$I$89,3,0)*VLOOKUP('Données projet'!$B$12,Paramètres!$A$1:$I$89,5,0)</f>
        <v>223.48560000000018</v>
      </c>
      <c r="CA47" s="14">
        <f t="shared" si="39"/>
        <v>54.87176918107798</v>
      </c>
      <c r="CB47" s="22">
        <f t="shared" si="10"/>
        <v>484.80575132371115</v>
      </c>
      <c r="CC47" s="62">
        <f t="shared" si="11"/>
        <v>735.69622006184863</v>
      </c>
      <c r="CD47" s="62">
        <f ca="1">AVERAGE(OFFSET($CC$3,0,0,'Données projet'!$E$12+1,1))-AVERAGE(OFFSET($H$3,0,0,'Données projet'!$E$12+1,1))</f>
        <v>312.43110610485337</v>
      </c>
      <c r="CE47" s="62">
        <f t="shared" si="40"/>
        <v>442.54749157177571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6.318422245012373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6.318422245012373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481.1507162640857</v>
      </c>
      <c r="S48" s="62">
        <f ca="1">AVERAGE(OFFSET($R$3,0,0,'Données projet'!$E$9+1,1))-AVERAGE(OFFSET($H$3,0,0,'Données projet'!$E$9+1,1))</f>
        <v>289.69436826914978</v>
      </c>
      <c r="T48" s="62">
        <f t="shared" si="34"/>
        <v>242.84781402593845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565.00885781333056</v>
      </c>
      <c r="AN48" s="62">
        <f ca="1">AVERAGE(OFFSET($AM$3,0,0,'Données projet'!$E$10+1,1))-AVERAGE(OFFSET($H$3,0,0,'Données projet'!$E$10+1,1))</f>
        <v>406.67123242209931</v>
      </c>
      <c r="AO48" s="62">
        <f t="shared" si="36"/>
        <v>252.43382636914751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160.21200000000005</v>
      </c>
      <c r="BF48" s="14">
        <f t="shared" si="37"/>
        <v>40.890328912852695</v>
      </c>
      <c r="BG48" s="22">
        <f t="shared" si="7"/>
        <v>350.25322285655176</v>
      </c>
      <c r="BH48" s="62">
        <f t="shared" si="8"/>
        <v>601.87998040738591</v>
      </c>
      <c r="BI48" s="62">
        <f ca="1">AVERAGE(OFFSET($BH$3,0,0,'Données projet'!$E$11+1,1))-AVERAGE(OFFSET($H$3,0,0,'Données projet'!$E$11+1,1))</f>
        <v>446.67723242232324</v>
      </c>
      <c r="BJ48" s="62">
        <f t="shared" si="38"/>
        <v>275.54513370838777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252</v>
      </c>
      <c r="BW48" s="13">
        <f>VLOOKUP(A48,'Données projet'!$A$113:$I$133,9,0)</f>
        <v>5</v>
      </c>
      <c r="BX48" s="13">
        <f t="array" ref="BX48">INDEX(BW:BW,MIN(IF(ISNUMBER(BW48:BW244),ROW(BW48:BW244),"")))</f>
        <v>5</v>
      </c>
      <c r="BY48" s="13">
        <f>IF('Données projet'!$A$114&gt;35,BY47+BX48-CG47,IF(A48&lt;'Données projet'!$A$114,$BV$205^A48,IF(A48='Données projet'!$A$114,'Données projet'!$B$114,BY47+BX48-CG47)))</f>
        <v>252.0000000000002</v>
      </c>
      <c r="BZ48" s="14">
        <f>BY48*VLOOKUP('Données projet'!$B$12,Paramètres!$A$1:$I$89,3,0)*VLOOKUP('Données projet'!$B$12,Paramètres!$A$1:$I$89,5,0)</f>
        <v>228.00960000000018</v>
      </c>
      <c r="CA48" s="14">
        <f t="shared" si="39"/>
        <v>55.852093054619878</v>
      </c>
      <c r="CB48" s="22">
        <f t="shared" si="10"/>
        <v>494.39244873679655</v>
      </c>
      <c r="CC48" s="62">
        <f t="shared" si="11"/>
        <v>746.01920628763071</v>
      </c>
      <c r="CD48" s="62">
        <f ca="1">AVERAGE(OFFSET($CC$3,0,0,'Données projet'!$E$12+1,1))-AVERAGE(OFFSET($H$3,0,0,'Données projet'!$E$12+1,1))</f>
        <v>312.43110610485337</v>
      </c>
      <c r="CE48" s="62">
        <f t="shared" si="40"/>
        <v>442.54749157177571</v>
      </c>
      <c r="CF48" s="16">
        <f>IF(ISNA(VLOOKUP(A48,'Données projet'!$A$113:$I$133,3,0)),0,VLOOKUP(A48,'Données projet'!$A$113:$I$133,3,0))</f>
        <v>9</v>
      </c>
      <c r="CG48" s="16">
        <f>IF(ISNA(VLOOKUP(A48,'Données projet'!$A$113:$I$133,4,0)),0,VLOOKUP(A48,'Données projet'!$A$113:$I$133,4,0))</f>
        <v>252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6.1945218386447127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6.1945218386447127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488.93074780088369</v>
      </c>
      <c r="S49" s="62">
        <f ca="1">AVERAGE(OFFSET($R$3,0,0,'Données projet'!$E$9+1,1))-AVERAGE(OFFSET($H$3,0,0,'Données projet'!$E$9+1,1))</f>
        <v>289.69436826914978</v>
      </c>
      <c r="T49" s="62">
        <f t="shared" si="34"/>
        <v>242.84781402593845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131.55792000000002</v>
      </c>
      <c r="AK49" s="14">
        <f t="shared" si="35"/>
        <v>34.3560989338864</v>
      </c>
      <c r="AL49" s="22">
        <f t="shared" si="4"/>
        <v>288.96691630985219</v>
      </c>
      <c r="AM49" s="62">
        <f t="shared" si="5"/>
        <v>541.31718970857787</v>
      </c>
      <c r="AN49" s="62">
        <f ca="1">AVERAGE(OFFSET($AM$3,0,0,'Données projet'!$E$10+1,1))-AVERAGE(OFFSET($H$3,0,0,'Données projet'!$E$10+1,1))</f>
        <v>406.67123242209931</v>
      </c>
      <c r="AO49" s="62">
        <f t="shared" si="36"/>
        <v>252.43382636914751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147.43560000000002</v>
      </c>
      <c r="BF49" s="14">
        <f t="shared" si="37"/>
        <v>37.99523294834102</v>
      </c>
      <c r="BG49" s="22">
        <f t="shared" si="7"/>
        <v>322.95870071836066</v>
      </c>
      <c r="BH49" s="62">
        <f t="shared" si="8"/>
        <v>575.30897411708634</v>
      </c>
      <c r="BI49" s="62">
        <f ca="1">AVERAGE(OFFSET($BH$3,0,0,'Données projet'!$E$11+1,1))-AVERAGE(OFFSET($H$3,0,0,'Données projet'!$E$11+1,1))</f>
        <v>446.67723242232324</v>
      </c>
      <c r="BJ49" s="62">
        <f t="shared" si="38"/>
        <v>275.54513370838777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1.9895196601282805E-13</v>
      </c>
      <c r="BZ49" s="14">
        <f>BY49*VLOOKUP('Données projet'!$B$12,Paramètres!$A$1:$I$89,3,0)*VLOOKUP('Données projet'!$B$12,Paramètres!$A$1:$I$89,5,0)</f>
        <v>1.8001173884840681E-13</v>
      </c>
      <c r="CA49" s="14">
        <f t="shared" si="39"/>
        <v>2.5254331426407198E-12</v>
      </c>
      <c r="CB49" s="22">
        <f t="shared" si="10"/>
        <v>4.7119831685935622E-12</v>
      </c>
      <c r="CC49" s="62">
        <f t="shared" si="11"/>
        <v>252.35027339873037</v>
      </c>
      <c r="CD49" s="62">
        <f ca="1">AVERAGE(OFFSET($CC$3,0,0,'Données projet'!$E$12+1,1))-AVERAGE(OFFSET($H$3,0,0,'Données projet'!$E$12+1,1))</f>
        <v>312.43110610485337</v>
      </c>
      <c r="CE49" s="62">
        <f t="shared" si="40"/>
        <v>442.54749157177571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6.0730510436741367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6.0730510436741367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496.69342939779358</v>
      </c>
      <c r="S50" s="62">
        <f ca="1">AVERAGE(OFFSET($R$3,0,0,'Données projet'!$E$9+1,1))-AVERAGE(OFFSET($H$3,0,0,'Données projet'!$E$9+1,1))</f>
        <v>289.69436826914978</v>
      </c>
      <c r="T50" s="62">
        <f t="shared" si="34"/>
        <v>242.84781402593845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139.15824000000003</v>
      </c>
      <c r="AK50" s="14">
        <f t="shared" si="35"/>
        <v>36.104102468715482</v>
      </c>
      <c r="AL50" s="22">
        <f t="shared" si="4"/>
        <v>305.24857979967953</v>
      </c>
      <c r="AM50" s="62">
        <f t="shared" si="5"/>
        <v>558.30981766387492</v>
      </c>
      <c r="AN50" s="62">
        <f ca="1">AVERAGE(OFFSET($AM$3,0,0,'Données projet'!$E$10+1,1))-AVERAGE(OFFSET($H$3,0,0,'Données projet'!$E$10+1,1))</f>
        <v>406.67123242209931</v>
      </c>
      <c r="AO50" s="62">
        <f t="shared" si="36"/>
        <v>252.43382636914751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155.95320000000004</v>
      </c>
      <c r="BF50" s="14">
        <f t="shared" si="37"/>
        <v>39.928391937903875</v>
      </c>
      <c r="BG50" s="22">
        <f t="shared" si="7"/>
        <v>341.16043929184929</v>
      </c>
      <c r="BH50" s="62">
        <f t="shared" si="8"/>
        <v>594.22167715604473</v>
      </c>
      <c r="BI50" s="62">
        <f ca="1">AVERAGE(OFFSET($BH$3,0,0,'Données projet'!$E$11+1,1))-AVERAGE(OFFSET($H$3,0,0,'Données projet'!$E$11+1,1))</f>
        <v>446.67723242232324</v>
      </c>
      <c r="BJ50" s="62">
        <f t="shared" si="38"/>
        <v>275.54513370838777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1.9895196601282805E-13</v>
      </c>
      <c r="BZ50" s="14">
        <f>BY50*VLOOKUP('Données projet'!$B$12,Paramètres!$A$1:$I$89,3,0)*VLOOKUP('Données projet'!$B$12,Paramètres!$A$1:$I$89,5,0)</f>
        <v>1.8001173884840681E-13</v>
      </c>
      <c r="CA50" s="14">
        <f t="shared" si="39"/>
        <v>2.5254331426407198E-12</v>
      </c>
      <c r="CB50" s="22">
        <f t="shared" si="10"/>
        <v>4.7119831685935622E-12</v>
      </c>
      <c r="CC50" s="62">
        <f t="shared" si="11"/>
        <v>253.06123786420011</v>
      </c>
      <c r="CD50" s="62">
        <f ca="1">AVERAGE(OFFSET($CC$3,0,0,'Données projet'!$E$12+1,1))-AVERAGE(OFFSET($H$3,0,0,'Données projet'!$E$12+1,1))</f>
        <v>312.43110610485337</v>
      </c>
      <c r="CE50" s="62">
        <f t="shared" si="40"/>
        <v>442.54749157177571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5.953962216903065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5.953962216903065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504.43913746374494</v>
      </c>
      <c r="S51" s="62">
        <f ca="1">AVERAGE(OFFSET($R$3,0,0,'Données projet'!$E$9+1,1))-AVERAGE(OFFSET($H$3,0,0,'Données projet'!$E$9+1,1))</f>
        <v>289.69436826914978</v>
      </c>
      <c r="T51" s="62">
        <f t="shared" si="34"/>
        <v>242.84781402593845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146.75856000000005</v>
      </c>
      <c r="AK51" s="14">
        <f t="shared" si="35"/>
        <v>37.841022770456242</v>
      </c>
      <c r="AL51" s="22">
        <f t="shared" si="4"/>
        <v>321.51093999187805</v>
      </c>
      <c r="AM51" s="62">
        <f t="shared" si="5"/>
        <v>575.2708086775458</v>
      </c>
      <c r="AN51" s="62">
        <f ca="1">AVERAGE(OFFSET($AM$3,0,0,'Données projet'!$E$10+1,1))-AVERAGE(OFFSET($H$3,0,0,'Données projet'!$E$10+1,1))</f>
        <v>406.67123242209931</v>
      </c>
      <c r="AO51" s="62">
        <f t="shared" si="36"/>
        <v>252.43382636914751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164.47080000000005</v>
      </c>
      <c r="BF51" s="14">
        <f t="shared" si="37"/>
        <v>41.849293714451377</v>
      </c>
      <c r="BG51" s="22">
        <f t="shared" si="7"/>
        <v>359.34082988600289</v>
      </c>
      <c r="BH51" s="62">
        <f t="shared" si="8"/>
        <v>613.10069857167059</v>
      </c>
      <c r="BI51" s="62">
        <f ca="1">AVERAGE(OFFSET($BH$3,0,0,'Données projet'!$E$11+1,1))-AVERAGE(OFFSET($H$3,0,0,'Données projet'!$E$11+1,1))</f>
        <v>446.67723242232324</v>
      </c>
      <c r="BJ51" s="62">
        <f t="shared" si="38"/>
        <v>275.54513370838777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1.9895196601282805E-13</v>
      </c>
      <c r="BZ51" s="14">
        <f>BY51*VLOOKUP('Données projet'!$B$12,Paramètres!$A$1:$I$89,3,0)*VLOOKUP('Données projet'!$B$12,Paramètres!$A$1:$I$89,5,0)</f>
        <v>1.8001173884840681E-13</v>
      </c>
      <c r="CA51" s="14">
        <f t="shared" si="39"/>
        <v>2.5254331426407198E-12</v>
      </c>
      <c r="CB51" s="22">
        <f t="shared" si="10"/>
        <v>4.7119831685935622E-12</v>
      </c>
      <c r="CC51" s="62">
        <f t="shared" si="11"/>
        <v>253.75986868567242</v>
      </c>
      <c r="CD51" s="62">
        <f ca="1">AVERAGE(OFFSET($CC$3,0,0,'Données projet'!$E$12+1,1))-AVERAGE(OFFSET($H$3,0,0,'Données projet'!$E$12+1,1))</f>
        <v>312.43110610485337</v>
      </c>
      <c r="CE51" s="62">
        <f t="shared" si="40"/>
        <v>442.54749157177571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5.8372086493879616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5.8372086493879616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512.16823496900179</v>
      </c>
      <c r="S52" s="62">
        <f ca="1">AVERAGE(OFFSET($R$3,0,0,'Données projet'!$E$9+1,1))-AVERAGE(OFFSET($H$3,0,0,'Données projet'!$E$9+1,1))</f>
        <v>289.69436826914978</v>
      </c>
      <c r="T52" s="62">
        <f t="shared" si="34"/>
        <v>242.84781402593845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154.35888000000003</v>
      </c>
      <c r="AK52" s="14">
        <f t="shared" si="35"/>
        <v>39.567499286120309</v>
      </c>
      <c r="AL52" s="22">
        <f t="shared" si="4"/>
        <v>337.75511058999291</v>
      </c>
      <c r="AM52" s="62">
        <f t="shared" si="5"/>
        <v>592.20149041428488</v>
      </c>
      <c r="AN52" s="62">
        <f ca="1">AVERAGE(OFFSET($AM$3,0,0,'Données projet'!$E$10+1,1))-AVERAGE(OFFSET($H$3,0,0,'Données projet'!$E$10+1,1))</f>
        <v>406.67123242209931</v>
      </c>
      <c r="AO52" s="62">
        <f t="shared" si="36"/>
        <v>252.43382636914751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172.98840000000007</v>
      </c>
      <c r="BF52" s="14">
        <f t="shared" si="37"/>
        <v>43.758645457754092</v>
      </c>
      <c r="BG52" s="22">
        <f t="shared" si="7"/>
        <v>377.50110417225511</v>
      </c>
      <c r="BH52" s="62">
        <f t="shared" si="8"/>
        <v>631.94748399654713</v>
      </c>
      <c r="BI52" s="62">
        <f ca="1">AVERAGE(OFFSET($BH$3,0,0,'Données projet'!$E$11+1,1))-AVERAGE(OFFSET($H$3,0,0,'Données projet'!$E$11+1,1))</f>
        <v>446.67723242232324</v>
      </c>
      <c r="BJ52" s="62">
        <f t="shared" si="38"/>
        <v>275.54513370838777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1.9895196601282805E-13</v>
      </c>
      <c r="BZ52" s="14">
        <f>BY52*VLOOKUP('Données projet'!$B$12,Paramètres!$A$1:$I$89,3,0)*VLOOKUP('Données projet'!$B$12,Paramètres!$A$1:$I$89,5,0)</f>
        <v>1.8001173884840681E-13</v>
      </c>
      <c r="CA52" s="14">
        <f t="shared" si="39"/>
        <v>2.5254331426407198E-12</v>
      </c>
      <c r="CB52" s="22">
        <f t="shared" si="10"/>
        <v>4.7119831685935622E-12</v>
      </c>
      <c r="CC52" s="62">
        <f t="shared" si="11"/>
        <v>254.44637982429668</v>
      </c>
      <c r="CD52" s="62">
        <f ca="1">AVERAGE(OFFSET($CC$3,0,0,'Données projet'!$E$12+1,1))-AVERAGE(OFFSET($H$3,0,0,'Données projet'!$E$12+1,1))</f>
        <v>312.43110610485337</v>
      </c>
      <c r="CE52" s="62">
        <f t="shared" si="40"/>
        <v>442.54749157177571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5.7227445481191852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5.7227445481191852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519.88107235280904</v>
      </c>
      <c r="S53" s="62">
        <f ca="1">AVERAGE(OFFSET($R$3,0,0,'Données projet'!$E$9+1,1))-AVERAGE(OFFSET($H$3,0,0,'Données projet'!$E$9+1,1))</f>
        <v>289.69436826914978</v>
      </c>
      <c r="T53" s="62">
        <f t="shared" si="34"/>
        <v>242.84781402593845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161.95920000000004</v>
      </c>
      <c r="AK53" s="14">
        <f t="shared" si="35"/>
        <v>41.284104935125725</v>
      </c>
      <c r="AL53" s="22">
        <f t="shared" si="4"/>
        <v>353.9820894286774</v>
      </c>
      <c r="AM53" s="62">
        <f t="shared" si="5"/>
        <v>609.10307095814755</v>
      </c>
      <c r="AN53" s="62">
        <f ca="1">AVERAGE(OFFSET($AM$3,0,0,'Données projet'!$E$10+1,1))-AVERAGE(OFFSET($H$3,0,0,'Données projet'!$E$10+1,1))</f>
        <v>406.67123242209931</v>
      </c>
      <c r="AO53" s="62">
        <f t="shared" si="36"/>
        <v>252.43382636914751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181.50600000000006</v>
      </c>
      <c r="BF53" s="14">
        <f t="shared" si="37"/>
        <v>45.657080773122978</v>
      </c>
      <c r="BG53" s="22">
        <f t="shared" si="7"/>
        <v>395.64236567985591</v>
      </c>
      <c r="BH53" s="62">
        <f t="shared" si="8"/>
        <v>650.76334720932596</v>
      </c>
      <c r="BI53" s="62">
        <f ca="1">AVERAGE(OFFSET($BH$3,0,0,'Données projet'!$E$11+1,1))-AVERAGE(OFFSET($H$3,0,0,'Données projet'!$E$11+1,1))</f>
        <v>446.67723242232324</v>
      </c>
      <c r="BJ53" s="62">
        <f t="shared" si="38"/>
        <v>275.54513370838777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1.9895196601282805E-13</v>
      </c>
      <c r="BZ53" s="14">
        <f>BY53*VLOOKUP('Données projet'!$B$12,Paramètres!$A$1:$I$89,3,0)*VLOOKUP('Données projet'!$B$12,Paramètres!$A$1:$I$89,5,0)</f>
        <v>1.8001173884840681E-13</v>
      </c>
      <c r="CA53" s="14">
        <f t="shared" si="39"/>
        <v>2.5254331426407198E-12</v>
      </c>
      <c r="CB53" s="22">
        <f t="shared" si="10"/>
        <v>4.7119831685935622E-12</v>
      </c>
      <c r="CC53" s="62">
        <f t="shared" si="11"/>
        <v>255.12098152947482</v>
      </c>
      <c r="CD53" s="62">
        <f ca="1">AVERAGE(OFFSET($CC$3,0,0,'Données projet'!$E$12+1,1))-AVERAGE(OFFSET($H$3,0,0,'Données projet'!$E$12+1,1))</f>
        <v>312.43110610485337</v>
      </c>
      <c r="CE53" s="62">
        <f t="shared" si="40"/>
        <v>442.54749157177571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5.6105250180600814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5.6105250180600814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528.58251090913359</v>
      </c>
      <c r="S54" s="62">
        <f ca="1">AVERAGE(OFFSET($R$3,0,0,'Données projet'!$E$9+1,1))-AVERAGE(OFFSET($H$3,0,0,'Données projet'!$E$9+1,1))</f>
        <v>289.69436826914978</v>
      </c>
      <c r="T54" s="62">
        <f t="shared" si="34"/>
        <v>242.84781402593845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150.19680000000005</v>
      </c>
      <c r="AK54" s="14">
        <f t="shared" si="35"/>
        <v>38.623305713694506</v>
      </c>
      <c r="AL54" s="22">
        <f t="shared" si="4"/>
        <v>328.86168411801799</v>
      </c>
      <c r="AM54" s="62">
        <f t="shared" si="5"/>
        <v>584.64556452126476</v>
      </c>
      <c r="AN54" s="62">
        <f ca="1">AVERAGE(OFFSET($AM$3,0,0,'Données projet'!$E$10+1,1))-AVERAGE(OFFSET($H$3,0,0,'Données projet'!$E$10+1,1))</f>
        <v>406.67123242209931</v>
      </c>
      <c r="AO54" s="62">
        <f t="shared" si="36"/>
        <v>252.43382636914751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168.32400000000007</v>
      </c>
      <c r="BF54" s="14">
        <f t="shared" si="37"/>
        <v>42.71443916408608</v>
      </c>
      <c r="BG54" s="22">
        <f t="shared" si="7"/>
        <v>367.55861487745005</v>
      </c>
      <c r="BH54" s="62">
        <f t="shared" si="8"/>
        <v>623.34249528069688</v>
      </c>
      <c r="BI54" s="62">
        <f ca="1">AVERAGE(OFFSET($BH$3,0,0,'Données projet'!$E$11+1,1))-AVERAGE(OFFSET($H$3,0,0,'Données projet'!$E$11+1,1))</f>
        <v>446.67723242232324</v>
      </c>
      <c r="BJ54" s="62">
        <f t="shared" si="38"/>
        <v>275.54513370838777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1.9895196601282805E-13</v>
      </c>
      <c r="BZ54" s="14">
        <f>BY54*VLOOKUP('Données projet'!$B$12,Paramètres!$A$1:$I$89,3,0)*VLOOKUP('Données projet'!$B$12,Paramètres!$A$1:$I$89,5,0)</f>
        <v>1.8001173884840681E-13</v>
      </c>
      <c r="CA54" s="14">
        <f t="shared" si="39"/>
        <v>2.5254331426407198E-12</v>
      </c>
      <c r="CB54" s="22">
        <f t="shared" si="10"/>
        <v>4.7119831685935622E-12</v>
      </c>
      <c r="CC54" s="62">
        <f t="shared" si="11"/>
        <v>255.78388040325154</v>
      </c>
      <c r="CD54" s="62">
        <f ca="1">AVERAGE(OFFSET($CC$3,0,0,'Données projet'!$E$12+1,1))-AVERAGE(OFFSET($H$3,0,0,'Données projet'!$E$12+1,1))</f>
        <v>312.43110610485337</v>
      </c>
      <c r="CE54" s="62">
        <f t="shared" si="40"/>
        <v>442.54749157177571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5.5005060445382821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5.5005060445382821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537.26712487700024</v>
      </c>
      <c r="S55" s="62">
        <f ca="1">AVERAGE(OFFSET($R$3,0,0,'Données projet'!$E$9+1,1))-AVERAGE(OFFSET($H$3,0,0,'Données projet'!$E$9+1,1))</f>
        <v>289.69436826914978</v>
      </c>
      <c r="T55" s="62">
        <f t="shared" si="34"/>
        <v>242.84781402593845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157.43520000000007</v>
      </c>
      <c r="AK55" s="14">
        <f t="shared" si="35"/>
        <v>40.263474653179919</v>
      </c>
      <c r="AL55" s="22">
        <f t="shared" si="4"/>
        <v>344.32519168762178</v>
      </c>
      <c r="AM55" s="62">
        <f t="shared" si="5"/>
        <v>600.76047115120514</v>
      </c>
      <c r="AN55" s="62">
        <f ca="1">AVERAGE(OFFSET($AM$3,0,0,'Données projet'!$E$10+1,1))-AVERAGE(OFFSET($H$3,0,0,'Données projet'!$E$10+1,1))</f>
        <v>406.67123242209931</v>
      </c>
      <c r="AO55" s="62">
        <f t="shared" si="36"/>
        <v>252.43382636914751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176.43600000000006</v>
      </c>
      <c r="BF55" s="14">
        <f t="shared" si="37"/>
        <v>44.528341291050616</v>
      </c>
      <c r="BG55" s="22">
        <f t="shared" si="7"/>
        <v>384.84622774857991</v>
      </c>
      <c r="BH55" s="62">
        <f t="shared" si="8"/>
        <v>641.28150721216321</v>
      </c>
      <c r="BI55" s="62">
        <f ca="1">AVERAGE(OFFSET($BH$3,0,0,'Données projet'!$E$11+1,1))-AVERAGE(OFFSET($H$3,0,0,'Données projet'!$E$11+1,1))</f>
        <v>446.67723242232324</v>
      </c>
      <c r="BJ55" s="62">
        <f t="shared" si="38"/>
        <v>275.54513370838777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1.9895196601282805E-13</v>
      </c>
      <c r="BZ55" s="14">
        <f>BY55*VLOOKUP('Données projet'!$B$12,Paramètres!$A$1:$I$89,3,0)*VLOOKUP('Données projet'!$B$12,Paramètres!$A$1:$I$89,5,0)</f>
        <v>1.8001173884840681E-13</v>
      </c>
      <c r="CA55" s="14">
        <f t="shared" si="39"/>
        <v>2.5254331426407198E-12</v>
      </c>
      <c r="CB55" s="22">
        <f t="shared" si="10"/>
        <v>4.7119831685935622E-12</v>
      </c>
      <c r="CC55" s="62">
        <f t="shared" si="11"/>
        <v>256.43527946358807</v>
      </c>
      <c r="CD55" s="62">
        <f ca="1">AVERAGE(OFFSET($CC$3,0,0,'Données projet'!$E$12+1,1))-AVERAGE(OFFSET($H$3,0,0,'Données projet'!$E$12+1,1))</f>
        <v>312.43110610485337</v>
      </c>
      <c r="CE55" s="62">
        <f t="shared" si="40"/>
        <v>442.54749157177571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5.3926444759822969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5.3926444759822969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545.93528770628518</v>
      </c>
      <c r="S56" s="62">
        <f ca="1">AVERAGE(OFFSET($R$3,0,0,'Données projet'!$E$9+1,1))-AVERAGE(OFFSET($H$3,0,0,'Données projet'!$E$9+1,1))</f>
        <v>289.69436826914978</v>
      </c>
      <c r="T56" s="62">
        <f t="shared" si="34"/>
        <v>242.84781402593845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164.67360000000005</v>
      </c>
      <c r="AK56" s="14">
        <f t="shared" si="35"/>
        <v>41.894886049197019</v>
      </c>
      <c r="AL56" s="22">
        <f t="shared" si="4"/>
        <v>359.77344653568485</v>
      </c>
      <c r="AM56" s="62">
        <f t="shared" si="5"/>
        <v>616.84882474221808</v>
      </c>
      <c r="AN56" s="62">
        <f ca="1">AVERAGE(OFFSET($AM$3,0,0,'Données projet'!$E$10+1,1))-AVERAGE(OFFSET($H$3,0,0,'Données projet'!$E$10+1,1))</f>
        <v>406.67123242209931</v>
      </c>
      <c r="AO56" s="62">
        <f t="shared" si="36"/>
        <v>252.43382636914751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184.54800000000006</v>
      </c>
      <c r="BF56" s="14">
        <f t="shared" si="37"/>
        <v>46.332558240871698</v>
      </c>
      <c r="BG56" s="22">
        <f t="shared" si="7"/>
        <v>402.11697226951833</v>
      </c>
      <c r="BH56" s="62">
        <f t="shared" si="8"/>
        <v>659.19235047605162</v>
      </c>
      <c r="BI56" s="62">
        <f ca="1">AVERAGE(OFFSET($BH$3,0,0,'Données projet'!$E$11+1,1))-AVERAGE(OFFSET($H$3,0,0,'Données projet'!$E$11+1,1))</f>
        <v>446.67723242232324</v>
      </c>
      <c r="BJ56" s="62">
        <f t="shared" si="38"/>
        <v>275.54513370838777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1.9895196601282805E-13</v>
      </c>
      <c r="BZ56" s="14">
        <f>BY56*VLOOKUP('Données projet'!$B$12,Paramètres!$A$1:$I$89,3,0)*VLOOKUP('Données projet'!$B$12,Paramètres!$A$1:$I$89,5,0)</f>
        <v>1.8001173884840681E-13</v>
      </c>
      <c r="CA56" s="14">
        <f t="shared" si="39"/>
        <v>2.5254331426407198E-12</v>
      </c>
      <c r="CB56" s="22">
        <f t="shared" si="10"/>
        <v>4.7119831685935622E-12</v>
      </c>
      <c r="CC56" s="62">
        <f t="shared" si="11"/>
        <v>257.07537820653795</v>
      </c>
      <c r="CD56" s="62">
        <f ca="1">AVERAGE(OFFSET($CC$3,0,0,'Données projet'!$E$12+1,1))-AVERAGE(OFFSET($H$3,0,0,'Données projet'!$E$12+1,1))</f>
        <v>312.43110610485337</v>
      </c>
      <c r="CE56" s="62">
        <f t="shared" si="40"/>
        <v>442.54749157177571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5.2868980069966343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5.2868980069966343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554.5873589178168</v>
      </c>
      <c r="S57" s="62">
        <f ca="1">AVERAGE(OFFSET($R$3,0,0,'Données projet'!$E$9+1,1))-AVERAGE(OFFSET($H$3,0,0,'Données projet'!$E$9+1,1))</f>
        <v>289.69436826914978</v>
      </c>
      <c r="T57" s="62">
        <f t="shared" si="34"/>
        <v>242.84781402593845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171.91200000000006</v>
      </c>
      <c r="AK57" s="14">
        <f t="shared" si="35"/>
        <v>43.51796884103733</v>
      </c>
      <c r="AL57" s="22">
        <f t="shared" si="4"/>
        <v>375.2071957314734</v>
      </c>
      <c r="AM57" s="62">
        <f t="shared" si="5"/>
        <v>632.91156839881273</v>
      </c>
      <c r="AN57" s="62">
        <f ca="1">AVERAGE(OFFSET($AM$3,0,0,'Données projet'!$E$10+1,1))-AVERAGE(OFFSET($H$3,0,0,'Données projet'!$E$10+1,1))</f>
        <v>406.67123242209931</v>
      </c>
      <c r="AO57" s="62">
        <f t="shared" si="36"/>
        <v>252.43382636914751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192.66000000000008</v>
      </c>
      <c r="BF57" s="14">
        <f t="shared" si="37"/>
        <v>48.127564387788738</v>
      </c>
      <c r="BG57" s="22">
        <f t="shared" si="7"/>
        <v>419.3716746420655</v>
      </c>
      <c r="BH57" s="62">
        <f t="shared" si="8"/>
        <v>677.07604730940488</v>
      </c>
      <c r="BI57" s="62">
        <f ca="1">AVERAGE(OFFSET($BH$3,0,0,'Données projet'!$E$11+1,1))-AVERAGE(OFFSET($H$3,0,0,'Données projet'!$E$11+1,1))</f>
        <v>446.67723242232324</v>
      </c>
      <c r="BJ57" s="62">
        <f t="shared" si="38"/>
        <v>275.54513370838777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1.9895196601282805E-13</v>
      </c>
      <c r="BZ57" s="14">
        <f>BY57*VLOOKUP('Données projet'!$B$12,Paramètres!$A$1:$I$89,3,0)*VLOOKUP('Données projet'!$B$12,Paramètres!$A$1:$I$89,5,0)</f>
        <v>1.8001173884840681E-13</v>
      </c>
      <c r="CA57" s="14">
        <f t="shared" si="39"/>
        <v>2.5254331426407198E-12</v>
      </c>
      <c r="CB57" s="22">
        <f t="shared" si="10"/>
        <v>4.7119831685935622E-12</v>
      </c>
      <c r="CC57" s="62">
        <f t="shared" si="11"/>
        <v>257.70437266734405</v>
      </c>
      <c r="CD57" s="62">
        <f ca="1">AVERAGE(OFFSET($CC$3,0,0,'Données projet'!$E$12+1,1))-AVERAGE(OFFSET($H$3,0,0,'Données projet'!$E$12+1,1))</f>
        <v>312.43110610485337</v>
      </c>
      <c r="CE57" s="62">
        <f t="shared" si="40"/>
        <v>442.54749157177571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5.183225161768803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5.183225161768803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563.22368506549185</v>
      </c>
      <c r="S58" s="62">
        <f ca="1">AVERAGE(OFFSET($R$3,0,0,'Données projet'!$E$9+1,1))-AVERAGE(OFFSET($H$3,0,0,'Données projet'!$E$9+1,1))</f>
        <v>289.69436826914978</v>
      </c>
      <c r="T58" s="62">
        <f t="shared" si="34"/>
        <v>242.84781402593845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179.15040000000005</v>
      </c>
      <c r="AK58" s="14">
        <f t="shared" si="35"/>
        <v>45.133113803437347</v>
      </c>
      <c r="AL58" s="22">
        <f t="shared" si="4"/>
        <v>390.62711987432004</v>
      </c>
      <c r="AM58" s="62">
        <f t="shared" si="5"/>
        <v>648.94957535479148</v>
      </c>
      <c r="AN58" s="62">
        <f ca="1">AVERAGE(OFFSET($AM$3,0,0,'Données projet'!$E$10+1,1))-AVERAGE(OFFSET($H$3,0,0,'Données projet'!$E$10+1,1))</f>
        <v>406.67123242209931</v>
      </c>
      <c r="AO58" s="62">
        <f t="shared" si="36"/>
        <v>252.43382636914751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200.77200000000008</v>
      </c>
      <c r="BF58" s="14">
        <f t="shared" si="37"/>
        <v>49.913791898945412</v>
      </c>
      <c r="BG58" s="22">
        <f t="shared" si="7"/>
        <v>436.61108755732999</v>
      </c>
      <c r="BH58" s="62">
        <f t="shared" si="8"/>
        <v>694.93354303780143</v>
      </c>
      <c r="BI58" s="62">
        <f ca="1">AVERAGE(OFFSET($BH$3,0,0,'Données projet'!$E$11+1,1))-AVERAGE(OFFSET($H$3,0,0,'Données projet'!$E$11+1,1))</f>
        <v>446.67723242232324</v>
      </c>
      <c r="BJ58" s="62">
        <f t="shared" si="38"/>
        <v>275.54513370838777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1.9895196601282805E-13</v>
      </c>
      <c r="BZ58" s="14">
        <f>BY58*VLOOKUP('Données projet'!$B$12,Paramètres!$A$1:$I$89,3,0)*VLOOKUP('Données projet'!$B$12,Paramètres!$A$1:$I$89,5,0)</f>
        <v>1.8001173884840681E-13</v>
      </c>
      <c r="CA58" s="14">
        <f t="shared" si="39"/>
        <v>2.5254331426407198E-12</v>
      </c>
      <c r="CB58" s="22">
        <f t="shared" si="10"/>
        <v>4.7119831685935622E-12</v>
      </c>
      <c r="CC58" s="62">
        <f t="shared" si="11"/>
        <v>258.32245548047609</v>
      </c>
      <c r="CD58" s="62">
        <f ca="1">AVERAGE(OFFSET($CC$3,0,0,'Données projet'!$E$12+1,1))-AVERAGE(OFFSET($H$3,0,0,'Données projet'!$E$12+1,1))</f>
        <v>312.43110610485337</v>
      </c>
      <c r="CE58" s="62">
        <f t="shared" si="40"/>
        <v>442.54749157177571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5.0815852778016977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5.0815852778016977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571.84460059742275</v>
      </c>
      <c r="S59" s="62">
        <f ca="1">AVERAGE(OFFSET($R$3,0,0,'Données projet'!$E$9+1,1))-AVERAGE(OFFSET($H$3,0,0,'Données projet'!$E$9+1,1))</f>
        <v>289.69436826914978</v>
      </c>
      <c r="T59" s="62">
        <f t="shared" si="34"/>
        <v>242.84781402593845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166.84512000000004</v>
      </c>
      <c r="AK59" s="14">
        <f t="shared" si="35"/>
        <v>42.382666918050084</v>
      </c>
      <c r="AL59" s="22">
        <f t="shared" si="4"/>
        <v>364.40506221560395</v>
      </c>
      <c r="AM59" s="62">
        <f t="shared" si="5"/>
        <v>623.33487815422563</v>
      </c>
      <c r="AN59" s="62">
        <f ca="1">AVERAGE(OFFSET($AM$3,0,0,'Données projet'!$E$10+1,1))-AVERAGE(OFFSET($H$3,0,0,'Données projet'!$E$10+1,1))</f>
        <v>406.67123242209931</v>
      </c>
      <c r="AO59" s="62">
        <f t="shared" si="36"/>
        <v>252.43382636914751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186.98160000000007</v>
      </c>
      <c r="BF59" s="14">
        <f t="shared" si="37"/>
        <v>46.872006790472248</v>
      </c>
      <c r="BG59" s="22">
        <f t="shared" si="7"/>
        <v>407.29503182673926</v>
      </c>
      <c r="BH59" s="62">
        <f t="shared" si="8"/>
        <v>666.22484776536101</v>
      </c>
      <c r="BI59" s="62">
        <f ca="1">AVERAGE(OFFSET($BH$3,0,0,'Données projet'!$E$11+1,1))-AVERAGE(OFFSET($H$3,0,0,'Données projet'!$E$11+1,1))</f>
        <v>446.67723242232324</v>
      </c>
      <c r="BJ59" s="62">
        <f t="shared" si="38"/>
        <v>275.54513370838777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1.9895196601282805E-13</v>
      </c>
      <c r="BZ59" s="14">
        <f>BY59*VLOOKUP('Données projet'!$B$12,Paramètres!$A$1:$I$89,3,0)*VLOOKUP('Données projet'!$B$12,Paramètres!$A$1:$I$89,5,0)</f>
        <v>1.8001173884840681E-13</v>
      </c>
      <c r="CA59" s="14">
        <f t="shared" si="39"/>
        <v>2.5254331426407198E-12</v>
      </c>
      <c r="CB59" s="22">
        <f t="shared" si="10"/>
        <v>4.7119831685935622E-12</v>
      </c>
      <c r="CC59" s="62">
        <f t="shared" si="11"/>
        <v>258.92981593862646</v>
      </c>
      <c r="CD59" s="62">
        <f ca="1">AVERAGE(OFFSET($CC$3,0,0,'Données projet'!$E$12+1,1))-AVERAGE(OFFSET($H$3,0,0,'Données projet'!$E$12+1,1))</f>
        <v>312.43110610485337</v>
      </c>
      <c r="CE59" s="62">
        <f t="shared" si="40"/>
        <v>442.54749157177571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4.9819384899649792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4.9819384899649792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580.45042862953221</v>
      </c>
      <c r="S60" s="62">
        <f ca="1">AVERAGE(OFFSET($R$3,0,0,'Données projet'!$E$9+1,1))-AVERAGE(OFFSET($H$3,0,0,'Données projet'!$E$9+1,1))</f>
        <v>289.69436826914978</v>
      </c>
      <c r="T60" s="62">
        <f t="shared" si="34"/>
        <v>242.84781402593845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173.54064000000005</v>
      </c>
      <c r="AK60" s="14">
        <f t="shared" si="35"/>
        <v>43.882055316228445</v>
      </c>
      <c r="AL60" s="22">
        <f t="shared" si="4"/>
        <v>378.67786100909797</v>
      </c>
      <c r="AM60" s="62">
        <f t="shared" si="5"/>
        <v>638.20450105977568</v>
      </c>
      <c r="AN60" s="62">
        <f ca="1">AVERAGE(OFFSET($AM$3,0,0,'Données projet'!$E$10+1,1))-AVERAGE(OFFSET($H$3,0,0,'Données projet'!$E$10+1,1))</f>
        <v>406.67123242209931</v>
      </c>
      <c r="AO60" s="62">
        <f t="shared" si="36"/>
        <v>252.43382636914751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194.48520000000008</v>
      </c>
      <c r="BF60" s="14">
        <f t="shared" si="37"/>
        <v>48.530216343846071</v>
      </c>
      <c r="BG60" s="22">
        <f t="shared" si="7"/>
        <v>423.25185013219863</v>
      </c>
      <c r="BH60" s="62">
        <f t="shared" si="8"/>
        <v>682.77849018287634</v>
      </c>
      <c r="BI60" s="62">
        <f ca="1">AVERAGE(OFFSET($BH$3,0,0,'Données projet'!$E$11+1,1))-AVERAGE(OFFSET($H$3,0,0,'Données projet'!$E$11+1,1))</f>
        <v>446.67723242232324</v>
      </c>
      <c r="BJ60" s="62">
        <f t="shared" si="38"/>
        <v>275.54513370838777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1.9895196601282805E-13</v>
      </c>
      <c r="BZ60" s="14">
        <f>BY60*VLOOKUP('Données projet'!$B$12,Paramètres!$A$1:$I$89,3,0)*VLOOKUP('Données projet'!$B$12,Paramètres!$A$1:$I$89,5,0)</f>
        <v>1.8001173884840681E-13</v>
      </c>
      <c r="CA60" s="14">
        <f t="shared" si="39"/>
        <v>2.5254331426407198E-12</v>
      </c>
      <c r="CB60" s="22">
        <f t="shared" si="10"/>
        <v>4.7119831685935622E-12</v>
      </c>
      <c r="CC60" s="62">
        <f t="shared" si="11"/>
        <v>259.52664005068243</v>
      </c>
      <c r="CD60" s="62">
        <f ca="1">AVERAGE(OFFSET($CC$3,0,0,'Données projet'!$E$12+1,1))-AVERAGE(OFFSET($H$3,0,0,'Données projet'!$E$12+1,1))</f>
        <v>312.43110610485337</v>
      </c>
      <c r="CE60" s="62">
        <f t="shared" si="40"/>
        <v>442.54749157177571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4.8842457148592002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4.8842457148592002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589.04148164292292</v>
      </c>
      <c r="S61" s="62">
        <f ca="1">AVERAGE(OFFSET($R$3,0,0,'Données projet'!$E$9+1,1))-AVERAGE(OFFSET($H$3,0,0,'Données projet'!$E$9+1,1))</f>
        <v>289.69436826914978</v>
      </c>
      <c r="T61" s="62">
        <f t="shared" si="34"/>
        <v>242.84781402593845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180.23616000000004</v>
      </c>
      <c r="AK61" s="14">
        <f t="shared" si="35"/>
        <v>45.374723405565959</v>
      </c>
      <c r="AL61" s="22">
        <f t="shared" si="4"/>
        <v>392.93895526469413</v>
      </c>
      <c r="AM61" s="62">
        <f t="shared" si="5"/>
        <v>653.0520658633825</v>
      </c>
      <c r="AN61" s="62">
        <f ca="1">AVERAGE(OFFSET($AM$3,0,0,'Données projet'!$E$10+1,1))-AVERAGE(OFFSET($H$3,0,0,'Données projet'!$E$10+1,1))</f>
        <v>406.67123242209931</v>
      </c>
      <c r="AO61" s="62">
        <f t="shared" si="36"/>
        <v>252.43382636914751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201.98880000000008</v>
      </c>
      <c r="BF61" s="14">
        <f t="shared" si="37"/>
        <v>50.18099374666096</v>
      </c>
      <c r="BG61" s="22">
        <f t="shared" si="7"/>
        <v>439.19572410876793</v>
      </c>
      <c r="BH61" s="62">
        <f t="shared" si="8"/>
        <v>699.3088347074563</v>
      </c>
      <c r="BI61" s="62">
        <f ca="1">AVERAGE(OFFSET($BH$3,0,0,'Données projet'!$E$11+1,1))-AVERAGE(OFFSET($H$3,0,0,'Données projet'!$E$11+1,1))</f>
        <v>446.67723242232324</v>
      </c>
      <c r="BJ61" s="62">
        <f t="shared" si="38"/>
        <v>275.54513370838777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1.9895196601282805E-13</v>
      </c>
      <c r="BZ61" s="14">
        <f>BY61*VLOOKUP('Données projet'!$B$12,Paramètres!$A$1:$I$89,3,0)*VLOOKUP('Données projet'!$B$12,Paramètres!$A$1:$I$89,5,0)</f>
        <v>1.8001173884840681E-13</v>
      </c>
      <c r="CA61" s="14">
        <f t="shared" si="39"/>
        <v>2.5254331426407198E-12</v>
      </c>
      <c r="CB61" s="22">
        <f t="shared" si="10"/>
        <v>4.7119831685935622E-12</v>
      </c>
      <c r="CC61" s="62">
        <f t="shared" si="11"/>
        <v>260.11311059869314</v>
      </c>
      <c r="CD61" s="62">
        <f ca="1">AVERAGE(OFFSET($CC$3,0,0,'Données projet'!$E$12+1,1))-AVERAGE(OFFSET($H$3,0,0,'Données projet'!$E$12+1,1))</f>
        <v>312.43110610485337</v>
      </c>
      <c r="CE61" s="62">
        <f t="shared" si="40"/>
        <v>442.54749157177571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4.7884686354865362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4.7884686354865362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597.61806211461931</v>
      </c>
      <c r="S62" s="62">
        <f ca="1">AVERAGE(OFFSET($R$3,0,0,'Données projet'!$E$9+1,1))-AVERAGE(OFFSET($H$3,0,0,'Données projet'!$E$9+1,1))</f>
        <v>289.69436826914978</v>
      </c>
      <c r="T62" s="62">
        <f t="shared" si="34"/>
        <v>242.84781402593845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186.93168000000006</v>
      </c>
      <c r="AK62" s="14">
        <f t="shared" si="35"/>
        <v>46.860949423866458</v>
      </c>
      <c r="AL62" s="22">
        <f t="shared" si="4"/>
        <v>407.18882957990081</v>
      </c>
      <c r="AM62" s="62">
        <f t="shared" si="5"/>
        <v>667.87823677374354</v>
      </c>
      <c r="AN62" s="62">
        <f ca="1">AVERAGE(OFFSET($AM$3,0,0,'Données projet'!$E$10+1,1))-AVERAGE(OFFSET($H$3,0,0,'Données projet'!$E$10+1,1))</f>
        <v>406.67123242209931</v>
      </c>
      <c r="AO62" s="62">
        <f t="shared" si="36"/>
        <v>252.43382636914751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209.49240000000009</v>
      </c>
      <c r="BF62" s="14">
        <f t="shared" si="37"/>
        <v>51.824646708770558</v>
      </c>
      <c r="BG62" s="22">
        <f t="shared" si="7"/>
        <v>455.12718968444216</v>
      </c>
      <c r="BH62" s="62">
        <f t="shared" si="8"/>
        <v>715.81659687828494</v>
      </c>
      <c r="BI62" s="62">
        <f ca="1">AVERAGE(OFFSET($BH$3,0,0,'Données projet'!$E$11+1,1))-AVERAGE(OFFSET($H$3,0,0,'Données projet'!$E$11+1,1))</f>
        <v>446.67723242232324</v>
      </c>
      <c r="BJ62" s="62">
        <f t="shared" si="38"/>
        <v>275.54513370838777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1.9895196601282805E-13</v>
      </c>
      <c r="BZ62" s="14">
        <f>BY62*VLOOKUP('Données projet'!$B$12,Paramètres!$A$1:$I$89,3,0)*VLOOKUP('Données projet'!$B$12,Paramètres!$A$1:$I$89,5,0)</f>
        <v>1.8001173884840681E-13</v>
      </c>
      <c r="CA62" s="14">
        <f t="shared" si="39"/>
        <v>2.5254331426407198E-12</v>
      </c>
      <c r="CB62" s="22">
        <f t="shared" si="10"/>
        <v>4.7119831685935622E-12</v>
      </c>
      <c r="CC62" s="62">
        <f t="shared" si="11"/>
        <v>260.6894071938475</v>
      </c>
      <c r="CD62" s="62">
        <f ca="1">AVERAGE(OFFSET($CC$3,0,0,'Données projet'!$E$12+1,1))-AVERAGE(OFFSET($H$3,0,0,'Données projet'!$E$12+1,1))</f>
        <v>312.43110610485337</v>
      </c>
      <c r="CE62" s="62">
        <f t="shared" si="40"/>
        <v>442.54749157177571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4.6945696862221196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4.6945696862221196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606.18046308986129</v>
      </c>
      <c r="S63" s="62">
        <f ca="1">AVERAGE(OFFSET($R$3,0,0,'Données projet'!$E$9+1,1))-AVERAGE(OFFSET($H$3,0,0,'Données projet'!$E$9+1,1))</f>
        <v>289.69436826914978</v>
      </c>
      <c r="T63" s="62">
        <f t="shared" si="34"/>
        <v>242.84781402593845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193.62720000000007</v>
      </c>
      <c r="AK63" s="14">
        <f t="shared" si="35"/>
        <v>48.340990547231236</v>
      </c>
      <c r="AL63" s="22">
        <f t="shared" si="4"/>
        <v>421.42793186976115</v>
      </c>
      <c r="AM63" s="62">
        <f t="shared" si="5"/>
        <v>682.68363820123864</v>
      </c>
      <c r="AN63" s="62">
        <f ca="1">AVERAGE(OFFSET($AM$3,0,0,'Données projet'!$E$10+1,1))-AVERAGE(OFFSET($H$3,0,0,'Données projet'!$E$10+1,1))</f>
        <v>406.67123242209931</v>
      </c>
      <c r="AO63" s="62">
        <f t="shared" si="36"/>
        <v>252.43382636914751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216.99600000000009</v>
      </c>
      <c r="BF63" s="14">
        <f t="shared" si="37"/>
        <v>53.461459647386917</v>
      </c>
      <c r="BG63" s="22">
        <f t="shared" si="7"/>
        <v>471.04674221919907</v>
      </c>
      <c r="BH63" s="62">
        <f t="shared" si="8"/>
        <v>732.30244855067656</v>
      </c>
      <c r="BI63" s="62">
        <f ca="1">AVERAGE(OFFSET($BH$3,0,0,'Données projet'!$E$11+1,1))-AVERAGE(OFFSET($H$3,0,0,'Données projet'!$E$11+1,1))</f>
        <v>446.67723242232324</v>
      </c>
      <c r="BJ63" s="62">
        <f t="shared" si="38"/>
        <v>275.54513370838777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1.9895196601282805E-13</v>
      </c>
      <c r="BZ63" s="14">
        <f>BY63*VLOOKUP('Données projet'!$B$12,Paramètres!$A$1:$I$89,3,0)*VLOOKUP('Données projet'!$B$12,Paramètres!$A$1:$I$89,5,0)</f>
        <v>1.8001173884840681E-13</v>
      </c>
      <c r="CA63" s="14">
        <f t="shared" si="39"/>
        <v>2.5254331426407198E-12</v>
      </c>
      <c r="CB63" s="22">
        <f t="shared" si="10"/>
        <v>4.7119831685935622E-12</v>
      </c>
      <c r="CC63" s="62">
        <f t="shared" si="11"/>
        <v>261.2557063314822</v>
      </c>
      <c r="CD63" s="62">
        <f ca="1">AVERAGE(OFFSET($CC$3,0,0,'Données projet'!$E$12+1,1))-AVERAGE(OFFSET($H$3,0,0,'Données projet'!$E$12+1,1))</f>
        <v>312.43110610485337</v>
      </c>
      <c r="CE63" s="62">
        <f t="shared" si="40"/>
        <v>442.54749157177571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4.602512038080075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4.602512038080075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547.16043599234001</v>
      </c>
      <c r="S64" s="62">
        <f ca="1">AVERAGE(OFFSET($R$3,0,0,'Données projet'!$E$9+1,1))-AVERAGE(OFFSET($H$3,0,0,'Données projet'!$E$9+1,1))</f>
        <v>289.69436826914978</v>
      </c>
      <c r="T64" s="62">
        <f t="shared" si="34"/>
        <v>242.84781402593845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181.14096000000006</v>
      </c>
      <c r="AK64" s="14">
        <f t="shared" si="35"/>
        <v>45.575935320610981</v>
      </c>
      <c r="AL64" s="22">
        <f t="shared" si="4"/>
        <v>394.86525935006421</v>
      </c>
      <c r="AM64" s="62">
        <f t="shared" si="5"/>
        <v>656.67744079519355</v>
      </c>
      <c r="AN64" s="62">
        <f ca="1">AVERAGE(OFFSET($AM$3,0,0,'Données projet'!$E$10+1,1))-AVERAGE(OFFSET($H$3,0,0,'Données projet'!$E$10+1,1))</f>
        <v>406.67123242209931</v>
      </c>
      <c r="AO64" s="62">
        <f t="shared" si="36"/>
        <v>252.43382636914751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203.00280000000009</v>
      </c>
      <c r="BF64" s="14">
        <f t="shared" si="37"/>
        <v>50.403518824343074</v>
      </c>
      <c r="BG64" s="22">
        <f t="shared" si="7"/>
        <v>441.34933861906433</v>
      </c>
      <c r="BH64" s="62">
        <f t="shared" si="8"/>
        <v>703.16152006419361</v>
      </c>
      <c r="BI64" s="62">
        <f ca="1">AVERAGE(OFFSET($BH$3,0,0,'Données projet'!$E$11+1,1))-AVERAGE(OFFSET($H$3,0,0,'Données projet'!$E$11+1,1))</f>
        <v>446.67723242232324</v>
      </c>
      <c r="BJ64" s="62">
        <f t="shared" si="38"/>
        <v>275.54513370838777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1.9895196601282805E-13</v>
      </c>
      <c r="BZ64" s="14">
        <f>BY64*VLOOKUP('Données projet'!$B$12,Paramètres!$A$1:$I$89,3,0)*VLOOKUP('Données projet'!$B$12,Paramètres!$A$1:$I$89,5,0)</f>
        <v>1.8001173884840681E-13</v>
      </c>
      <c r="CA64" s="14">
        <f t="shared" si="39"/>
        <v>2.5254331426407198E-12</v>
      </c>
      <c r="CB64" s="22">
        <f t="shared" si="10"/>
        <v>4.7119831685935622E-12</v>
      </c>
      <c r="CC64" s="62">
        <f t="shared" si="11"/>
        <v>261.81218144513406</v>
      </c>
      <c r="CD64" s="62">
        <f ca="1">AVERAGE(OFFSET($CC$3,0,0,'Données projet'!$E$12+1,1))-AVERAGE(OFFSET($H$3,0,0,'Données projet'!$E$12+1,1))</f>
        <v>312.43110610485337</v>
      </c>
      <c r="CE64" s="62">
        <f t="shared" si="40"/>
        <v>442.54749157177571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4.5122595842684747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4.5122595842684747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555.23106441739912</v>
      </c>
      <c r="S65" s="62">
        <f ca="1">AVERAGE(OFFSET($R$3,0,0,'Données projet'!$E$9+1,1))-AVERAGE(OFFSET($H$3,0,0,'Données projet'!$E$9+1,1))</f>
        <v>289.69436826914978</v>
      </c>
      <c r="T65" s="62">
        <f t="shared" si="34"/>
        <v>242.84781402593845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187.65552000000005</v>
      </c>
      <c r="AK65" s="14">
        <f t="shared" si="35"/>
        <v>47.021247649900147</v>
      </c>
      <c r="AL65" s="22">
        <f t="shared" si="4"/>
        <v>408.72870365690954</v>
      </c>
      <c r="AM65" s="62">
        <f t="shared" si="5"/>
        <v>671.08770661656081</v>
      </c>
      <c r="AN65" s="62">
        <f ca="1">AVERAGE(OFFSET($AM$3,0,0,'Données projet'!$E$10+1,1))-AVERAGE(OFFSET($H$3,0,0,'Données projet'!$E$10+1,1))</f>
        <v>406.67123242209931</v>
      </c>
      <c r="AO65" s="62">
        <f t="shared" si="36"/>
        <v>252.43382636914751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210.3036000000001</v>
      </c>
      <c r="BF65" s="14">
        <f t="shared" si="37"/>
        <v>52.001924357524501</v>
      </c>
      <c r="BG65" s="22">
        <f t="shared" si="7"/>
        <v>456.84878825602203</v>
      </c>
      <c r="BH65" s="62">
        <f t="shared" si="8"/>
        <v>719.2077912156733</v>
      </c>
      <c r="BI65" s="62">
        <f ca="1">AVERAGE(OFFSET($BH$3,0,0,'Données projet'!$E$11+1,1))-AVERAGE(OFFSET($H$3,0,0,'Données projet'!$E$11+1,1))</f>
        <v>446.67723242232324</v>
      </c>
      <c r="BJ65" s="62">
        <f t="shared" si="38"/>
        <v>275.54513370838777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1.9895196601282805E-13</v>
      </c>
      <c r="BZ65" s="14">
        <f>BY65*VLOOKUP('Données projet'!$B$12,Paramètres!$A$1:$I$89,3,0)*VLOOKUP('Données projet'!$B$12,Paramètres!$A$1:$I$89,5,0)</f>
        <v>1.8001173884840681E-13</v>
      </c>
      <c r="CA65" s="14">
        <f t="shared" si="39"/>
        <v>2.5254331426407198E-12</v>
      </c>
      <c r="CB65" s="22">
        <f t="shared" si="10"/>
        <v>4.7119831685935622E-12</v>
      </c>
      <c r="CC65" s="62">
        <f t="shared" si="11"/>
        <v>262.35900295965604</v>
      </c>
      <c r="CD65" s="62">
        <f ca="1">AVERAGE(OFFSET($CC$3,0,0,'Données projet'!$E$12+1,1))-AVERAGE(OFFSET($H$3,0,0,'Données projet'!$E$12+1,1))</f>
        <v>312.43110610485337</v>
      </c>
      <c r="CE65" s="62">
        <f t="shared" si="40"/>
        <v>442.54749157177571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4.4237769260275588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4.4237769260275588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563.28789203772033</v>
      </c>
      <c r="S66" s="62">
        <f ca="1">AVERAGE(OFFSET($R$3,0,0,'Données projet'!$E$9+1,1))-AVERAGE(OFFSET($H$3,0,0,'Données projet'!$E$9+1,1))</f>
        <v>289.69436826914978</v>
      </c>
      <c r="T66" s="62">
        <f t="shared" si="34"/>
        <v>242.84781402593845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194.17008000000004</v>
      </c>
      <c r="AK66" s="14">
        <f t="shared" si="35"/>
        <v>48.460730182351078</v>
      </c>
      <c r="AL66" s="22">
        <f t="shared" si="4"/>
        <v>422.58199440092818</v>
      </c>
      <c r="AM66" s="62">
        <f t="shared" si="5"/>
        <v>685.47833274433424</v>
      </c>
      <c r="AN66" s="62">
        <f ca="1">AVERAGE(OFFSET($AM$3,0,0,'Données projet'!$E$10+1,1))-AVERAGE(OFFSET($H$3,0,0,'Données projet'!$E$10+1,1))</f>
        <v>406.67123242209931</v>
      </c>
      <c r="AO66" s="62">
        <f t="shared" si="36"/>
        <v>252.43382636914751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217.60440000000006</v>
      </c>
      <c r="BF66" s="14">
        <f t="shared" si="37"/>
        <v>53.593882578706406</v>
      </c>
      <c r="BG66" s="22">
        <f t="shared" si="7"/>
        <v>472.33700882458038</v>
      </c>
      <c r="BH66" s="62">
        <f t="shared" si="8"/>
        <v>735.23334716798649</v>
      </c>
      <c r="BI66" s="62">
        <f ca="1">AVERAGE(OFFSET($BH$3,0,0,'Données projet'!$E$11+1,1))-AVERAGE(OFFSET($H$3,0,0,'Données projet'!$E$11+1,1))</f>
        <v>446.67723242232324</v>
      </c>
      <c r="BJ66" s="62">
        <f t="shared" si="38"/>
        <v>275.54513370838777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1.9895196601282805E-13</v>
      </c>
      <c r="BZ66" s="14">
        <f>BY66*VLOOKUP('Données projet'!$B$12,Paramètres!$A$1:$I$89,3,0)*VLOOKUP('Données projet'!$B$12,Paramètres!$A$1:$I$89,5,0)</f>
        <v>1.8001173884840681E-13</v>
      </c>
      <c r="CA66" s="14">
        <f t="shared" si="39"/>
        <v>2.5254331426407198E-12</v>
      </c>
      <c r="CB66" s="22">
        <f t="shared" si="10"/>
        <v>4.7119831685935622E-12</v>
      </c>
      <c r="CC66" s="62">
        <f t="shared" si="11"/>
        <v>262.89633834341083</v>
      </c>
      <c r="CD66" s="62">
        <f ca="1">AVERAGE(OFFSET($CC$3,0,0,'Données projet'!$E$12+1,1))-AVERAGE(OFFSET($H$3,0,0,'Données projet'!$E$12+1,1))</f>
        <v>312.43110610485337</v>
      </c>
      <c r="CE66" s="62">
        <f t="shared" si="40"/>
        <v>442.54749157177571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4.3370293587456548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4.3370293587456548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571.3312067699934</v>
      </c>
      <c r="S67" s="62">
        <f ca="1">AVERAGE(OFFSET($R$3,0,0,'Données projet'!$E$9+1,1))-AVERAGE(OFFSET($H$3,0,0,'Données projet'!$E$9+1,1))</f>
        <v>289.69436826914978</v>
      </c>
      <c r="T67" s="62">
        <f t="shared" si="34"/>
        <v>242.84781402593845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200.68464</v>
      </c>
      <c r="AK67" s="14">
        <f t="shared" si="35"/>
        <v>49.894600936700193</v>
      </c>
      <c r="AL67" s="22">
        <f t="shared" si="4"/>
        <v>436.42551129808612</v>
      </c>
      <c r="AM67" s="62">
        <f t="shared" si="5"/>
        <v>699.84986345764082</v>
      </c>
      <c r="AN67" s="62">
        <f ca="1">AVERAGE(OFFSET($AM$3,0,0,'Données projet'!$E$10+1,1))-AVERAGE(OFFSET($H$3,0,0,'Données projet'!$E$10+1,1))</f>
        <v>406.67123242209931</v>
      </c>
      <c r="AO67" s="62">
        <f t="shared" si="36"/>
        <v>252.43382636914751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224.90520000000006</v>
      </c>
      <c r="BF67" s="14">
        <f t="shared" si="37"/>
        <v>55.17963460003309</v>
      </c>
      <c r="BG67" s="22">
        <f t="shared" si="7"/>
        <v>487.81442026172436</v>
      </c>
      <c r="BH67" s="62">
        <f t="shared" si="8"/>
        <v>751.23877242127912</v>
      </c>
      <c r="BI67" s="62">
        <f ca="1">AVERAGE(OFFSET($BH$3,0,0,'Données projet'!$E$11+1,1))-AVERAGE(OFFSET($H$3,0,0,'Données projet'!$E$11+1,1))</f>
        <v>446.67723242232324</v>
      </c>
      <c r="BJ67" s="62">
        <f t="shared" si="38"/>
        <v>275.54513370838777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1.9895196601282805E-13</v>
      </c>
      <c r="BZ67" s="14">
        <f>BY67*VLOOKUP('Données projet'!$B$12,Paramètres!$A$1:$I$89,3,0)*VLOOKUP('Données projet'!$B$12,Paramètres!$A$1:$I$89,5,0)</f>
        <v>1.8001173884840681E-13</v>
      </c>
      <c r="CA67" s="14">
        <f t="shared" si="39"/>
        <v>2.5254331426407198E-12</v>
      </c>
      <c r="CB67" s="22">
        <f t="shared" si="10"/>
        <v>4.7119831685935622E-12</v>
      </c>
      <c r="CC67" s="62">
        <f t="shared" si="11"/>
        <v>263.42435215955948</v>
      </c>
      <c r="CD67" s="62">
        <f ca="1">AVERAGE(OFFSET($CC$3,0,0,'Données projet'!$E$12+1,1))-AVERAGE(OFFSET($H$3,0,0,'Données projet'!$E$12+1,1))</f>
        <v>312.43110610485337</v>
      </c>
      <c r="CE67" s="62">
        <f t="shared" si="40"/>
        <v>442.54749157177571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4.2519828583473567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4.2519828583473567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579.36128715690995</v>
      </c>
      <c r="S68" s="62">
        <f ca="1">AVERAGE(OFFSET($R$3,0,0,'Données projet'!$E$9+1,1))-AVERAGE(OFFSET($H$3,0,0,'Données projet'!$E$9+1,1))</f>
        <v>289.69436826914978</v>
      </c>
      <c r="T68" s="62">
        <f t="shared" si="34"/>
        <v>242.84781402593845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207.19919999999999</v>
      </c>
      <c r="AK68" s="14">
        <f t="shared" si="35"/>
        <v>51.32306297366555</v>
      </c>
      <c r="AL68" s="22">
        <f t="shared" ref="AL68:AL131" si="58">(AJ68+AK68)*0.475*44/12</f>
        <v>450.25960801246742</v>
      </c>
      <c r="AM68" s="62">
        <f t="shared" ref="AM68:AM131" si="59">AL68+(AD68+AE68)*44/12</f>
        <v>714.20281412892268</v>
      </c>
      <c r="AN68" s="62">
        <f ca="1">AVERAGE(OFFSET($AM$3,0,0,'Données projet'!$E$10+1,1))-AVERAGE(OFFSET($H$3,0,0,'Données projet'!$E$10+1,1))</f>
        <v>406.67123242209931</v>
      </c>
      <c r="AO68" s="62">
        <f t="shared" si="36"/>
        <v>252.43382636914751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232.20600000000005</v>
      </c>
      <c r="BF68" s="14">
        <f t="shared" si="37"/>
        <v>56.759404991217572</v>
      </c>
      <c r="BG68" s="22">
        <f t="shared" ref="BG68:BG131" si="61">(BE68+BF68)*0.475*44/12</f>
        <v>503.28141369303734</v>
      </c>
      <c r="BH68" s="62">
        <f t="shared" ref="BH68:BH131" si="62">BG68+(AY68+AZ68)*44/12</f>
        <v>767.22461980949254</v>
      </c>
      <c r="BI68" s="62">
        <f ca="1">AVERAGE(OFFSET($BH$3,0,0,'Données projet'!$E$11+1,1))-AVERAGE(OFFSET($H$3,0,0,'Données projet'!$E$11+1,1))</f>
        <v>446.67723242232324</v>
      </c>
      <c r="BJ68" s="62">
        <f t="shared" si="38"/>
        <v>275.54513370838777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1.9895196601282805E-13</v>
      </c>
      <c r="BZ68" s="14">
        <f>BY68*VLOOKUP('Données projet'!$B$12,Paramètres!$A$1:$I$89,3,0)*VLOOKUP('Données projet'!$B$12,Paramètres!$A$1:$I$89,5,0)</f>
        <v>1.8001173884840681E-13</v>
      </c>
      <c r="CA68" s="14">
        <f t="shared" si="39"/>
        <v>2.5254331426407198E-12</v>
      </c>
      <c r="CB68" s="22">
        <f t="shared" ref="CB68:CB131" si="64">(BZ68+CA68)*0.475*44/12</f>
        <v>4.7119831685935622E-12</v>
      </c>
      <c r="CC68" s="62">
        <f t="shared" ref="CC68:CC131" si="65">CB68+(BT68+BU68)*44/12</f>
        <v>263.94320611645992</v>
      </c>
      <c r="CD68" s="62">
        <f ca="1">AVERAGE(OFFSET($CC$3,0,0,'Données projet'!$E$12+1,1))-AVERAGE(OFFSET($H$3,0,0,'Données projet'!$E$12+1,1))</f>
        <v>312.43110610485337</v>
      </c>
      <c r="CE68" s="62">
        <f t="shared" si="40"/>
        <v>442.54749157177571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4.1686040679486265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4.1686040679486265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587.37840291170528</v>
      </c>
      <c r="S69" s="62">
        <f ca="1">AVERAGE(OFFSET($R$3,0,0,'Données projet'!$E$9+1,1))-AVERAGE(OFFSET($H$3,0,0,'Données projet'!$E$9+1,1))</f>
        <v>289.69436826914978</v>
      </c>
      <c r="T69" s="62">
        <f t="shared" ref="T69:T132" si="88">$T$3</f>
        <v>242.84781402593845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194.35104000000004</v>
      </c>
      <c r="AK69" s="14">
        <f t="shared" ref="AK69:AK132" si="89">EXP(-1.0587+0.8836*LN(AJ69)+0.284)</f>
        <v>48.500634729810159</v>
      </c>
      <c r="AL69" s="22">
        <f t="shared" si="58"/>
        <v>422.96666682108616</v>
      </c>
      <c r="AM69" s="62">
        <f t="shared" si="59"/>
        <v>687.41972593827325</v>
      </c>
      <c r="AN69" s="62">
        <f ca="1">AVERAGE(OFFSET($AM$3,0,0,'Données projet'!$E$10+1,1))-AVERAGE(OFFSET($H$3,0,0,'Données projet'!$E$10+1,1))</f>
        <v>406.67123242209931</v>
      </c>
      <c r="AO69" s="62">
        <f t="shared" ref="AO69:AO132" si="90">$AO$3</f>
        <v>252.43382636914751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217.80720000000005</v>
      </c>
      <c r="BF69" s="14">
        <f t="shared" ref="BF69:BF132" si="91">EXP(-1.0587+0.8836*LN(BE69)+0.284)</f>
        <v>53.638013973813976</v>
      </c>
      <c r="BG69" s="22">
        <f t="shared" si="61"/>
        <v>472.76708100439265</v>
      </c>
      <c r="BH69" s="62">
        <f t="shared" si="62"/>
        <v>737.22014012157979</v>
      </c>
      <c r="BI69" s="62">
        <f ca="1">AVERAGE(OFFSET($BH$3,0,0,'Données projet'!$E$11+1,1))-AVERAGE(OFFSET($H$3,0,0,'Données projet'!$E$11+1,1))</f>
        <v>446.67723242232324</v>
      </c>
      <c r="BJ69" s="62">
        <f t="shared" ref="BJ69:BJ132" si="92">$BJ$3</f>
        <v>275.54513370838777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1.9895196601282805E-13</v>
      </c>
      <c r="BZ69" s="14">
        <f>BY69*VLOOKUP('Données projet'!$B$12,Paramètres!$A$1:$I$89,3,0)*VLOOKUP('Données projet'!$B$12,Paramètres!$A$1:$I$89,5,0)</f>
        <v>1.8001173884840681E-13</v>
      </c>
      <c r="CA69" s="14">
        <f t="shared" ref="CA69:CA132" si="93">EXP(-1.0587+0.8836*LN(BZ69)+0.284)</f>
        <v>2.5254331426407198E-12</v>
      </c>
      <c r="CB69" s="22">
        <f t="shared" si="64"/>
        <v>4.7119831685935622E-12</v>
      </c>
      <c r="CC69" s="62">
        <f t="shared" si="65"/>
        <v>264.4530591171918</v>
      </c>
      <c r="CD69" s="62">
        <f ca="1">AVERAGE(OFFSET($CC$3,0,0,'Données projet'!$E$12+1,1))-AVERAGE(OFFSET($H$3,0,0,'Données projet'!$E$12+1,1))</f>
        <v>312.43110610485337</v>
      </c>
      <c r="CE69" s="62">
        <f t="shared" ref="CE69:CE132" si="94">$CE$3</f>
        <v>442.54749157177571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4.0868602847735751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4.0868602847735751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595.3828154133688</v>
      </c>
      <c r="S70" s="62">
        <f ca="1">AVERAGE(OFFSET($R$3,0,0,'Données projet'!$E$9+1,1))-AVERAGE(OFFSET($H$3,0,0,'Données projet'!$E$9+1,1))</f>
        <v>289.69436826914978</v>
      </c>
      <c r="T70" s="62">
        <f t="shared" si="88"/>
        <v>242.84781402593845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200.50368000000003</v>
      </c>
      <c r="AK70" s="14">
        <f t="shared" si="89"/>
        <v>49.854845135229887</v>
      </c>
      <c r="AL70" s="22">
        <f t="shared" si="58"/>
        <v>436.04109794385869</v>
      </c>
      <c r="AM70" s="62">
        <f t="shared" si="59"/>
        <v>700.99516525207559</v>
      </c>
      <c r="AN70" s="62">
        <f ca="1">AVERAGE(OFFSET($AM$3,0,0,'Données projet'!$E$10+1,1))-AVERAGE(OFFSET($H$3,0,0,'Données projet'!$E$10+1,1))</f>
        <v>406.67123242209931</v>
      </c>
      <c r="AO70" s="62">
        <f t="shared" si="90"/>
        <v>252.43382636914751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224.7024000000001</v>
      </c>
      <c r="BF70" s="14">
        <f t="shared" si="91"/>
        <v>55.135667706678312</v>
      </c>
      <c r="BG70" s="22">
        <f t="shared" si="61"/>
        <v>487.38463458913157</v>
      </c>
      <c r="BH70" s="62">
        <f t="shared" si="62"/>
        <v>752.33870189734853</v>
      </c>
      <c r="BI70" s="62">
        <f ca="1">AVERAGE(OFFSET($BH$3,0,0,'Données projet'!$E$11+1,1))-AVERAGE(OFFSET($H$3,0,0,'Données projet'!$E$11+1,1))</f>
        <v>446.67723242232324</v>
      </c>
      <c r="BJ70" s="62">
        <f t="shared" si="92"/>
        <v>275.54513370838777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1.9895196601282805E-13</v>
      </c>
      <c r="BZ70" s="14">
        <f>BY70*VLOOKUP('Données projet'!$B$12,Paramètres!$A$1:$I$89,3,0)*VLOOKUP('Données projet'!$B$12,Paramètres!$A$1:$I$89,5,0)</f>
        <v>1.8001173884840681E-13</v>
      </c>
      <c r="CA70" s="14">
        <f t="shared" si="93"/>
        <v>2.5254331426407198E-12</v>
      </c>
      <c r="CB70" s="22">
        <f t="shared" si="64"/>
        <v>4.7119831685935622E-12</v>
      </c>
      <c r="CC70" s="62">
        <f t="shared" si="65"/>
        <v>264.95406730822162</v>
      </c>
      <c r="CD70" s="62">
        <f ca="1">AVERAGE(OFFSET($CC$3,0,0,'Données projet'!$E$12+1,1))-AVERAGE(OFFSET($H$3,0,0,'Données projet'!$E$12+1,1))</f>
        <v>312.43110610485337</v>
      </c>
      <c r="CE70" s="62">
        <f t="shared" si="94"/>
        <v>442.54749157177571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4.0067194473278018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4.0067194473278018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603.3747781582997</v>
      </c>
      <c r="S71" s="62">
        <f ca="1">AVERAGE(OFFSET($R$3,0,0,'Données projet'!$E$9+1,1))-AVERAGE(OFFSET($H$3,0,0,'Données projet'!$E$9+1,1))</f>
        <v>289.69436826914978</v>
      </c>
      <c r="T71" s="62">
        <f t="shared" si="88"/>
        <v>242.84781402593845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206.65632000000005</v>
      </c>
      <c r="AK71" s="14">
        <f t="shared" si="89"/>
        <v>51.20422634371338</v>
      </c>
      <c r="AL71" s="22">
        <f t="shared" si="58"/>
        <v>449.10711821530089</v>
      </c>
      <c r="AM71" s="62">
        <f t="shared" si="59"/>
        <v>714.55350234251978</v>
      </c>
      <c r="AN71" s="62">
        <f ca="1">AVERAGE(OFFSET($AM$3,0,0,'Données projet'!$E$10+1,1))-AVERAGE(OFFSET($H$3,0,0,'Données projet'!$E$10+1,1))</f>
        <v>406.67123242209931</v>
      </c>
      <c r="AO71" s="62">
        <f t="shared" si="90"/>
        <v>252.43382636914751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231.59760000000006</v>
      </c>
      <c r="BF71" s="14">
        <f t="shared" si="91"/>
        <v>56.627980714948151</v>
      </c>
      <c r="BG71" s="22">
        <f t="shared" si="61"/>
        <v>501.99288641186803</v>
      </c>
      <c r="BH71" s="62">
        <f t="shared" si="62"/>
        <v>767.43927053908692</v>
      </c>
      <c r="BI71" s="62">
        <f ca="1">AVERAGE(OFFSET($BH$3,0,0,'Données projet'!$E$11+1,1))-AVERAGE(OFFSET($H$3,0,0,'Données projet'!$E$11+1,1))</f>
        <v>446.67723242232324</v>
      </c>
      <c r="BJ71" s="62">
        <f t="shared" si="92"/>
        <v>275.54513370838777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1.9895196601282805E-13</v>
      </c>
      <c r="BZ71" s="14">
        <f>BY71*VLOOKUP('Données projet'!$B$12,Paramètres!$A$1:$I$89,3,0)*VLOOKUP('Données projet'!$B$12,Paramètres!$A$1:$I$89,5,0)</f>
        <v>1.8001173884840681E-13</v>
      </c>
      <c r="CA71" s="14">
        <f t="shared" si="93"/>
        <v>2.5254331426407198E-12</v>
      </c>
      <c r="CB71" s="22">
        <f t="shared" si="64"/>
        <v>4.7119831685935622E-12</v>
      </c>
      <c r="CC71" s="62">
        <f t="shared" si="65"/>
        <v>265.44638412722355</v>
      </c>
      <c r="CD71" s="62">
        <f ca="1">AVERAGE(OFFSET($CC$3,0,0,'Données projet'!$E$12+1,1))-AVERAGE(OFFSET($H$3,0,0,'Données projet'!$E$12+1,1))</f>
        <v>312.43110610485337</v>
      </c>
      <c r="CE71" s="62">
        <f t="shared" si="94"/>
        <v>442.54749157177571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3.9281501228232556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3.9281501228232556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611.35453717338794</v>
      </c>
      <c r="S72" s="62">
        <f ca="1">AVERAGE(OFFSET($R$3,0,0,'Données projet'!$E$9+1,1))-AVERAGE(OFFSET($H$3,0,0,'Données projet'!$E$9+1,1))</f>
        <v>289.69436826914978</v>
      </c>
      <c r="T72" s="62">
        <f t="shared" si="88"/>
        <v>242.84781402593845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212.80896000000004</v>
      </c>
      <c r="AK72" s="14">
        <f t="shared" si="89"/>
        <v>52.54893863748589</v>
      </c>
      <c r="AL72" s="22">
        <f t="shared" si="58"/>
        <v>462.16500679362139</v>
      </c>
      <c r="AM72" s="62">
        <f t="shared" si="59"/>
        <v>728.09516714368795</v>
      </c>
      <c r="AN72" s="62">
        <f ca="1">AVERAGE(OFFSET($AM$3,0,0,'Données projet'!$E$10+1,1))-AVERAGE(OFFSET($H$3,0,0,'Données projet'!$E$10+1,1))</f>
        <v>406.67123242209931</v>
      </c>
      <c r="AO72" s="62">
        <f t="shared" si="90"/>
        <v>252.43382636914751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238.4928000000001</v>
      </c>
      <c r="BF72" s="14">
        <f t="shared" si="91"/>
        <v>58.115130258576592</v>
      </c>
      <c r="BG72" s="22">
        <f t="shared" si="61"/>
        <v>516.59214520035437</v>
      </c>
      <c r="BH72" s="62">
        <f t="shared" si="62"/>
        <v>782.52230555042092</v>
      </c>
      <c r="BI72" s="62">
        <f ca="1">AVERAGE(OFFSET($BH$3,0,0,'Données projet'!$E$11+1,1))-AVERAGE(OFFSET($H$3,0,0,'Données projet'!$E$11+1,1))</f>
        <v>446.67723242232324</v>
      </c>
      <c r="BJ72" s="62">
        <f t="shared" si="92"/>
        <v>275.54513370838777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1.9895196601282805E-13</v>
      </c>
      <c r="BZ72" s="14">
        <f>BY72*VLOOKUP('Données projet'!$B$12,Paramètres!$A$1:$I$89,3,0)*VLOOKUP('Données projet'!$B$12,Paramètres!$A$1:$I$89,5,0)</f>
        <v>1.8001173884840681E-13</v>
      </c>
      <c r="CA72" s="14">
        <f t="shared" si="93"/>
        <v>2.5254331426407198E-12</v>
      </c>
      <c r="CB72" s="22">
        <f t="shared" si="64"/>
        <v>4.7119831685935622E-12</v>
      </c>
      <c r="CC72" s="62">
        <f t="shared" si="65"/>
        <v>265.93016035007128</v>
      </c>
      <c r="CD72" s="62">
        <f ca="1">AVERAGE(OFFSET($CC$3,0,0,'Données projet'!$E$12+1,1))-AVERAGE(OFFSET($H$3,0,0,'Données projet'!$E$12+1,1))</f>
        <v>312.43110610485337</v>
      </c>
      <c r="CE72" s="62">
        <f t="shared" si="94"/>
        <v>442.54749157177571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3.8511214948496875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3.8511214948496875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619.32233139481968</v>
      </c>
      <c r="S73" s="62">
        <f ca="1">AVERAGE(OFFSET($R$3,0,0,'Données projet'!$E$9+1,1))-AVERAGE(OFFSET($H$3,0,0,'Données projet'!$E$9+1,1))</f>
        <v>289.69436826914978</v>
      </c>
      <c r="T73" s="62">
        <f t="shared" si="88"/>
        <v>242.84781402593845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218.96160000000006</v>
      </c>
      <c r="AK73" s="14">
        <f t="shared" si="89"/>
        <v>53.88913250370743</v>
      </c>
      <c r="AL73" s="22">
        <f t="shared" si="58"/>
        <v>475.21502577729046</v>
      </c>
      <c r="AM73" s="62">
        <f t="shared" si="59"/>
        <v>741.62056991429995</v>
      </c>
      <c r="AN73" s="62">
        <f ca="1">AVERAGE(OFFSET($AM$3,0,0,'Données projet'!$E$10+1,1))-AVERAGE(OFFSET($H$3,0,0,'Données projet'!$E$10+1,1))</f>
        <v>406.67123242209931</v>
      </c>
      <c r="AO73" s="62">
        <f t="shared" si="90"/>
        <v>252.43382636914751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245.38800000000012</v>
      </c>
      <c r="BF73" s="14">
        <f t="shared" si="91"/>
        <v>59.597282764919569</v>
      </c>
      <c r="BG73" s="22">
        <f t="shared" si="61"/>
        <v>531.18270081556841</v>
      </c>
      <c r="BH73" s="62">
        <f t="shared" si="62"/>
        <v>797.58824495257795</v>
      </c>
      <c r="BI73" s="62">
        <f ca="1">AVERAGE(OFFSET($BH$3,0,0,'Données projet'!$E$11+1,1))-AVERAGE(OFFSET($H$3,0,0,'Données projet'!$E$11+1,1))</f>
        <v>446.67723242232324</v>
      </c>
      <c r="BJ73" s="62">
        <f t="shared" si="92"/>
        <v>275.54513370838777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1.9895196601282805E-13</v>
      </c>
      <c r="BZ73" s="14">
        <f>BY73*VLOOKUP('Données projet'!$B$12,Paramètres!$A$1:$I$89,3,0)*VLOOKUP('Données projet'!$B$12,Paramètres!$A$1:$I$89,5,0)</f>
        <v>1.8001173884840681E-13</v>
      </c>
      <c r="CA73" s="14">
        <f t="shared" si="93"/>
        <v>2.5254331426407198E-12</v>
      </c>
      <c r="CB73" s="22">
        <f t="shared" si="64"/>
        <v>4.7119831685935622E-12</v>
      </c>
      <c r="CC73" s="62">
        <f t="shared" si="65"/>
        <v>266.4055441370142</v>
      </c>
      <c r="CD73" s="62">
        <f ca="1">AVERAGE(OFFSET($CC$3,0,0,'Données projet'!$E$12+1,1))-AVERAGE(OFFSET($H$3,0,0,'Données projet'!$E$12+1,1))</f>
        <v>312.43110610485337</v>
      </c>
      <c r="CE73" s="62">
        <f t="shared" si="94"/>
        <v>442.54749157177571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3.7756033512878573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3.7756033512878573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558.4409286879312</v>
      </c>
      <c r="S74" s="62">
        <f ca="1">AVERAGE(OFFSET($R$3,0,0,'Données projet'!$E$9+1,1))-AVERAGE(OFFSET($H$3,0,0,'Données projet'!$E$9+1,1))</f>
        <v>289.69436826914978</v>
      </c>
      <c r="T74" s="62">
        <f t="shared" si="88"/>
        <v>242.84781402593845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205.75152000000008</v>
      </c>
      <c r="AK74" s="14">
        <f t="shared" si="89"/>
        <v>51.006084477955554</v>
      </c>
      <c r="AL74" s="22">
        <f t="shared" si="58"/>
        <v>447.18616113243934</v>
      </c>
      <c r="AM74" s="62">
        <f t="shared" si="59"/>
        <v>714.05884221048723</v>
      </c>
      <c r="AN74" s="62">
        <f ca="1">AVERAGE(OFFSET($AM$3,0,0,'Données projet'!$E$10+1,1))-AVERAGE(OFFSET($H$3,0,0,'Données projet'!$E$10+1,1))</f>
        <v>406.67123242209931</v>
      </c>
      <c r="AO74" s="62">
        <f t="shared" si="90"/>
        <v>252.43382636914751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230.5836000000001</v>
      </c>
      <c r="BF74" s="14">
        <f t="shared" si="91"/>
        <v>56.408850878328018</v>
      </c>
      <c r="BG74" s="22">
        <f t="shared" si="61"/>
        <v>499.84518527975473</v>
      </c>
      <c r="BH74" s="62">
        <f t="shared" si="62"/>
        <v>766.71786635780268</v>
      </c>
      <c r="BI74" s="62">
        <f ca="1">AVERAGE(OFFSET($BH$3,0,0,'Données projet'!$E$11+1,1))-AVERAGE(OFFSET($H$3,0,0,'Données projet'!$E$11+1,1))</f>
        <v>446.67723242232324</v>
      </c>
      <c r="BJ74" s="62">
        <f t="shared" si="92"/>
        <v>275.54513370838777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1.9895196601282805E-13</v>
      </c>
      <c r="BZ74" s="14">
        <f>BY74*VLOOKUP('Données projet'!$B$12,Paramètres!$A$1:$I$89,3,0)*VLOOKUP('Données projet'!$B$12,Paramètres!$A$1:$I$89,5,0)</f>
        <v>1.8001173884840681E-13</v>
      </c>
      <c r="CA74" s="14">
        <f t="shared" si="93"/>
        <v>2.5254331426407198E-12</v>
      </c>
      <c r="CB74" s="22">
        <f t="shared" si="64"/>
        <v>4.7119831685935622E-12</v>
      </c>
      <c r="CC74" s="62">
        <f t="shared" si="65"/>
        <v>266.87268107805266</v>
      </c>
      <c r="CD74" s="62">
        <f ca="1">AVERAGE(OFFSET($CC$3,0,0,'Données projet'!$E$12+1,1))-AVERAGE(OFFSET($H$3,0,0,'Données projet'!$E$12+1,1))</f>
        <v>312.43110610485337</v>
      </c>
      <c r="CE74" s="62">
        <f t="shared" si="94"/>
        <v>442.54749157177571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3.7015660724597552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3.7015660724597552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566.62067422970404</v>
      </c>
      <c r="S75" s="62">
        <f ca="1">AVERAGE(OFFSET($R$3,0,0,'Données projet'!$E$9+1,1))-AVERAGE(OFFSET($H$3,0,0,'Données projet'!$E$9+1,1))</f>
        <v>289.69436826914978</v>
      </c>
      <c r="T75" s="62">
        <f t="shared" si="88"/>
        <v>242.84781402593845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211.54224000000008</v>
      </c>
      <c r="AK75" s="14">
        <f t="shared" si="89"/>
        <v>52.272460284041784</v>
      </c>
      <c r="AL75" s="22">
        <f t="shared" si="58"/>
        <v>459.47726966137287</v>
      </c>
      <c r="AM75" s="62">
        <f t="shared" si="59"/>
        <v>726.80898389889398</v>
      </c>
      <c r="AN75" s="62">
        <f ca="1">AVERAGE(OFFSET($AM$3,0,0,'Données projet'!$E$10+1,1))-AVERAGE(OFFSET($H$3,0,0,'Données projet'!$E$10+1,1))</f>
        <v>406.67123242209931</v>
      </c>
      <c r="AO75" s="62">
        <f t="shared" si="90"/>
        <v>252.43382636914751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237.0732000000001</v>
      </c>
      <c r="BF75" s="14">
        <f t="shared" si="91"/>
        <v>57.809366223361302</v>
      </c>
      <c r="BG75" s="22">
        <f t="shared" si="61"/>
        <v>513.58713617235435</v>
      </c>
      <c r="BH75" s="62">
        <f t="shared" si="62"/>
        <v>780.9188504098754</v>
      </c>
      <c r="BI75" s="62">
        <f ca="1">AVERAGE(OFFSET($BH$3,0,0,'Données projet'!$E$11+1,1))-AVERAGE(OFFSET($H$3,0,0,'Données projet'!$E$11+1,1))</f>
        <v>446.67723242232324</v>
      </c>
      <c r="BJ75" s="62">
        <f t="shared" si="92"/>
        <v>275.54513370838777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1.9895196601282805E-13</v>
      </c>
      <c r="BZ75" s="14">
        <f>BY75*VLOOKUP('Données projet'!$B$12,Paramètres!$A$1:$I$89,3,0)*VLOOKUP('Données projet'!$B$12,Paramètres!$A$1:$I$89,5,0)</f>
        <v>1.8001173884840681E-13</v>
      </c>
      <c r="CA75" s="14">
        <f t="shared" si="93"/>
        <v>2.5254331426407198E-12</v>
      </c>
      <c r="CB75" s="22">
        <f t="shared" si="64"/>
        <v>4.7119831685935622E-12</v>
      </c>
      <c r="CC75" s="62">
        <f t="shared" si="65"/>
        <v>267.33171423752583</v>
      </c>
      <c r="CD75" s="62">
        <f ca="1">AVERAGE(OFFSET($CC$3,0,0,'Données projet'!$E$12+1,1))-AVERAGE(OFFSET($H$3,0,0,'Données projet'!$E$12+1,1))</f>
        <v>312.43110610485337</v>
      </c>
      <c r="CE75" s="62">
        <f t="shared" si="94"/>
        <v>442.54749157177571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3.6289806195111911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3.6289806195111911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574.78802007667059</v>
      </c>
      <c r="S76" s="62">
        <f ca="1">AVERAGE(OFFSET($R$3,0,0,'Données projet'!$E$9+1,1))-AVERAGE(OFFSET($H$3,0,0,'Données projet'!$E$9+1,1))</f>
        <v>289.69436826914978</v>
      </c>
      <c r="T76" s="62">
        <f t="shared" si="88"/>
        <v>242.84781402593845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217.3329600000001</v>
      </c>
      <c r="AK76" s="14">
        <f t="shared" si="89"/>
        <v>53.53480691026855</v>
      </c>
      <c r="AL76" s="22">
        <f t="shared" si="58"/>
        <v>471.76136070205121</v>
      </c>
      <c r="AM76" s="62">
        <f t="shared" si="59"/>
        <v>739.54414489997293</v>
      </c>
      <c r="AN76" s="62">
        <f ca="1">AVERAGE(OFFSET($AM$3,0,0,'Données projet'!$E$10+1,1))-AVERAGE(OFFSET($H$3,0,0,'Données projet'!$E$10+1,1))</f>
        <v>406.67123242209931</v>
      </c>
      <c r="AO76" s="62">
        <f t="shared" si="90"/>
        <v>252.43382636914751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243.56280000000012</v>
      </c>
      <c r="BF76" s="14">
        <f t="shared" si="91"/>
        <v>59.205425601852873</v>
      </c>
      <c r="BG76" s="22">
        <f t="shared" si="61"/>
        <v>527.32132625656061</v>
      </c>
      <c r="BH76" s="62">
        <f t="shared" si="62"/>
        <v>795.10411045448245</v>
      </c>
      <c r="BI76" s="62">
        <f ca="1">AVERAGE(OFFSET($BH$3,0,0,'Données projet'!$E$11+1,1))-AVERAGE(OFFSET($H$3,0,0,'Données projet'!$E$11+1,1))</f>
        <v>446.67723242232324</v>
      </c>
      <c r="BJ76" s="62">
        <f t="shared" si="92"/>
        <v>275.54513370838777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1.9895196601282805E-13</v>
      </c>
      <c r="BZ76" s="14">
        <f>BY76*VLOOKUP('Données projet'!$B$12,Paramètres!$A$1:$I$89,3,0)*VLOOKUP('Données projet'!$B$12,Paramètres!$A$1:$I$89,5,0)</f>
        <v>1.8001173884840681E-13</v>
      </c>
      <c r="CA76" s="14">
        <f t="shared" si="93"/>
        <v>2.5254331426407198E-12</v>
      </c>
      <c r="CB76" s="22">
        <f t="shared" si="64"/>
        <v>4.7119831685935622E-12</v>
      </c>
      <c r="CC76" s="62">
        <f t="shared" si="65"/>
        <v>267.7827841979265</v>
      </c>
      <c r="CD76" s="62">
        <f ca="1">AVERAGE(OFFSET($CC$3,0,0,'Données projet'!$E$12+1,1))-AVERAGE(OFFSET($H$3,0,0,'Données projet'!$E$12+1,1))</f>
        <v>312.43110610485337</v>
      </c>
      <c r="CE76" s="62">
        <f t="shared" si="94"/>
        <v>442.54749157177571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3.5578185230221937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3.5578185230221937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582.94323171719861</v>
      </c>
      <c r="S77" s="62">
        <f ca="1">AVERAGE(OFFSET($R$3,0,0,'Données projet'!$E$9+1,1))-AVERAGE(OFFSET($H$3,0,0,'Données projet'!$E$9+1,1))</f>
        <v>289.69436826914978</v>
      </c>
      <c r="T77" s="62">
        <f t="shared" si="88"/>
        <v>242.84781402593845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223.12368000000009</v>
      </c>
      <c r="AK77" s="14">
        <f t="shared" si="89"/>
        <v>54.793244051140647</v>
      </c>
      <c r="AL77" s="22">
        <f t="shared" si="58"/>
        <v>484.03864272240349</v>
      </c>
      <c r="AM77" s="62">
        <f t="shared" si="59"/>
        <v>752.2646718253543</v>
      </c>
      <c r="AN77" s="62">
        <f ca="1">AVERAGE(OFFSET($AM$3,0,0,'Données projet'!$E$10+1,1))-AVERAGE(OFFSET($H$3,0,0,'Données projet'!$E$10+1,1))</f>
        <v>406.67123242209931</v>
      </c>
      <c r="AO77" s="62">
        <f t="shared" si="90"/>
        <v>252.43382636914751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250.05240000000012</v>
      </c>
      <c r="BF77" s="14">
        <f t="shared" si="91"/>
        <v>60.597161386823522</v>
      </c>
      <c r="BG77" s="22">
        <f t="shared" si="61"/>
        <v>541.04798608205112</v>
      </c>
      <c r="BH77" s="62">
        <f t="shared" si="62"/>
        <v>809.27401518500199</v>
      </c>
      <c r="BI77" s="62">
        <f ca="1">AVERAGE(OFFSET($BH$3,0,0,'Données projet'!$E$11+1,1))-AVERAGE(OFFSET($H$3,0,0,'Données projet'!$E$11+1,1))</f>
        <v>446.67723242232324</v>
      </c>
      <c r="BJ77" s="62">
        <f t="shared" si="92"/>
        <v>275.54513370838777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1.9895196601282805E-13</v>
      </c>
      <c r="BZ77" s="14">
        <f>BY77*VLOOKUP('Données projet'!$B$12,Paramètres!$A$1:$I$89,3,0)*VLOOKUP('Données projet'!$B$12,Paramètres!$A$1:$I$89,5,0)</f>
        <v>1.8001173884840681E-13</v>
      </c>
      <c r="CA77" s="14">
        <f t="shared" si="93"/>
        <v>2.5254331426407198E-12</v>
      </c>
      <c r="CB77" s="22">
        <f t="shared" si="64"/>
        <v>4.7119831685935622E-12</v>
      </c>
      <c r="CC77" s="62">
        <f t="shared" si="65"/>
        <v>268.22602910295558</v>
      </c>
      <c r="CD77" s="62">
        <f ca="1">AVERAGE(OFFSET($CC$3,0,0,'Données projet'!$E$12+1,1))-AVERAGE(OFFSET($H$3,0,0,'Données projet'!$E$12+1,1))</f>
        <v>312.43110610485337</v>
      </c>
      <c r="CE77" s="62">
        <f t="shared" si="94"/>
        <v>442.54749157177571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3.4880518718407525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3.4880518718407525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591.08656548674344</v>
      </c>
      <c r="S78" s="62">
        <f ca="1">AVERAGE(OFFSET($R$3,0,0,'Données projet'!$E$9+1,1))-AVERAGE(OFFSET($H$3,0,0,'Données projet'!$E$9+1,1))</f>
        <v>289.69436826914978</v>
      </c>
      <c r="T78" s="62">
        <f t="shared" si="88"/>
        <v>242.84781402593845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228.91440000000011</v>
      </c>
      <c r="AK78" s="14">
        <f t="shared" si="89"/>
        <v>56.047884834417474</v>
      </c>
      <c r="AL78" s="22">
        <f t="shared" si="58"/>
        <v>496.30931275327725</v>
      </c>
      <c r="AM78" s="62">
        <f t="shared" si="59"/>
        <v>764.970897453102</v>
      </c>
      <c r="AN78" s="62">
        <f ca="1">AVERAGE(OFFSET($AM$3,0,0,'Données projet'!$E$10+1,1))-AVERAGE(OFFSET($H$3,0,0,'Données projet'!$E$10+1,1))</f>
        <v>406.67123242209931</v>
      </c>
      <c r="AO78" s="62">
        <f t="shared" si="90"/>
        <v>252.43382636914751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256.54200000000014</v>
      </c>
      <c r="BF78" s="14">
        <f t="shared" si="91"/>
        <v>61.984698688972557</v>
      </c>
      <c r="BG78" s="22">
        <f t="shared" si="61"/>
        <v>554.76733354996077</v>
      </c>
      <c r="BH78" s="62">
        <f t="shared" si="62"/>
        <v>823.42891824978551</v>
      </c>
      <c r="BI78" s="62">
        <f ca="1">AVERAGE(OFFSET($BH$3,0,0,'Données projet'!$E$11+1,1))-AVERAGE(OFFSET($H$3,0,0,'Données projet'!$E$11+1,1))</f>
        <v>446.67723242232324</v>
      </c>
      <c r="BJ78" s="62">
        <f t="shared" si="92"/>
        <v>275.54513370838777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1.9895196601282805E-13</v>
      </c>
      <c r="BZ78" s="14">
        <f>BY78*VLOOKUP('Données projet'!$B$12,Paramètres!$A$1:$I$89,3,0)*VLOOKUP('Données projet'!$B$12,Paramètres!$A$1:$I$89,5,0)</f>
        <v>1.8001173884840681E-13</v>
      </c>
      <c r="CA78" s="14">
        <f t="shared" si="93"/>
        <v>2.5254331426407198E-12</v>
      </c>
      <c r="CB78" s="22">
        <f t="shared" si="64"/>
        <v>4.7119831685935622E-12</v>
      </c>
      <c r="CC78" s="62">
        <f t="shared" si="65"/>
        <v>268.66158469982952</v>
      </c>
      <c r="CD78" s="62">
        <f ca="1">AVERAGE(OFFSET($CC$3,0,0,'Données projet'!$E$12+1,1))-AVERAGE(OFFSET($H$3,0,0,'Données projet'!$E$12+1,1))</f>
        <v>312.43110610485337</v>
      </c>
      <c r="CE78" s="62">
        <f t="shared" si="94"/>
        <v>442.54749157177571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3.419653302135524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3.419653302135524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599.21826912440895</v>
      </c>
      <c r="S79" s="62">
        <f ca="1">AVERAGE(OFFSET($R$3,0,0,'Données projet'!$E$9+1,1))-AVERAGE(OFFSET($H$3,0,0,'Données projet'!$E$9+1,1))</f>
        <v>289.69436826914978</v>
      </c>
      <c r="T79" s="62">
        <f t="shared" si="88"/>
        <v>242.84781402593845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215.34240000000008</v>
      </c>
      <c r="AK79" s="14">
        <f t="shared" si="89"/>
        <v>53.101322124397257</v>
      </c>
      <c r="AL79" s="22">
        <f t="shared" si="58"/>
        <v>467.53948269999205</v>
      </c>
      <c r="AM79" s="62">
        <f t="shared" si="59"/>
        <v>736.62906708084142</v>
      </c>
      <c r="AN79" s="62">
        <f ca="1">AVERAGE(OFFSET($AM$3,0,0,'Données projet'!$E$10+1,1))-AVERAGE(OFFSET($H$3,0,0,'Données projet'!$E$10+1,1))</f>
        <v>406.67123242209931</v>
      </c>
      <c r="AO79" s="62">
        <f t="shared" si="90"/>
        <v>252.43382636914751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241.33200000000014</v>
      </c>
      <c r="BF79" s="14">
        <f t="shared" si="91"/>
        <v>58.726024391301159</v>
      </c>
      <c r="BG79" s="22">
        <f t="shared" si="61"/>
        <v>522.60105914818303</v>
      </c>
      <c r="BH79" s="62">
        <f t="shared" si="62"/>
        <v>791.69064352903251</v>
      </c>
      <c r="BI79" s="62">
        <f ca="1">AVERAGE(OFFSET($BH$3,0,0,'Données projet'!$E$11+1,1))-AVERAGE(OFFSET($H$3,0,0,'Données projet'!$E$11+1,1))</f>
        <v>446.67723242232324</v>
      </c>
      <c r="BJ79" s="62">
        <f t="shared" si="92"/>
        <v>275.54513370838777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1.9895196601282805E-13</v>
      </c>
      <c r="BZ79" s="14">
        <f>BY79*VLOOKUP('Données projet'!$B$12,Paramètres!$A$1:$I$89,3,0)*VLOOKUP('Données projet'!$B$12,Paramètres!$A$1:$I$89,5,0)</f>
        <v>1.8001173884840681E-13</v>
      </c>
      <c r="CA79" s="14">
        <f t="shared" si="93"/>
        <v>2.5254331426407198E-12</v>
      </c>
      <c r="CB79" s="22">
        <f t="shared" si="64"/>
        <v>4.7119831685935622E-12</v>
      </c>
      <c r="CC79" s="62">
        <f t="shared" si="65"/>
        <v>269.08958438085415</v>
      </c>
      <c r="CD79" s="62">
        <f ca="1">AVERAGE(OFFSET($CC$3,0,0,'Données projet'!$E$12+1,1))-AVERAGE(OFFSET($H$3,0,0,'Données projet'!$E$12+1,1))</f>
        <v>312.43110610485337</v>
      </c>
      <c r="CE79" s="62">
        <f t="shared" si="94"/>
        <v>442.54749157177571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3.3525959866632067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3.3525959866632067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607.33858227817211</v>
      </c>
      <c r="S80" s="62">
        <f ca="1">AVERAGE(OFFSET($R$3,0,0,'Données projet'!$E$9+1,1))-AVERAGE(OFFSET($H$3,0,0,'Données projet'!$E$9+1,1))</f>
        <v>289.69436826914978</v>
      </c>
      <c r="T80" s="62">
        <f t="shared" si="88"/>
        <v>242.84781402593845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220.77120000000011</v>
      </c>
      <c r="AK80" s="14">
        <f t="shared" si="89"/>
        <v>54.28246807807983</v>
      </c>
      <c r="AL80" s="22">
        <f t="shared" si="58"/>
        <v>479.05180523598909</v>
      </c>
      <c r="AM80" s="62">
        <f t="shared" si="59"/>
        <v>748.56196446026138</v>
      </c>
      <c r="AN80" s="62">
        <f ca="1">AVERAGE(OFFSET($AM$3,0,0,'Données projet'!$E$10+1,1))-AVERAGE(OFFSET($H$3,0,0,'Données projet'!$E$10+1,1))</f>
        <v>406.67123242209931</v>
      </c>
      <c r="AO80" s="62">
        <f t="shared" si="90"/>
        <v>252.43382636914751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247.41600000000014</v>
      </c>
      <c r="BF80" s="14">
        <f t="shared" si="91"/>
        <v>60.032282000540242</v>
      </c>
      <c r="BG80" s="22">
        <f t="shared" si="61"/>
        <v>535.47242448427448</v>
      </c>
      <c r="BH80" s="62">
        <f t="shared" si="62"/>
        <v>804.98258370854683</v>
      </c>
      <c r="BI80" s="62">
        <f ca="1">AVERAGE(OFFSET($BH$3,0,0,'Données projet'!$E$11+1,1))-AVERAGE(OFFSET($H$3,0,0,'Données projet'!$E$11+1,1))</f>
        <v>446.67723242232324</v>
      </c>
      <c r="BJ80" s="62">
        <f t="shared" si="92"/>
        <v>275.54513370838777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1.9895196601282805E-13</v>
      </c>
      <c r="BZ80" s="14">
        <f>BY80*VLOOKUP('Données projet'!$B$12,Paramètres!$A$1:$I$89,3,0)*VLOOKUP('Données projet'!$B$12,Paramètres!$A$1:$I$89,5,0)</f>
        <v>1.8001173884840681E-13</v>
      </c>
      <c r="CA80" s="14">
        <f t="shared" si="93"/>
        <v>2.5254331426407198E-12</v>
      </c>
      <c r="CB80" s="22">
        <f t="shared" si="64"/>
        <v>4.7119831685935622E-12</v>
      </c>
      <c r="CC80" s="62">
        <f t="shared" si="65"/>
        <v>269.510159224277</v>
      </c>
      <c r="CD80" s="62">
        <f ca="1">AVERAGE(OFFSET($CC$3,0,0,'Données projet'!$E$12+1,1))-AVERAGE(OFFSET($H$3,0,0,'Données projet'!$E$12+1,1))</f>
        <v>312.43110610485337</v>
      </c>
      <c r="CE80" s="62">
        <f t="shared" si="94"/>
        <v>442.54749157177571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3.2868536242463779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3.2868536242463779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615.44773696482184</v>
      </c>
      <c r="S81" s="62">
        <f ca="1">AVERAGE(OFFSET($R$3,0,0,'Données projet'!$E$9+1,1))-AVERAGE(OFFSET($H$3,0,0,'Données projet'!$E$9+1,1))</f>
        <v>289.69436826914978</v>
      </c>
      <c r="T81" s="62">
        <f t="shared" si="88"/>
        <v>242.84781402593845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226.2000000000001</v>
      </c>
      <c r="AK81" s="14">
        <f t="shared" si="89"/>
        <v>55.460237717698156</v>
      </c>
      <c r="AL81" s="22">
        <f t="shared" si="58"/>
        <v>490.55824735832448</v>
      </c>
      <c r="AM81" s="62">
        <f t="shared" si="59"/>
        <v>760.48168539275071</v>
      </c>
      <c r="AN81" s="62">
        <f ca="1">AVERAGE(OFFSET($AM$3,0,0,'Données projet'!$E$10+1,1))-AVERAGE(OFFSET($H$3,0,0,'Données projet'!$E$10+1,1))</f>
        <v>406.67123242209931</v>
      </c>
      <c r="AO81" s="62">
        <f t="shared" si="90"/>
        <v>252.43382636914751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253.50000000000014</v>
      </c>
      <c r="BF81" s="14">
        <f t="shared" si="91"/>
        <v>61.334805663162555</v>
      </c>
      <c r="BG81" s="22">
        <f t="shared" si="61"/>
        <v>548.33728653000833</v>
      </c>
      <c r="BH81" s="62">
        <f t="shared" si="62"/>
        <v>818.26072456443455</v>
      </c>
      <c r="BI81" s="62">
        <f ca="1">AVERAGE(OFFSET($BH$3,0,0,'Données projet'!$E$11+1,1))-AVERAGE(OFFSET($H$3,0,0,'Données projet'!$E$11+1,1))</f>
        <v>446.67723242232324</v>
      </c>
      <c r="BJ81" s="62">
        <f t="shared" si="92"/>
        <v>275.54513370838777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1.9895196601282805E-13</v>
      </c>
      <c r="BZ81" s="14">
        <f>BY81*VLOOKUP('Données projet'!$B$12,Paramètres!$A$1:$I$89,3,0)*VLOOKUP('Données projet'!$B$12,Paramètres!$A$1:$I$89,5,0)</f>
        <v>1.8001173884840681E-13</v>
      </c>
      <c r="CA81" s="14">
        <f t="shared" si="93"/>
        <v>2.5254331426407198E-12</v>
      </c>
      <c r="CB81" s="22">
        <f t="shared" si="64"/>
        <v>4.7119831685935622E-12</v>
      </c>
      <c r="CC81" s="62">
        <f t="shared" si="65"/>
        <v>269.92343803443094</v>
      </c>
      <c r="CD81" s="62">
        <f ca="1">AVERAGE(OFFSET($CC$3,0,0,'Données projet'!$E$12+1,1))-AVERAGE(OFFSET($H$3,0,0,'Données projet'!$E$12+1,1))</f>
        <v>312.43110610485337</v>
      </c>
      <c r="CE81" s="62">
        <f t="shared" si="94"/>
        <v>442.54749157177571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3.2224004294576614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3.2224004294576614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623.5459579898245</v>
      </c>
      <c r="S82" s="62">
        <f ca="1">AVERAGE(OFFSET($R$3,0,0,'Données projet'!$E$9+1,1))-AVERAGE(OFFSET($H$3,0,0,'Données projet'!$E$9+1,1))</f>
        <v>289.69436826914978</v>
      </c>
      <c r="T82" s="62">
        <f t="shared" si="88"/>
        <v>242.84781402593845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231.62880000000007</v>
      </c>
      <c r="AK82" s="14">
        <f t="shared" si="89"/>
        <v>56.63472139815827</v>
      </c>
      <c r="AL82" s="22">
        <f t="shared" si="58"/>
        <v>502.05896643512574</v>
      </c>
      <c r="AM82" s="62">
        <f t="shared" si="59"/>
        <v>772.38851381630275</v>
      </c>
      <c r="AN82" s="62">
        <f ca="1">AVERAGE(OFFSET($AM$3,0,0,'Données projet'!$E$10+1,1))-AVERAGE(OFFSET($H$3,0,0,'Données projet'!$E$10+1,1))</f>
        <v>406.67123242209931</v>
      </c>
      <c r="AO82" s="62">
        <f t="shared" si="90"/>
        <v>252.43382636914751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259.58400000000017</v>
      </c>
      <c r="BF82" s="14">
        <f t="shared" si="91"/>
        <v>62.63369530482359</v>
      </c>
      <c r="BG82" s="22">
        <f t="shared" si="61"/>
        <v>561.19581932256801</v>
      </c>
      <c r="BH82" s="62">
        <f t="shared" si="62"/>
        <v>831.52536670374502</v>
      </c>
      <c r="BI82" s="62">
        <f ca="1">AVERAGE(OFFSET($BH$3,0,0,'Données projet'!$E$11+1,1))-AVERAGE(OFFSET($H$3,0,0,'Données projet'!$E$11+1,1))</f>
        <v>446.67723242232324</v>
      </c>
      <c r="BJ82" s="62">
        <f t="shared" si="92"/>
        <v>275.54513370838777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1.9895196601282805E-13</v>
      </c>
      <c r="BZ82" s="14">
        <f>BY82*VLOOKUP('Données projet'!$B$12,Paramètres!$A$1:$I$89,3,0)*VLOOKUP('Données projet'!$B$12,Paramètres!$A$1:$I$89,5,0)</f>
        <v>1.8001173884840681E-13</v>
      </c>
      <c r="CA82" s="14">
        <f t="shared" si="93"/>
        <v>2.5254331426407198E-12</v>
      </c>
      <c r="CB82" s="22">
        <f t="shared" si="64"/>
        <v>4.7119831685935622E-12</v>
      </c>
      <c r="CC82" s="62">
        <f t="shared" si="65"/>
        <v>270.32954738118167</v>
      </c>
      <c r="CD82" s="62">
        <f ca="1">AVERAGE(OFFSET($CC$3,0,0,'Données projet'!$E$12+1,1))-AVERAGE(OFFSET($H$3,0,0,'Données projet'!$E$12+1,1))</f>
        <v>312.43110610485337</v>
      </c>
      <c r="CE82" s="62">
        <f t="shared" si="94"/>
        <v>442.54749157177571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3.1592111225061847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3.1592111225061847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631.63346333161371</v>
      </c>
      <c r="S83" s="62">
        <f ca="1">AVERAGE(OFFSET($R$3,0,0,'Données projet'!$E$9+1,1))-AVERAGE(OFFSET($H$3,0,0,'Données projet'!$E$9+1,1))</f>
        <v>289.69436826914978</v>
      </c>
      <c r="T83" s="62">
        <f t="shared" si="88"/>
        <v>242.84781402593845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237.05760000000012</v>
      </c>
      <c r="AK83" s="14">
        <f t="shared" si="89"/>
        <v>57.806004997354698</v>
      </c>
      <c r="AL83" s="22">
        <f t="shared" si="58"/>
        <v>513.55411203705955</v>
      </c>
      <c r="AM83" s="62">
        <f t="shared" si="59"/>
        <v>784.28272367574573</v>
      </c>
      <c r="AN83" s="62">
        <f ca="1">AVERAGE(OFFSET($AM$3,0,0,'Données projet'!$E$10+1,1))-AVERAGE(OFFSET($H$3,0,0,'Données projet'!$E$10+1,1))</f>
        <v>406.67123242209931</v>
      </c>
      <c r="AO83" s="62">
        <f t="shared" si="90"/>
        <v>252.43382636914751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265.66800000000012</v>
      </c>
      <c r="BF83" s="14">
        <f t="shared" si="91"/>
        <v>63.929045899944406</v>
      </c>
      <c r="BG83" s="22">
        <f t="shared" si="61"/>
        <v>574.04818827573672</v>
      </c>
      <c r="BH83" s="62">
        <f t="shared" si="62"/>
        <v>844.77679991442278</v>
      </c>
      <c r="BI83" s="62">
        <f ca="1">AVERAGE(OFFSET($BH$3,0,0,'Données projet'!$E$11+1,1))-AVERAGE(OFFSET($H$3,0,0,'Données projet'!$E$11+1,1))</f>
        <v>446.67723242232324</v>
      </c>
      <c r="BJ83" s="62">
        <f t="shared" si="92"/>
        <v>275.54513370838777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1.9895196601282805E-13</v>
      </c>
      <c r="BZ83" s="14">
        <f>BY83*VLOOKUP('Données projet'!$B$12,Paramètres!$A$1:$I$89,3,0)*VLOOKUP('Données projet'!$B$12,Paramètres!$A$1:$I$89,5,0)</f>
        <v>1.8001173884840681E-13</v>
      </c>
      <c r="CA83" s="14">
        <f t="shared" si="93"/>
        <v>2.5254331426407198E-12</v>
      </c>
      <c r="CB83" s="22">
        <f t="shared" si="64"/>
        <v>4.7119831685935622E-12</v>
      </c>
      <c r="CC83" s="62">
        <f t="shared" si="65"/>
        <v>270.72861163869084</v>
      </c>
      <c r="CD83" s="62">
        <f ca="1">AVERAGE(OFFSET($CC$3,0,0,'Données projet'!$E$12+1,1))-AVERAGE(OFFSET($H$3,0,0,'Données projet'!$E$12+1,1))</f>
        <v>312.43110610485337</v>
      </c>
      <c r="CE83" s="62">
        <f t="shared" si="94"/>
        <v>442.54749157177571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3.0972609193223546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3.0972609193223546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569.30702878501927</v>
      </c>
      <c r="S84" s="62">
        <f ca="1">AVERAGE(OFFSET($R$3,0,0,'Données projet'!$E$9+1,1))-AVERAGE(OFFSET($H$3,0,0,'Données projet'!$E$9+1,1))</f>
        <v>289.69436826914978</v>
      </c>
      <c r="T84" s="62">
        <f t="shared" si="88"/>
        <v>242.84781402593845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223.12368000000012</v>
      </c>
      <c r="AK84" s="14">
        <f t="shared" si="89"/>
        <v>54.793244051140647</v>
      </c>
      <c r="AL84" s="22">
        <f t="shared" si="58"/>
        <v>484.03864272240349</v>
      </c>
      <c r="AM84" s="62">
        <f t="shared" si="59"/>
        <v>755.15939574590493</v>
      </c>
      <c r="AN84" s="62">
        <f ca="1">AVERAGE(OFFSET($AM$3,0,0,'Données projet'!$E$10+1,1))-AVERAGE(OFFSET($H$3,0,0,'Données projet'!$E$10+1,1))</f>
        <v>406.67123242209931</v>
      </c>
      <c r="AO84" s="62">
        <f t="shared" si="90"/>
        <v>252.43382636914751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250.05240000000018</v>
      </c>
      <c r="BF84" s="14">
        <f t="shared" si="91"/>
        <v>60.597161386823522</v>
      </c>
      <c r="BG84" s="22">
        <f t="shared" si="61"/>
        <v>541.04798608205112</v>
      </c>
      <c r="BH84" s="62">
        <f t="shared" si="62"/>
        <v>812.1687391055525</v>
      </c>
      <c r="BI84" s="62">
        <f ca="1">AVERAGE(OFFSET($BH$3,0,0,'Données projet'!$E$11+1,1))-AVERAGE(OFFSET($H$3,0,0,'Données projet'!$E$11+1,1))</f>
        <v>446.67723242232324</v>
      </c>
      <c r="BJ84" s="62">
        <f t="shared" si="92"/>
        <v>275.54513370838777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1.9895196601282805E-13</v>
      </c>
      <c r="BZ84" s="14">
        <f>BY84*VLOOKUP('Données projet'!$B$12,Paramètres!$A$1:$I$89,3,0)*VLOOKUP('Données projet'!$B$12,Paramètres!$A$1:$I$89,5,0)</f>
        <v>1.8001173884840681E-13</v>
      </c>
      <c r="CA84" s="14">
        <f t="shared" si="93"/>
        <v>2.5254331426407198E-12</v>
      </c>
      <c r="CB84" s="22">
        <f t="shared" si="64"/>
        <v>4.7119831685935622E-12</v>
      </c>
      <c r="CC84" s="62">
        <f t="shared" si="65"/>
        <v>271.12075302350615</v>
      </c>
      <c r="CD84" s="62">
        <f ca="1">AVERAGE(OFFSET($CC$3,0,0,'Données projet'!$E$12+1,1))-AVERAGE(OFFSET($H$3,0,0,'Données projet'!$E$12+1,1))</f>
        <v>312.43110610485337</v>
      </c>
      <c r="CE84" s="62">
        <f t="shared" si="94"/>
        <v>442.54749157177571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3.0365255218370666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3.0365255218370666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578.0104027935688</v>
      </c>
      <c r="S85" s="62">
        <f ca="1">AVERAGE(OFFSET($R$3,0,0,'Données projet'!$E$9+1,1))-AVERAGE(OFFSET($H$3,0,0,'Données projet'!$E$9+1,1))</f>
        <v>289.69436826914978</v>
      </c>
      <c r="T85" s="62">
        <f t="shared" si="88"/>
        <v>242.84781402593845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228.19056000000012</v>
      </c>
      <c r="AK85" s="14">
        <f t="shared" si="89"/>
        <v>55.891258634424609</v>
      </c>
      <c r="AL85" s="22">
        <f t="shared" si="58"/>
        <v>494.77583412162312</v>
      </c>
      <c r="AM85" s="62">
        <f t="shared" si="59"/>
        <v>766.28192575361015</v>
      </c>
      <c r="AN85" s="62">
        <f ca="1">AVERAGE(OFFSET($AM$3,0,0,'Données projet'!$E$10+1,1))-AVERAGE(OFFSET($H$3,0,0,'Données projet'!$E$10+1,1))</f>
        <v>406.67123242209931</v>
      </c>
      <c r="AO85" s="62">
        <f t="shared" si="90"/>
        <v>252.43382636914751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255.73080000000016</v>
      </c>
      <c r="BF85" s="14">
        <f t="shared" si="91"/>
        <v>61.811482021795285</v>
      </c>
      <c r="BG85" s="22">
        <f t="shared" si="61"/>
        <v>553.05280785462708</v>
      </c>
      <c r="BH85" s="62">
        <f t="shared" si="62"/>
        <v>824.55889948661411</v>
      </c>
      <c r="BI85" s="62">
        <f ca="1">AVERAGE(OFFSET($BH$3,0,0,'Données projet'!$E$11+1,1))-AVERAGE(OFFSET($H$3,0,0,'Données projet'!$E$11+1,1))</f>
        <v>446.67723242232324</v>
      </c>
      <c r="BJ85" s="62">
        <f t="shared" si="92"/>
        <v>275.54513370838777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1.9895196601282805E-13</v>
      </c>
      <c r="BZ85" s="14">
        <f>BY85*VLOOKUP('Données projet'!$B$12,Paramètres!$A$1:$I$89,3,0)*VLOOKUP('Données projet'!$B$12,Paramètres!$A$1:$I$89,5,0)</f>
        <v>1.8001173884840681E-13</v>
      </c>
      <c r="CA85" s="14">
        <f t="shared" si="93"/>
        <v>2.5254331426407198E-12</v>
      </c>
      <c r="CB85" s="22">
        <f t="shared" si="64"/>
        <v>4.7119831685935622E-12</v>
      </c>
      <c r="CC85" s="62">
        <f t="shared" si="65"/>
        <v>271.50609163199175</v>
      </c>
      <c r="CD85" s="62">
        <f ca="1">AVERAGE(OFFSET($CC$3,0,0,'Données projet'!$E$12+1,1))-AVERAGE(OFFSET($H$3,0,0,'Données projet'!$E$12+1,1))</f>
        <v>312.43110610485337</v>
      </c>
      <c r="CE85" s="62">
        <f t="shared" si="94"/>
        <v>442.54749157177571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2.9769811084515307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2.9769811084515307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586.70207569785316</v>
      </c>
      <c r="S86" s="62">
        <f ca="1">AVERAGE(OFFSET($R$3,0,0,'Données projet'!$E$9+1,1))-AVERAGE(OFFSET($H$3,0,0,'Données projet'!$E$9+1,1))</f>
        <v>289.69436826914978</v>
      </c>
      <c r="T86" s="62">
        <f t="shared" si="88"/>
        <v>242.84781402593845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233.25744000000009</v>
      </c>
      <c r="AK86" s="14">
        <f t="shared" si="89"/>
        <v>56.9864386904733</v>
      </c>
      <c r="AL86" s="22">
        <f t="shared" si="58"/>
        <v>505.50808871924113</v>
      </c>
      <c r="AM86" s="62">
        <f t="shared" si="59"/>
        <v>777.39283419634467</v>
      </c>
      <c r="AN86" s="62">
        <f ca="1">AVERAGE(OFFSET($AM$3,0,0,'Données projet'!$E$10+1,1))-AVERAGE(OFFSET($H$3,0,0,'Données projet'!$E$10+1,1))</f>
        <v>406.67123242209931</v>
      </c>
      <c r="AO86" s="62">
        <f t="shared" si="90"/>
        <v>252.43382636914751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261.40920000000011</v>
      </c>
      <c r="BF86" s="14">
        <f t="shared" si="91"/>
        <v>63.022667885185157</v>
      </c>
      <c r="BG86" s="22">
        <f t="shared" si="61"/>
        <v>565.052169900031</v>
      </c>
      <c r="BH86" s="62">
        <f t="shared" si="62"/>
        <v>836.93691537713448</v>
      </c>
      <c r="BI86" s="62">
        <f ca="1">AVERAGE(OFFSET($BH$3,0,0,'Données projet'!$E$11+1,1))-AVERAGE(OFFSET($H$3,0,0,'Données projet'!$E$11+1,1))</f>
        <v>446.67723242232324</v>
      </c>
      <c r="BJ86" s="62">
        <f t="shared" si="92"/>
        <v>275.54513370838777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1.9895196601282805E-13</v>
      </c>
      <c r="BZ86" s="14">
        <f>BY86*VLOOKUP('Données projet'!$B$12,Paramètres!$A$1:$I$89,3,0)*VLOOKUP('Données projet'!$B$12,Paramètres!$A$1:$I$89,5,0)</f>
        <v>1.8001173884840681E-13</v>
      </c>
      <c r="CA86" s="14">
        <f t="shared" si="93"/>
        <v>2.5254331426407198E-12</v>
      </c>
      <c r="CB86" s="22">
        <f t="shared" si="64"/>
        <v>4.7119831685935622E-12</v>
      </c>
      <c r="CC86" s="62">
        <f t="shared" si="65"/>
        <v>271.8847454771082</v>
      </c>
      <c r="CD86" s="62">
        <f ca="1">AVERAGE(OFFSET($CC$3,0,0,'Données projet'!$E$12+1,1))-AVERAGE(OFFSET($H$3,0,0,'Données projet'!$E$12+1,1))</f>
        <v>312.43110610485337</v>
      </c>
      <c r="CE86" s="62">
        <f t="shared" si="94"/>
        <v>442.54749157177571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2.918604324693979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2.918604324693979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595.38231471932249</v>
      </c>
      <c r="S87" s="62">
        <f ca="1">AVERAGE(OFFSET($R$3,0,0,'Données projet'!$E$9+1,1))-AVERAGE(OFFSET($H$3,0,0,'Données projet'!$E$9+1,1))</f>
        <v>289.69436826914978</v>
      </c>
      <c r="T87" s="62">
        <f t="shared" si="88"/>
        <v>242.84781402593845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238.32432000000011</v>
      </c>
      <c r="AK87" s="14">
        <f t="shared" si="89"/>
        <v>58.078852882738808</v>
      </c>
      <c r="AL87" s="22">
        <f t="shared" si="58"/>
        <v>516.23552610410366</v>
      </c>
      <c r="AM87" s="62">
        <f t="shared" si="59"/>
        <v>788.49235662865397</v>
      </c>
      <c r="AN87" s="62">
        <f ca="1">AVERAGE(OFFSET($AM$3,0,0,'Données projet'!$E$10+1,1))-AVERAGE(OFFSET($H$3,0,0,'Données projet'!$E$10+1,1))</f>
        <v>406.67123242209931</v>
      </c>
      <c r="AO87" s="62">
        <f t="shared" si="90"/>
        <v>252.43382636914751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267.08760000000018</v>
      </c>
      <c r="BF87" s="14">
        <f t="shared" si="91"/>
        <v>64.230794913549914</v>
      </c>
      <c r="BG87" s="22">
        <f t="shared" si="61"/>
        <v>577.04620447443301</v>
      </c>
      <c r="BH87" s="62">
        <f t="shared" si="62"/>
        <v>849.30303499898332</v>
      </c>
      <c r="BI87" s="62">
        <f ca="1">AVERAGE(OFFSET($BH$3,0,0,'Données projet'!$E$11+1,1))-AVERAGE(OFFSET($H$3,0,0,'Données projet'!$E$11+1,1))</f>
        <v>446.67723242232324</v>
      </c>
      <c r="BJ87" s="62">
        <f t="shared" si="92"/>
        <v>275.54513370838777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1.9895196601282805E-13</v>
      </c>
      <c r="BZ87" s="14">
        <f>BY87*VLOOKUP('Données projet'!$B$12,Paramètres!$A$1:$I$89,3,0)*VLOOKUP('Données projet'!$B$12,Paramètres!$A$1:$I$89,5,0)</f>
        <v>1.8001173884840681E-13</v>
      </c>
      <c r="CA87" s="14">
        <f t="shared" si="93"/>
        <v>2.5254331426407198E-12</v>
      </c>
      <c r="CB87" s="22">
        <f t="shared" si="64"/>
        <v>4.7119831685935622E-12</v>
      </c>
      <c r="CC87" s="62">
        <f t="shared" si="65"/>
        <v>272.25683052455503</v>
      </c>
      <c r="CD87" s="62">
        <f ca="1">AVERAGE(OFFSET($CC$3,0,0,'Données projet'!$E$12+1,1))-AVERAGE(OFFSET($H$3,0,0,'Données projet'!$E$12+1,1))</f>
        <v>312.43110610485337</v>
      </c>
      <c r="CE87" s="62">
        <f t="shared" si="94"/>
        <v>442.54749157177571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2.8613722740595908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2.8613722740595908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604.05137664815425</v>
      </c>
      <c r="S88" s="62">
        <f ca="1">AVERAGE(OFFSET($R$3,0,0,'Données projet'!$E$9+1,1))-AVERAGE(OFFSET($H$3,0,0,'Données projet'!$E$9+1,1))</f>
        <v>289.69436826914978</v>
      </c>
      <c r="T88" s="62">
        <f t="shared" si="88"/>
        <v>242.84781402593845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243.39120000000017</v>
      </c>
      <c r="AK88" s="14">
        <f t="shared" si="89"/>
        <v>59.168566788241577</v>
      </c>
      <c r="AL88" s="22">
        <f t="shared" si="58"/>
        <v>526.95826048952097</v>
      </c>
      <c r="AM88" s="62">
        <f t="shared" si="59"/>
        <v>799.58072121780242</v>
      </c>
      <c r="AN88" s="62">
        <f ca="1">AVERAGE(OFFSET($AM$3,0,0,'Données projet'!$E$10+1,1))-AVERAGE(OFFSET($H$3,0,0,'Données projet'!$E$10+1,1))</f>
        <v>406.67123242209931</v>
      </c>
      <c r="AO88" s="62">
        <f t="shared" si="90"/>
        <v>252.43382636914751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272.76600000000019</v>
      </c>
      <c r="BF88" s="14">
        <f t="shared" si="91"/>
        <v>65.435935630087627</v>
      </c>
      <c r="BG88" s="22">
        <f t="shared" si="61"/>
        <v>589.03503788906949</v>
      </c>
      <c r="BH88" s="62">
        <f t="shared" si="62"/>
        <v>861.65749861735094</v>
      </c>
      <c r="BI88" s="62">
        <f ca="1">AVERAGE(OFFSET($BH$3,0,0,'Données projet'!$E$11+1,1))-AVERAGE(OFFSET($H$3,0,0,'Données projet'!$E$11+1,1))</f>
        <v>446.67723242232324</v>
      </c>
      <c r="BJ88" s="62">
        <f t="shared" si="92"/>
        <v>275.54513370838777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1.9895196601282805E-13</v>
      </c>
      <c r="BZ88" s="14">
        <f>BY88*VLOOKUP('Données projet'!$B$12,Paramètres!$A$1:$I$89,3,0)*VLOOKUP('Données projet'!$B$12,Paramètres!$A$1:$I$89,5,0)</f>
        <v>1.8001173884840681E-13</v>
      </c>
      <c r="CA88" s="14">
        <f t="shared" si="93"/>
        <v>2.5254331426407198E-12</v>
      </c>
      <c r="CB88" s="22">
        <f t="shared" si="64"/>
        <v>4.7119831685935622E-12</v>
      </c>
      <c r="CC88" s="62">
        <f t="shared" si="65"/>
        <v>272.62246072828623</v>
      </c>
      <c r="CD88" s="62">
        <f ca="1">AVERAGE(OFFSET($CC$3,0,0,'Données projet'!$E$12+1,1))-AVERAGE(OFFSET($H$3,0,0,'Données projet'!$E$12+1,1))</f>
        <v>312.43110610485337</v>
      </c>
      <c r="CE88" s="62">
        <f t="shared" si="94"/>
        <v>442.54749157177571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2.8052625090300389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2.8052625090300389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612.70950855064791</v>
      </c>
      <c r="S89" s="62">
        <f ca="1">AVERAGE(OFFSET($R$3,0,0,'Données projet'!$E$9+1,1))-AVERAGE(OFFSET($H$3,0,0,'Données projet'!$E$9+1,1))</f>
        <v>289.69436826914978</v>
      </c>
      <c r="T89" s="62">
        <f t="shared" si="88"/>
        <v>242.84781402593845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229.27632000000011</v>
      </c>
      <c r="AK89" s="14">
        <f t="shared" si="89"/>
        <v>56.126176307517476</v>
      </c>
      <c r="AL89" s="22">
        <f t="shared" si="58"/>
        <v>497.07601440225977</v>
      </c>
      <c r="AM89" s="62">
        <f t="shared" si="59"/>
        <v>770.05776246766447</v>
      </c>
      <c r="AN89" s="62">
        <f ca="1">AVERAGE(OFFSET($AM$3,0,0,'Données projet'!$E$10+1,1))-AVERAGE(OFFSET($H$3,0,0,'Données projet'!$E$10+1,1))</f>
        <v>406.67123242209931</v>
      </c>
      <c r="AO89" s="62">
        <f t="shared" si="90"/>
        <v>252.43382636914751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256.94760000000014</v>
      </c>
      <c r="BF89" s="14">
        <f t="shared" si="91"/>
        <v>62.071283104858303</v>
      </c>
      <c r="BG89" s="22">
        <f t="shared" si="61"/>
        <v>555.6245547409618</v>
      </c>
      <c r="BH89" s="62">
        <f t="shared" si="62"/>
        <v>828.60630280636656</v>
      </c>
      <c r="BI89" s="62">
        <f ca="1">AVERAGE(OFFSET($BH$3,0,0,'Données projet'!$E$11+1,1))-AVERAGE(OFFSET($H$3,0,0,'Données projet'!$E$11+1,1))</f>
        <v>446.67723242232324</v>
      </c>
      <c r="BJ89" s="62">
        <f t="shared" si="92"/>
        <v>275.54513370838777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1.9895196601282805E-13</v>
      </c>
      <c r="BZ89" s="14">
        <f>BY89*VLOOKUP('Données projet'!$B$12,Paramètres!$A$1:$I$89,3,0)*VLOOKUP('Données projet'!$B$12,Paramètres!$A$1:$I$89,5,0)</f>
        <v>1.8001173884840681E-13</v>
      </c>
      <c r="CA89" s="14">
        <f t="shared" si="93"/>
        <v>2.5254331426407198E-12</v>
      </c>
      <c r="CB89" s="22">
        <f t="shared" si="64"/>
        <v>4.7119831685935622E-12</v>
      </c>
      <c r="CC89" s="62">
        <f t="shared" si="65"/>
        <v>272.98174806540942</v>
      </c>
      <c r="CD89" s="62">
        <f ca="1">AVERAGE(OFFSET($CC$3,0,0,'Données projet'!$E$12+1,1))-AVERAGE(OFFSET($H$3,0,0,'Données projet'!$E$12+1,1))</f>
        <v>312.43110610485337</v>
      </c>
      <c r="CE89" s="62">
        <f t="shared" si="94"/>
        <v>442.54749157177571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2.7502530222691393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2.7502530222691393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621.35694840682913</v>
      </c>
      <c r="S90" s="62">
        <f ca="1">AVERAGE(OFFSET($R$3,0,0,'Données projet'!$E$9+1,1))-AVERAGE(OFFSET($H$3,0,0,'Données projet'!$E$9+1,1))</f>
        <v>289.69436826914978</v>
      </c>
      <c r="T90" s="62">
        <f t="shared" si="88"/>
        <v>242.84781402593845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234.16224000000011</v>
      </c>
      <c r="AK90" s="14">
        <f t="shared" si="89"/>
        <v>57.181713578143096</v>
      </c>
      <c r="AL90" s="22">
        <f t="shared" si="58"/>
        <v>507.42405248193273</v>
      </c>
      <c r="AM90" s="62">
        <f t="shared" si="59"/>
        <v>780.75885505240763</v>
      </c>
      <c r="AN90" s="62">
        <f ca="1">AVERAGE(OFFSET($AM$3,0,0,'Données projet'!$E$10+1,1))-AVERAGE(OFFSET($H$3,0,0,'Données projet'!$E$10+1,1))</f>
        <v>406.67123242209931</v>
      </c>
      <c r="AO90" s="62">
        <f t="shared" si="90"/>
        <v>252.43382636914751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262.42320000000012</v>
      </c>
      <c r="BF90" s="14">
        <f t="shared" si="91"/>
        <v>63.23862706204779</v>
      </c>
      <c r="BG90" s="22">
        <f t="shared" si="61"/>
        <v>567.19434879973335</v>
      </c>
      <c r="BH90" s="62">
        <f t="shared" si="62"/>
        <v>840.52915137020818</v>
      </c>
      <c r="BI90" s="62">
        <f ca="1">AVERAGE(OFFSET($BH$3,0,0,'Données projet'!$E$11+1,1))-AVERAGE(OFFSET($H$3,0,0,'Données projet'!$E$11+1,1))</f>
        <v>446.67723242232324</v>
      </c>
      <c r="BJ90" s="62">
        <f t="shared" si="92"/>
        <v>275.54513370838777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1.9895196601282805E-13</v>
      </c>
      <c r="BZ90" s="14">
        <f>BY90*VLOOKUP('Données projet'!$B$12,Paramètres!$A$1:$I$89,3,0)*VLOOKUP('Données projet'!$B$12,Paramètres!$A$1:$I$89,5,0)</f>
        <v>1.8001173884840681E-13</v>
      </c>
      <c r="CA90" s="14">
        <f t="shared" si="93"/>
        <v>2.5254331426407198E-12</v>
      </c>
      <c r="CB90" s="22">
        <f t="shared" si="64"/>
        <v>4.7119831685935622E-12</v>
      </c>
      <c r="CC90" s="62">
        <f t="shared" si="65"/>
        <v>273.33480257047955</v>
      </c>
      <c r="CD90" s="62">
        <f ca="1">AVERAGE(OFFSET($CC$3,0,0,'Données projet'!$E$12+1,1))-AVERAGE(OFFSET($H$3,0,0,'Données projet'!$E$12+1,1))</f>
        <v>312.43110610485337</v>
      </c>
      <c r="CE90" s="62">
        <f t="shared" si="94"/>
        <v>442.54749157177571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2.6963222379911467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2.6963222379911467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629.99392568690655</v>
      </c>
      <c r="S91" s="62">
        <f ca="1">AVERAGE(OFFSET($R$3,0,0,'Données projet'!$E$9+1,1))-AVERAGE(OFFSET($H$3,0,0,'Données projet'!$E$9+1,1))</f>
        <v>289.69436826914978</v>
      </c>
      <c r="T91" s="62">
        <f t="shared" si="88"/>
        <v>242.84781402593845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239.04816000000008</v>
      </c>
      <c r="AK91" s="14">
        <f t="shared" si="89"/>
        <v>58.234690128947342</v>
      </c>
      <c r="AL91" s="22">
        <f t="shared" si="58"/>
        <v>517.76763064125009</v>
      </c>
      <c r="AM91" s="62">
        <f t="shared" si="59"/>
        <v>791.44936301044379</v>
      </c>
      <c r="AN91" s="62">
        <f ca="1">AVERAGE(OFFSET($AM$3,0,0,'Données projet'!$E$10+1,1))-AVERAGE(OFFSET($H$3,0,0,'Données projet'!$E$10+1,1))</f>
        <v>406.67123242209931</v>
      </c>
      <c r="AO91" s="62">
        <f t="shared" si="90"/>
        <v>252.43382636914751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267.89880000000011</v>
      </c>
      <c r="BF91" s="14">
        <f t="shared" si="91"/>
        <v>64.403139057834565</v>
      </c>
      <c r="BG91" s="22">
        <f t="shared" si="61"/>
        <v>578.75921052572869</v>
      </c>
      <c r="BH91" s="62">
        <f t="shared" si="62"/>
        <v>852.44094289492239</v>
      </c>
      <c r="BI91" s="62">
        <f ca="1">AVERAGE(OFFSET($BH$3,0,0,'Données projet'!$E$11+1,1))-AVERAGE(OFFSET($H$3,0,0,'Données projet'!$E$11+1,1))</f>
        <v>446.67723242232324</v>
      </c>
      <c r="BJ91" s="62">
        <f t="shared" si="92"/>
        <v>275.54513370838777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1.9895196601282805E-13</v>
      </c>
      <c r="BZ91" s="14">
        <f>BY91*VLOOKUP('Données projet'!$B$12,Paramètres!$A$1:$I$89,3,0)*VLOOKUP('Données projet'!$B$12,Paramètres!$A$1:$I$89,5,0)</f>
        <v>1.8001173884840681E-13</v>
      </c>
      <c r="CA91" s="14">
        <f t="shared" si="93"/>
        <v>2.5254331426407198E-12</v>
      </c>
      <c r="CB91" s="22">
        <f t="shared" si="64"/>
        <v>4.7119831685935622E-12</v>
      </c>
      <c r="CC91" s="62">
        <f t="shared" si="65"/>
        <v>273.68173236919841</v>
      </c>
      <c r="CD91" s="62">
        <f ca="1">AVERAGE(OFFSET($CC$3,0,0,'Données projet'!$E$12+1,1))-AVERAGE(OFFSET($H$3,0,0,'Données projet'!$E$12+1,1))</f>
        <v>312.43110610485337</v>
      </c>
      <c r="CE91" s="62">
        <f t="shared" si="94"/>
        <v>442.54749157177571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2.6434490034983154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2.6434490034983154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638.62066187396624</v>
      </c>
      <c r="S92" s="62">
        <f ca="1">AVERAGE(OFFSET($R$3,0,0,'Données projet'!$E$9+1,1))-AVERAGE(OFFSET($H$3,0,0,'Données projet'!$E$9+1,1))</f>
        <v>289.69436826914978</v>
      </c>
      <c r="T92" s="62">
        <f t="shared" si="88"/>
        <v>242.84781402593845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243.93408000000005</v>
      </c>
      <c r="AK92" s="14">
        <f t="shared" si="89"/>
        <v>59.28516432961765</v>
      </c>
      <c r="AL92" s="22">
        <f t="shared" si="58"/>
        <v>528.10685054075077</v>
      </c>
      <c r="AM92" s="62">
        <f t="shared" si="59"/>
        <v>802.1294942522743</v>
      </c>
      <c r="AN92" s="62">
        <f ca="1">AVERAGE(OFFSET($AM$3,0,0,'Données projet'!$E$10+1,1))-AVERAGE(OFFSET($H$3,0,0,'Données projet'!$E$10+1,1))</f>
        <v>406.67123242209931</v>
      </c>
      <c r="AO92" s="62">
        <f t="shared" si="90"/>
        <v>252.43382636914751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273.37440000000009</v>
      </c>
      <c r="BF92" s="14">
        <f t="shared" si="91"/>
        <v>65.564883644654444</v>
      </c>
      <c r="BG92" s="22">
        <f t="shared" si="61"/>
        <v>590.31925234777327</v>
      </c>
      <c r="BH92" s="62">
        <f t="shared" si="62"/>
        <v>864.34189605929691</v>
      </c>
      <c r="BI92" s="62">
        <f ca="1">AVERAGE(OFFSET($BH$3,0,0,'Données projet'!$E$11+1,1))-AVERAGE(OFFSET($H$3,0,0,'Données projet'!$E$11+1,1))</f>
        <v>446.67723242232324</v>
      </c>
      <c r="BJ92" s="62">
        <f t="shared" si="92"/>
        <v>275.54513370838777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1.9895196601282805E-13</v>
      </c>
      <c r="BZ92" s="14">
        <f>BY92*VLOOKUP('Données projet'!$B$12,Paramètres!$A$1:$I$89,3,0)*VLOOKUP('Données projet'!$B$12,Paramètres!$A$1:$I$89,5,0)</f>
        <v>1.8001173884840681E-13</v>
      </c>
      <c r="CA92" s="14">
        <f t="shared" si="93"/>
        <v>2.5254331426407198E-12</v>
      </c>
      <c r="CB92" s="22">
        <f t="shared" si="64"/>
        <v>4.7119831685935622E-12</v>
      </c>
      <c r="CC92" s="62">
        <f t="shared" si="65"/>
        <v>274.0226437115283</v>
      </c>
      <c r="CD92" s="62">
        <f ca="1">AVERAGE(OFFSET($CC$3,0,0,'Données projet'!$E$12+1,1))-AVERAGE(OFFSET($H$3,0,0,'Données projet'!$E$12+1,1))</f>
        <v>312.43110610485337</v>
      </c>
      <c r="CE92" s="62">
        <f t="shared" si="94"/>
        <v>442.54749157177571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2.5916125808843997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2.5916125808843997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647.23737093924035</v>
      </c>
      <c r="S93" s="62">
        <f ca="1">AVERAGE(OFFSET($R$3,0,0,'Données projet'!$E$9+1,1))-AVERAGE(OFFSET($H$3,0,0,'Données projet'!$E$9+1,1))</f>
        <v>289.69436826914978</v>
      </c>
      <c r="T93" s="62">
        <f t="shared" si="88"/>
        <v>242.84781402593845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248.82000000000005</v>
      </c>
      <c r="AK93" s="14">
        <f t="shared" si="89"/>
        <v>60.333192077890068</v>
      </c>
      <c r="AL93" s="22">
        <f t="shared" si="58"/>
        <v>538.44180953565865</v>
      </c>
      <c r="AM93" s="62">
        <f t="shared" si="59"/>
        <v>812.79945053988627</v>
      </c>
      <c r="AN93" s="62">
        <f ca="1">AVERAGE(OFFSET($AM$3,0,0,'Données projet'!$E$10+1,1))-AVERAGE(OFFSET($H$3,0,0,'Données projet'!$E$10+1,1))</f>
        <v>406.67123242209931</v>
      </c>
      <c r="AO93" s="62">
        <f t="shared" si="90"/>
        <v>252.43382636914751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278.85000000000008</v>
      </c>
      <c r="BF93" s="14">
        <f t="shared" si="91"/>
        <v>66.723922641152967</v>
      </c>
      <c r="BG93" s="22">
        <f t="shared" si="61"/>
        <v>601.87458193334146</v>
      </c>
      <c r="BH93" s="62">
        <f t="shared" si="62"/>
        <v>876.23222293756908</v>
      </c>
      <c r="BI93" s="62">
        <f ca="1">AVERAGE(OFFSET($BH$3,0,0,'Données projet'!$E$11+1,1))-AVERAGE(OFFSET($H$3,0,0,'Données projet'!$E$11+1,1))</f>
        <v>446.67723242232324</v>
      </c>
      <c r="BJ93" s="62">
        <f t="shared" si="92"/>
        <v>275.54513370838777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1.9895196601282805E-13</v>
      </c>
      <c r="BZ93" s="14">
        <f>BY93*VLOOKUP('Données projet'!$B$12,Paramètres!$A$1:$I$89,3,0)*VLOOKUP('Données projet'!$B$12,Paramètres!$A$1:$I$89,5,0)</f>
        <v>1.8001173884840681E-13</v>
      </c>
      <c r="CA93" s="14">
        <f t="shared" si="93"/>
        <v>2.5254331426407198E-12</v>
      </c>
      <c r="CB93" s="22">
        <f t="shared" si="64"/>
        <v>4.7119831685935622E-12</v>
      </c>
      <c r="CC93" s="62">
        <f t="shared" si="65"/>
        <v>274.35764100423239</v>
      </c>
      <c r="CD93" s="62">
        <f ca="1">AVERAGE(OFFSET($CC$3,0,0,'Données projet'!$E$12+1,1))-AVERAGE(OFFSET($H$3,0,0,'Données projet'!$E$12+1,1))</f>
        <v>312.43110610485337</v>
      </c>
      <c r="CE93" s="62">
        <f t="shared" si="94"/>
        <v>442.54749157177571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2.5407926389008471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2.5407926389008471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582.89420798404194</v>
      </c>
      <c r="S94" s="62">
        <f ca="1">AVERAGE(OFFSET($R$3,0,0,'Données projet'!$E$9+1,1))-AVERAGE(OFFSET($H$3,0,0,'Données projet'!$E$9+1,1))</f>
        <v>289.69436826914978</v>
      </c>
      <c r="T94" s="62">
        <f t="shared" si="88"/>
        <v>242.84781402593845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234.34320000000005</v>
      </c>
      <c r="AK94" s="14">
        <f t="shared" si="89"/>
        <v>57.220758006491664</v>
      </c>
      <c r="AL94" s="22">
        <f t="shared" si="58"/>
        <v>507.80722686130639</v>
      </c>
      <c r="AM94" s="62">
        <f t="shared" si="59"/>
        <v>782.49405370415138</v>
      </c>
      <c r="AN94" s="62">
        <f ca="1">AVERAGE(OFFSET($AM$3,0,0,'Données projet'!$E$10+1,1))-AVERAGE(OFFSET($H$3,0,0,'Données projet'!$E$10+1,1))</f>
        <v>406.67123242209931</v>
      </c>
      <c r="AO94" s="62">
        <f t="shared" si="90"/>
        <v>252.43382636914751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262.62600000000009</v>
      </c>
      <c r="BF94" s="14">
        <f t="shared" si="91"/>
        <v>63.281807230823453</v>
      </c>
      <c r="BG94" s="22">
        <f t="shared" si="61"/>
        <v>567.622764260351</v>
      </c>
      <c r="BH94" s="62">
        <f t="shared" si="62"/>
        <v>842.309591103196</v>
      </c>
      <c r="BI94" s="62">
        <f ca="1">AVERAGE(OFFSET($BH$3,0,0,'Données projet'!$E$11+1,1))-AVERAGE(OFFSET($H$3,0,0,'Données projet'!$E$11+1,1))</f>
        <v>446.67723242232324</v>
      </c>
      <c r="BJ94" s="62">
        <f t="shared" si="92"/>
        <v>275.54513370838777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1.9895196601282805E-13</v>
      </c>
      <c r="BZ94" s="14">
        <f>BY94*VLOOKUP('Données projet'!$B$12,Paramètres!$A$1:$I$89,3,0)*VLOOKUP('Données projet'!$B$12,Paramètres!$A$1:$I$89,5,0)</f>
        <v>1.8001173884840681E-13</v>
      </c>
      <c r="CA94" s="14">
        <f t="shared" si="93"/>
        <v>2.5254331426407198E-12</v>
      </c>
      <c r="CB94" s="22">
        <f t="shared" si="64"/>
        <v>4.7119831685935622E-12</v>
      </c>
      <c r="CC94" s="62">
        <f t="shared" si="65"/>
        <v>274.68682684284977</v>
      </c>
      <c r="CD94" s="62">
        <f ca="1">AVERAGE(OFFSET($CC$3,0,0,'Données projet'!$E$12+1,1))-AVERAGE(OFFSET($H$3,0,0,'Données projet'!$E$12+1,1))</f>
        <v>312.43110610485337</v>
      </c>
      <c r="CE94" s="62">
        <f t="shared" si="94"/>
        <v>442.54749157177571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2.4909692449824878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2.4909692449824878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591.52969374871213</v>
      </c>
      <c r="S95" s="62">
        <f ca="1">AVERAGE(OFFSET($R$3,0,0,'Données projet'!$E$9+1,1))-AVERAGE(OFFSET($H$3,0,0,'Données projet'!$E$9+1,1))</f>
        <v>289.69436826914978</v>
      </c>
      <c r="T95" s="62">
        <f t="shared" si="88"/>
        <v>242.84781402593845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238.86720000000005</v>
      </c>
      <c r="AK95" s="14">
        <f t="shared" si="89"/>
        <v>58.195735973104156</v>
      </c>
      <c r="AL95" s="22">
        <f t="shared" si="58"/>
        <v>517.3846134864898</v>
      </c>
      <c r="AM95" s="62">
        <f t="shared" si="59"/>
        <v>792.39491552960158</v>
      </c>
      <c r="AN95" s="62">
        <f ca="1">AVERAGE(OFFSET($AM$3,0,0,'Données projet'!$E$10+1,1))-AVERAGE(OFFSET($H$3,0,0,'Données projet'!$E$10+1,1))</f>
        <v>406.67123242209931</v>
      </c>
      <c r="AO95" s="62">
        <f t="shared" si="90"/>
        <v>252.43382636914751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267.69600000000008</v>
      </c>
      <c r="BF95" s="14">
        <f t="shared" si="91"/>
        <v>64.360058723585496</v>
      </c>
      <c r="BG95" s="22">
        <f t="shared" si="61"/>
        <v>578.33096894357823</v>
      </c>
      <c r="BH95" s="62">
        <f t="shared" si="62"/>
        <v>853.34127098669001</v>
      </c>
      <c r="BI95" s="62">
        <f ca="1">AVERAGE(OFFSET($BH$3,0,0,'Données projet'!$E$11+1,1))-AVERAGE(OFFSET($H$3,0,0,'Données projet'!$E$11+1,1))</f>
        <v>446.67723242232324</v>
      </c>
      <c r="BJ95" s="62">
        <f t="shared" si="92"/>
        <v>275.54513370838777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1.9895196601282805E-13</v>
      </c>
      <c r="BZ95" s="14">
        <f>BY95*VLOOKUP('Données projet'!$B$12,Paramètres!$A$1:$I$89,3,0)*VLOOKUP('Données projet'!$B$12,Paramètres!$A$1:$I$89,5,0)</f>
        <v>1.8001173884840681E-13</v>
      </c>
      <c r="CA95" s="14">
        <f t="shared" si="93"/>
        <v>2.5254331426407198E-12</v>
      </c>
      <c r="CB95" s="22">
        <f t="shared" si="64"/>
        <v>4.7119831685935622E-12</v>
      </c>
      <c r="CC95" s="62">
        <f t="shared" si="65"/>
        <v>275.01030204311644</v>
      </c>
      <c r="CD95" s="62">
        <f ca="1">AVERAGE(OFFSET($CC$3,0,0,'Données projet'!$E$12+1,1))-AVERAGE(OFFSET($H$3,0,0,'Données projet'!$E$12+1,1))</f>
        <v>312.43110610485337</v>
      </c>
      <c r="CE95" s="62">
        <f t="shared" si="94"/>
        <v>442.54749157177571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2.4421228574295983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2.4421228574295983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600.15473277485603</v>
      </c>
      <c r="S96" s="62">
        <f ca="1">AVERAGE(OFFSET($R$3,0,0,'Données projet'!$E$9+1,1))-AVERAGE(OFFSET($H$3,0,0,'Données projet'!$E$9+1,1))</f>
        <v>289.69436826914978</v>
      </c>
      <c r="T96" s="62">
        <f t="shared" si="88"/>
        <v>242.84781402593845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243.39120000000003</v>
      </c>
      <c r="AK96" s="14">
        <f t="shared" si="89"/>
        <v>59.168566788241527</v>
      </c>
      <c r="AL96" s="22">
        <f t="shared" si="58"/>
        <v>526.95826048952074</v>
      </c>
      <c r="AM96" s="62">
        <f t="shared" si="59"/>
        <v>802.28642616135676</v>
      </c>
      <c r="AN96" s="62">
        <f ca="1">AVERAGE(OFFSET($AM$3,0,0,'Données projet'!$E$10+1,1))-AVERAGE(OFFSET($H$3,0,0,'Données projet'!$E$10+1,1))</f>
        <v>406.67123242209931</v>
      </c>
      <c r="AO96" s="62">
        <f t="shared" si="90"/>
        <v>252.43382636914751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272.76600000000008</v>
      </c>
      <c r="BF96" s="14">
        <f t="shared" si="91"/>
        <v>65.435935630087627</v>
      </c>
      <c r="BG96" s="22">
        <f t="shared" si="61"/>
        <v>589.03503788906926</v>
      </c>
      <c r="BH96" s="62">
        <f t="shared" si="62"/>
        <v>864.36320356090528</v>
      </c>
      <c r="BI96" s="62">
        <f ca="1">AVERAGE(OFFSET($BH$3,0,0,'Données projet'!$E$11+1,1))-AVERAGE(OFFSET($H$3,0,0,'Données projet'!$E$11+1,1))</f>
        <v>446.67723242232324</v>
      </c>
      <c r="BJ96" s="62">
        <f t="shared" si="92"/>
        <v>275.54513370838777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1.9895196601282805E-13</v>
      </c>
      <c r="BZ96" s="14">
        <f>BY96*VLOOKUP('Données projet'!$B$12,Paramètres!$A$1:$I$89,3,0)*VLOOKUP('Données projet'!$B$12,Paramètres!$A$1:$I$89,5,0)</f>
        <v>1.8001173884840681E-13</v>
      </c>
      <c r="CA96" s="14">
        <f t="shared" si="93"/>
        <v>2.5254331426407198E-12</v>
      </c>
      <c r="CB96" s="22">
        <f t="shared" si="64"/>
        <v>4.7119831685935622E-12</v>
      </c>
      <c r="CC96" s="62">
        <f t="shared" si="65"/>
        <v>275.32816567184068</v>
      </c>
      <c r="CD96" s="62">
        <f ca="1">AVERAGE(OFFSET($CC$3,0,0,'Données projet'!$E$12+1,1))-AVERAGE(OFFSET($H$3,0,0,'Données projet'!$E$12+1,1))</f>
        <v>312.43110610485337</v>
      </c>
      <c r="CE96" s="62">
        <f t="shared" si="94"/>
        <v>442.54749157177571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2.3942343177432663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2.3942343177432663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608.76956360781389</v>
      </c>
      <c r="S97" s="62">
        <f ca="1">AVERAGE(OFFSET($R$3,0,0,'Données projet'!$E$9+1,1))-AVERAGE(OFFSET($H$3,0,0,'Données projet'!$E$9+1,1))</f>
        <v>289.69436826914978</v>
      </c>
      <c r="T97" s="62">
        <f t="shared" si="88"/>
        <v>242.84781402593845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247.91520000000003</v>
      </c>
      <c r="AK97" s="14">
        <f t="shared" si="89"/>
        <v>60.139294964297406</v>
      </c>
      <c r="AL97" s="22">
        <f t="shared" si="58"/>
        <v>536.52824539615131</v>
      </c>
      <c r="AM97" s="62">
        <f t="shared" si="59"/>
        <v>812.16876047338974</v>
      </c>
      <c r="AN97" s="62">
        <f ca="1">AVERAGE(OFFSET($AM$3,0,0,'Données projet'!$E$10+1,1))-AVERAGE(OFFSET($H$3,0,0,'Données projet'!$E$10+1,1))</f>
        <v>406.67123242209931</v>
      </c>
      <c r="AO97" s="62">
        <f t="shared" si="90"/>
        <v>252.43382636914751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277.83600000000007</v>
      </c>
      <c r="BF97" s="14">
        <f t="shared" si="91"/>
        <v>66.509487177652318</v>
      </c>
      <c r="BG97" s="22">
        <f t="shared" si="61"/>
        <v>599.73505683441124</v>
      </c>
      <c r="BH97" s="62">
        <f t="shared" si="62"/>
        <v>875.37557191164979</v>
      </c>
      <c r="BI97" s="62">
        <f ca="1">AVERAGE(OFFSET($BH$3,0,0,'Données projet'!$E$11+1,1))-AVERAGE(OFFSET($H$3,0,0,'Données projet'!$E$11+1,1))</f>
        <v>446.67723242232324</v>
      </c>
      <c r="BJ97" s="62">
        <f t="shared" si="92"/>
        <v>275.54513370838777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1.9895196601282805E-13</v>
      </c>
      <c r="BZ97" s="14">
        <f>BY97*VLOOKUP('Données projet'!$B$12,Paramètres!$A$1:$I$89,3,0)*VLOOKUP('Données projet'!$B$12,Paramètres!$A$1:$I$89,5,0)</f>
        <v>1.8001173884840681E-13</v>
      </c>
      <c r="CA97" s="14">
        <f t="shared" si="93"/>
        <v>2.5254331426407198E-12</v>
      </c>
      <c r="CB97" s="22">
        <f t="shared" si="64"/>
        <v>4.7119831685935622E-12</v>
      </c>
      <c r="CC97" s="62">
        <f t="shared" si="65"/>
        <v>275.64051507724321</v>
      </c>
      <c r="CD97" s="62">
        <f ca="1">AVERAGE(OFFSET($CC$3,0,0,'Données projet'!$E$12+1,1))-AVERAGE(OFFSET($H$3,0,0,'Données projet'!$E$12+1,1))</f>
        <v>312.43110610485337</v>
      </c>
      <c r="CE97" s="62">
        <f t="shared" si="94"/>
        <v>442.54749157177571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2.3472848431110584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2.3472848431110584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617.3744154860201</v>
      </c>
      <c r="S98" s="62">
        <f ca="1">AVERAGE(OFFSET($R$3,0,0,'Données projet'!$E$9+1,1))-AVERAGE(OFFSET($H$3,0,0,'Données projet'!$E$9+1,1))</f>
        <v>289.69436826914978</v>
      </c>
      <c r="T98" s="62">
        <f t="shared" si="88"/>
        <v>242.84781402593845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252.43920000000006</v>
      </c>
      <c r="AK98" s="14">
        <f t="shared" si="89"/>
        <v>61.107963296116274</v>
      </c>
      <c r="AL98" s="22">
        <f t="shared" si="58"/>
        <v>546.09464274073594</v>
      </c>
      <c r="AM98" s="62">
        <f t="shared" si="59"/>
        <v>822.04208865950181</v>
      </c>
      <c r="AN98" s="62">
        <f ca="1">AVERAGE(OFFSET($AM$3,0,0,'Données projet'!$E$10+1,1))-AVERAGE(OFFSET($H$3,0,0,'Données projet'!$E$10+1,1))</f>
        <v>406.67123242209931</v>
      </c>
      <c r="AO98" s="62">
        <f t="shared" si="90"/>
        <v>252.43382636914751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282.90600000000006</v>
      </c>
      <c r="BF98" s="14">
        <f t="shared" si="91"/>
        <v>67.580760694123512</v>
      </c>
      <c r="BG98" s="22">
        <f t="shared" si="61"/>
        <v>610.43110820893185</v>
      </c>
      <c r="BH98" s="62">
        <f t="shared" si="62"/>
        <v>886.37855412769773</v>
      </c>
      <c r="BI98" s="62">
        <f ca="1">AVERAGE(OFFSET($BH$3,0,0,'Données projet'!$E$11+1,1))-AVERAGE(OFFSET($H$3,0,0,'Données projet'!$E$11+1,1))</f>
        <v>446.67723242232324</v>
      </c>
      <c r="BJ98" s="62">
        <f t="shared" si="92"/>
        <v>275.54513370838777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1.9895196601282805E-13</v>
      </c>
      <c r="BZ98" s="14">
        <f>BY98*VLOOKUP('Données projet'!$B$12,Paramètres!$A$1:$I$89,3,0)*VLOOKUP('Données projet'!$B$12,Paramètres!$A$1:$I$89,5,0)</f>
        <v>1.8001173884840681E-13</v>
      </c>
      <c r="CA98" s="14">
        <f t="shared" si="93"/>
        <v>2.5254331426407198E-12</v>
      </c>
      <c r="CB98" s="22">
        <f t="shared" si="64"/>
        <v>4.7119831685935622E-12</v>
      </c>
      <c r="CC98" s="62">
        <f t="shared" si="65"/>
        <v>275.94744591877065</v>
      </c>
      <c r="CD98" s="62">
        <f ca="1">AVERAGE(OFFSET($CC$3,0,0,'Données projet'!$E$12+1,1))-AVERAGE(OFFSET($H$3,0,0,'Données projet'!$E$12+1,1))</f>
        <v>312.43110610485337</v>
      </c>
      <c r="CE98" s="62">
        <f t="shared" si="94"/>
        <v>442.54749157177571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2.3012560190400362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2.3012560190400362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625.96950896055102</v>
      </c>
      <c r="S99" s="62">
        <f ca="1">AVERAGE(OFFSET($R$3,0,0,'Données projet'!$E$9+1,1))-AVERAGE(OFFSET($H$3,0,0,'Données projet'!$E$9+1,1))</f>
        <v>289.69436826914978</v>
      </c>
      <c r="T99" s="62">
        <f t="shared" si="88"/>
        <v>242.84781402593845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237.78144000000006</v>
      </c>
      <c r="AK99" s="14">
        <f t="shared" si="89"/>
        <v>57.96193879691095</v>
      </c>
      <c r="AL99" s="22">
        <f t="shared" si="58"/>
        <v>515.08638473795338</v>
      </c>
      <c r="AM99" s="62">
        <f t="shared" si="59"/>
        <v>791.33543693434081</v>
      </c>
      <c r="AN99" s="62">
        <f ca="1">AVERAGE(OFFSET($AM$3,0,0,'Données projet'!$E$10+1,1))-AVERAGE(OFFSET($H$3,0,0,'Données projet'!$E$10+1,1))</f>
        <v>406.67123242209931</v>
      </c>
      <c r="AO99" s="62">
        <f t="shared" si="90"/>
        <v>252.43382636914751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266.47920000000011</v>
      </c>
      <c r="BF99" s="14">
        <f t="shared" si="91"/>
        <v>64.101496824889679</v>
      </c>
      <c r="BG99" s="22">
        <f t="shared" si="61"/>
        <v>575.76138030334971</v>
      </c>
      <c r="BH99" s="62">
        <f t="shared" si="62"/>
        <v>852.01043249973714</v>
      </c>
      <c r="BI99" s="62">
        <f ca="1">AVERAGE(OFFSET($BH$3,0,0,'Données projet'!$E$11+1,1))-AVERAGE(OFFSET($H$3,0,0,'Données projet'!$E$11+1,1))</f>
        <v>446.67723242232324</v>
      </c>
      <c r="BJ99" s="62">
        <f t="shared" si="92"/>
        <v>275.54513370838777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1.9895196601282805E-13</v>
      </c>
      <c r="BZ99" s="14">
        <f>BY99*VLOOKUP('Données projet'!$B$12,Paramètres!$A$1:$I$89,3,0)*VLOOKUP('Données projet'!$B$12,Paramètres!$A$1:$I$89,5,0)</f>
        <v>1.8001173884840681E-13</v>
      </c>
      <c r="CA99" s="14">
        <f t="shared" si="93"/>
        <v>2.5254331426407198E-12</v>
      </c>
      <c r="CB99" s="22">
        <f t="shared" si="64"/>
        <v>4.7119831685935622E-12</v>
      </c>
      <c r="CC99" s="62">
        <f t="shared" si="65"/>
        <v>276.24905219639214</v>
      </c>
      <c r="CD99" s="62">
        <f ca="1">AVERAGE(OFFSET($CC$3,0,0,'Données projet'!$E$12+1,1))-AVERAGE(OFFSET($H$3,0,0,'Données projet'!$E$12+1,1))</f>
        <v>312.43110610485337</v>
      </c>
      <c r="CE99" s="62">
        <f t="shared" si="94"/>
        <v>442.54749157177571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2.256129792134236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2.256129792134236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634.55505645521475</v>
      </c>
      <c r="S100" s="62">
        <f ca="1">AVERAGE(OFFSET($R$3,0,0,'Données projet'!$E$9+1,1))-AVERAGE(OFFSET($H$3,0,0,'Données projet'!$E$9+1,1))</f>
        <v>289.69436826914978</v>
      </c>
      <c r="T100" s="62">
        <f t="shared" si="88"/>
        <v>242.84781402593845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242.12448000000006</v>
      </c>
      <c r="AK100" s="14">
        <f t="shared" si="89"/>
        <v>58.896387987806008</v>
      </c>
      <c r="AL100" s="22">
        <f t="shared" si="58"/>
        <v>524.2780117454289</v>
      </c>
      <c r="AM100" s="62">
        <f t="shared" si="59"/>
        <v>800.82343802481171</v>
      </c>
      <c r="AN100" s="62">
        <f ca="1">AVERAGE(OFFSET($AM$3,0,0,'Données projet'!$E$10+1,1))-AVERAGE(OFFSET($H$3,0,0,'Données projet'!$E$10+1,1))</f>
        <v>406.67123242209931</v>
      </c>
      <c r="AO100" s="62">
        <f t="shared" si="90"/>
        <v>252.43382636914751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271.34640000000007</v>
      </c>
      <c r="BF100" s="14">
        <f t="shared" si="91"/>
        <v>65.134926573557365</v>
      </c>
      <c r="BG100" s="22">
        <f t="shared" si="61"/>
        <v>586.03831044894594</v>
      </c>
      <c r="BH100" s="62">
        <f t="shared" si="62"/>
        <v>862.58373672832874</v>
      </c>
      <c r="BI100" s="62">
        <f ca="1">AVERAGE(OFFSET($BH$3,0,0,'Données projet'!$E$11+1,1))-AVERAGE(OFFSET($H$3,0,0,'Données projet'!$E$11+1,1))</f>
        <v>446.67723242232324</v>
      </c>
      <c r="BJ100" s="62">
        <f t="shared" si="92"/>
        <v>275.54513370838777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1.9895196601282805E-13</v>
      </c>
      <c r="BZ100" s="14">
        <f>BY100*VLOOKUP('Données projet'!$B$12,Paramètres!$A$1:$I$89,3,0)*VLOOKUP('Données projet'!$B$12,Paramètres!$A$1:$I$89,5,0)</f>
        <v>1.8001173884840681E-13</v>
      </c>
      <c r="CA100" s="14">
        <f t="shared" si="93"/>
        <v>2.5254331426407198E-12</v>
      </c>
      <c r="CB100" s="22">
        <f t="shared" si="64"/>
        <v>4.7119831685935622E-12</v>
      </c>
      <c r="CC100" s="62">
        <f t="shared" si="65"/>
        <v>276.54542627938753</v>
      </c>
      <c r="CD100" s="62">
        <f ca="1">AVERAGE(OFFSET($CC$3,0,0,'Données projet'!$E$12+1,1))-AVERAGE(OFFSET($H$3,0,0,'Données projet'!$E$12+1,1))</f>
        <v>312.43110610485337</v>
      </c>
      <c r="CE100" s="62">
        <f t="shared" si="94"/>
        <v>442.54749157177571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2.2118884630137781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2.2118884630137781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643.13126277434003</v>
      </c>
      <c r="S101" s="62">
        <f ca="1">AVERAGE(OFFSET($R$3,0,0,'Données projet'!$E$9+1,1))-AVERAGE(OFFSET($H$3,0,0,'Données projet'!$E$9+1,1))</f>
        <v>289.69436826914978</v>
      </c>
      <c r="T101" s="62">
        <f t="shared" si="88"/>
        <v>242.84781402593845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246.46752000000009</v>
      </c>
      <c r="AK101" s="14">
        <f t="shared" si="89"/>
        <v>59.828888074217033</v>
      </c>
      <c r="AL101" s="22">
        <f t="shared" si="58"/>
        <v>533.4662440625948</v>
      </c>
      <c r="AM101" s="62">
        <f t="shared" si="59"/>
        <v>810.30290299722617</v>
      </c>
      <c r="AN101" s="62">
        <f ca="1">AVERAGE(OFFSET($AM$3,0,0,'Données projet'!$E$10+1,1))-AVERAGE(OFFSET($H$3,0,0,'Données projet'!$E$10+1,1))</f>
        <v>406.67123242209931</v>
      </c>
      <c r="AO101" s="62">
        <f t="shared" si="90"/>
        <v>252.43382636914751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276.2136000000001</v>
      </c>
      <c r="BF101" s="14">
        <f t="shared" si="91"/>
        <v>66.166200760877473</v>
      </c>
      <c r="BG101" s="22">
        <f t="shared" si="61"/>
        <v>596.31148632519512</v>
      </c>
      <c r="BH101" s="62">
        <f t="shared" si="62"/>
        <v>873.14814525982649</v>
      </c>
      <c r="BI101" s="62">
        <f ca="1">AVERAGE(OFFSET($BH$3,0,0,'Données projet'!$E$11+1,1))-AVERAGE(OFFSET($H$3,0,0,'Données projet'!$E$11+1,1))</f>
        <v>446.67723242232324</v>
      </c>
      <c r="BJ101" s="62">
        <f t="shared" si="92"/>
        <v>275.54513370838777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1.9895196601282805E-13</v>
      </c>
      <c r="BZ101" s="14">
        <f>BY101*VLOOKUP('Données projet'!$B$12,Paramètres!$A$1:$I$89,3,0)*VLOOKUP('Données projet'!$B$12,Paramètres!$A$1:$I$89,5,0)</f>
        <v>1.8001173884840681E-13</v>
      </c>
      <c r="CA101" s="14">
        <f t="shared" si="93"/>
        <v>2.5254331426407198E-12</v>
      </c>
      <c r="CB101" s="22">
        <f t="shared" si="64"/>
        <v>4.7119831685935622E-12</v>
      </c>
      <c r="CC101" s="62">
        <f t="shared" si="65"/>
        <v>276.83665893463609</v>
      </c>
      <c r="CD101" s="62">
        <f ca="1">AVERAGE(OFFSET($CC$3,0,0,'Données projet'!$E$12+1,1))-AVERAGE(OFFSET($H$3,0,0,'Données projet'!$E$12+1,1))</f>
        <v>312.43110610485337</v>
      </c>
      <c r="CE101" s="62">
        <f t="shared" si="94"/>
        <v>442.54749157177571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2.168514679372826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2.168514679372826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651.6983255644052</v>
      </c>
      <c r="S102" s="62">
        <f ca="1">AVERAGE(OFFSET($R$3,0,0,'Données projet'!$E$9+1,1))-AVERAGE(OFFSET($H$3,0,0,'Données projet'!$E$9+1,1))</f>
        <v>289.69436826914978</v>
      </c>
      <c r="T102" s="62">
        <f t="shared" si="88"/>
        <v>242.84781402593845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250.81056000000007</v>
      </c>
      <c r="AK102" s="14">
        <f t="shared" si="89"/>
        <v>60.75947736410874</v>
      </c>
      <c r="AL102" s="22">
        <f t="shared" si="58"/>
        <v>542.65114840915612</v>
      </c>
      <c r="AM102" s="62">
        <f t="shared" si="59"/>
        <v>819.77398776356631</v>
      </c>
      <c r="AN102" s="62">
        <f ca="1">AVERAGE(OFFSET($AM$3,0,0,'Données projet'!$E$10+1,1))-AVERAGE(OFFSET($H$3,0,0,'Données projet'!$E$10+1,1))</f>
        <v>406.67123242209931</v>
      </c>
      <c r="AO102" s="62">
        <f t="shared" si="90"/>
        <v>252.43382636914751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281.08080000000012</v>
      </c>
      <c r="BF102" s="14">
        <f t="shared" si="91"/>
        <v>67.195361752546177</v>
      </c>
      <c r="BG102" s="22">
        <f t="shared" si="61"/>
        <v>606.58098171901804</v>
      </c>
      <c r="BH102" s="62">
        <f t="shared" si="62"/>
        <v>883.70382107342812</v>
      </c>
      <c r="BI102" s="62">
        <f ca="1">AVERAGE(OFFSET($BH$3,0,0,'Données projet'!$E$11+1,1))-AVERAGE(OFFSET($H$3,0,0,'Données projet'!$E$11+1,1))</f>
        <v>446.67723242232324</v>
      </c>
      <c r="BJ102" s="62">
        <f t="shared" si="92"/>
        <v>275.54513370838777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1.9895196601282805E-13</v>
      </c>
      <c r="BZ102" s="14">
        <f>BY102*VLOOKUP('Données projet'!$B$12,Paramètres!$A$1:$I$89,3,0)*VLOOKUP('Données projet'!$B$12,Paramètres!$A$1:$I$89,5,0)</f>
        <v>1.8001173884840681E-13</v>
      </c>
      <c r="CA102" s="14">
        <f t="shared" si="93"/>
        <v>2.5254331426407198E-12</v>
      </c>
      <c r="CB102" s="22">
        <f t="shared" si="64"/>
        <v>4.7119831685935622E-12</v>
      </c>
      <c r="CC102" s="62">
        <f t="shared" si="65"/>
        <v>277.12283935441485</v>
      </c>
      <c r="CD102" s="62">
        <f ca="1">AVERAGE(OFFSET($CC$3,0,0,'Données projet'!$E$12+1,1))-AVERAGE(OFFSET($H$3,0,0,'Données projet'!$E$12+1,1))</f>
        <v>312.43110610485337</v>
      </c>
      <c r="CE102" s="62">
        <f t="shared" si="94"/>
        <v>442.54749157177571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2.125991429173677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2.125991429173677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660.25643573479886</v>
      </c>
      <c r="S103" s="62">
        <f ca="1">AVERAGE(OFFSET($R$3,0,0,'Données projet'!$E$9+1,1))-AVERAGE(OFFSET($H$3,0,0,'Données projet'!$E$9+1,1))</f>
        <v>289.69436826914978</v>
      </c>
      <c r="T103" s="62">
        <f t="shared" si="88"/>
        <v>242.84781402593845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255.1536000000001</v>
      </c>
      <c r="AK103" s="14">
        <f t="shared" si="89"/>
        <v>61.688192762754426</v>
      </c>
      <c r="AL103" s="22">
        <f t="shared" si="58"/>
        <v>551.83278906179737</v>
      </c>
      <c r="AM103" s="62">
        <f t="shared" si="59"/>
        <v>829.23684424550652</v>
      </c>
      <c r="AN103" s="62">
        <f ca="1">AVERAGE(OFFSET($AM$3,0,0,'Données projet'!$E$10+1,1))-AVERAGE(OFFSET($H$3,0,0,'Données projet'!$E$10+1,1))</f>
        <v>406.67123242209931</v>
      </c>
      <c r="AO103" s="62">
        <f t="shared" si="90"/>
        <v>252.43382636914751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285.94800000000009</v>
      </c>
      <c r="BF103" s="14">
        <f t="shared" si="91"/>
        <v>68.222450362989363</v>
      </c>
      <c r="BG103" s="22">
        <f t="shared" si="61"/>
        <v>616.84686771553993</v>
      </c>
      <c r="BH103" s="62">
        <f t="shared" si="62"/>
        <v>894.25092289924919</v>
      </c>
      <c r="BI103" s="62">
        <f ca="1">AVERAGE(OFFSET($BH$3,0,0,'Données projet'!$E$11+1,1))-AVERAGE(OFFSET($H$3,0,0,'Données projet'!$E$11+1,1))</f>
        <v>446.67723242232324</v>
      </c>
      <c r="BJ103" s="62">
        <f t="shared" si="92"/>
        <v>275.54513370838777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1.9895196601282805E-13</v>
      </c>
      <c r="BZ103" s="14">
        <f>BY103*VLOOKUP('Données projet'!$B$12,Paramètres!$A$1:$I$89,3,0)*VLOOKUP('Données projet'!$B$12,Paramètres!$A$1:$I$89,5,0)</f>
        <v>1.8001173884840681E-13</v>
      </c>
      <c r="CA103" s="14">
        <f t="shared" si="93"/>
        <v>2.5254331426407198E-12</v>
      </c>
      <c r="CB103" s="22">
        <f t="shared" si="64"/>
        <v>4.7119831685935622E-12</v>
      </c>
      <c r="CC103" s="62">
        <f t="shared" si="65"/>
        <v>277.40405518371392</v>
      </c>
      <c r="CD103" s="62">
        <f ca="1">AVERAGE(OFFSET($CC$3,0,0,'Données projet'!$E$12+1,1))-AVERAGE(OFFSET($H$3,0,0,'Données projet'!$E$12+1,1))</f>
        <v>312.43110610485337</v>
      </c>
      <c r="CE103" s="62">
        <f t="shared" si="94"/>
        <v>442.54749157177571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2.0843020339743119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2.0843020339743119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277.680392547076</v>
      </c>
      <c r="S104" s="62">
        <f ca="1">AVERAGE(OFFSET($R$3,0,0,'Données projet'!$E$9+1,1))-AVERAGE(OFFSET($H$3,0,0,'Données projet'!$E$9+1,1))</f>
        <v>289.69436826914978</v>
      </c>
      <c r="T104" s="62">
        <f t="shared" si="88"/>
        <v>242.84781402593845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240.13392000000007</v>
      </c>
      <c r="AK104" s="14">
        <f t="shared" si="89"/>
        <v>58.468343087048616</v>
      </c>
      <c r="AL104" s="22">
        <f t="shared" si="58"/>
        <v>520.06560820994309</v>
      </c>
      <c r="AM104" s="62">
        <f t="shared" si="59"/>
        <v>797.74600075701755</v>
      </c>
      <c r="AN104" s="62">
        <f ca="1">AVERAGE(OFFSET($AM$3,0,0,'Données projet'!$E$10+1,1))-AVERAGE(OFFSET($H$3,0,0,'Données projet'!$E$10+1,1))</f>
        <v>406.67123242209931</v>
      </c>
      <c r="AO104" s="62">
        <f t="shared" si="90"/>
        <v>252.43382636914751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269.11560000000014</v>
      </c>
      <c r="BF104" s="14">
        <f t="shared" si="91"/>
        <v>64.661541462287133</v>
      </c>
      <c r="BG104" s="22">
        <f t="shared" si="61"/>
        <v>581.32852138015028</v>
      </c>
      <c r="BH104" s="62">
        <f t="shared" si="62"/>
        <v>859.00891392722474</v>
      </c>
      <c r="BI104" s="62">
        <f ca="1">AVERAGE(OFFSET($BH$3,0,0,'Données projet'!$E$11+1,1))-AVERAGE(OFFSET($H$3,0,0,'Données projet'!$E$11+1,1))</f>
        <v>446.67723242232324</v>
      </c>
      <c r="BJ104" s="62">
        <f t="shared" si="92"/>
        <v>275.54513370838777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1.9895196601282805E-13</v>
      </c>
      <c r="BZ104" s="14">
        <f>BY104*VLOOKUP('Données projet'!$B$12,Paramètres!$A$1:$I$89,3,0)*VLOOKUP('Données projet'!$B$12,Paramètres!$A$1:$I$89,5,0)</f>
        <v>1.8001173884840681E-13</v>
      </c>
      <c r="CA104" s="14">
        <f t="shared" si="93"/>
        <v>2.5254331426407198E-12</v>
      </c>
      <c r="CB104" s="22">
        <f t="shared" si="64"/>
        <v>4.7119831685935622E-12</v>
      </c>
      <c r="CC104" s="62">
        <f t="shared" si="65"/>
        <v>277.68039254707912</v>
      </c>
      <c r="CD104" s="62">
        <f ca="1">AVERAGE(OFFSET($CC$3,0,0,'Données projet'!$E$12+1,1))-AVERAGE(OFFSET($H$3,0,0,'Données projet'!$E$12+1,1))</f>
        <v>312.43110610485337</v>
      </c>
      <c r="CE104" s="62">
        <f t="shared" si="94"/>
        <v>442.54749157177571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2.0434301423867862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2.0434301423867862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277.95193607498453</v>
      </c>
      <c r="S105" s="62">
        <f ca="1">AVERAGE(OFFSET($R$3,0,0,'Données projet'!$E$9+1,1))-AVERAGE(OFFSET($H$3,0,0,'Données projet'!$E$9+1,1))</f>
        <v>289.69436826914978</v>
      </c>
      <c r="T105" s="62">
        <f t="shared" si="88"/>
        <v>242.84781402593845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244.11504000000008</v>
      </c>
      <c r="AK105" s="14">
        <f t="shared" si="89"/>
        <v>59.324023461759062</v>
      </c>
      <c r="AL105" s="22">
        <f t="shared" si="58"/>
        <v>528.48970219589717</v>
      </c>
      <c r="AM105" s="62">
        <f t="shared" si="59"/>
        <v>806.44163827088005</v>
      </c>
      <c r="AN105" s="62">
        <f ca="1">AVERAGE(OFFSET($AM$3,0,0,'Données projet'!$E$10+1,1))-AVERAGE(OFFSET($H$3,0,0,'Données projet'!$E$10+1,1))</f>
        <v>406.67123242209931</v>
      </c>
      <c r="AO105" s="62">
        <f t="shared" si="90"/>
        <v>252.43382636914751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273.57720000000012</v>
      </c>
      <c r="BF105" s="14">
        <f t="shared" si="91"/>
        <v>65.607858889915107</v>
      </c>
      <c r="BG105" s="22">
        <f t="shared" si="61"/>
        <v>590.74731089993566</v>
      </c>
      <c r="BH105" s="62">
        <f t="shared" si="62"/>
        <v>868.69924697491865</v>
      </c>
      <c r="BI105" s="62">
        <f ca="1">AVERAGE(OFFSET($BH$3,0,0,'Données projet'!$E$11+1,1))-AVERAGE(OFFSET($H$3,0,0,'Données projet'!$E$11+1,1))</f>
        <v>446.67723242232324</v>
      </c>
      <c r="BJ105" s="62">
        <f t="shared" si="92"/>
        <v>275.54513370838777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1.9895196601282805E-13</v>
      </c>
      <c r="BZ105" s="14">
        <f>BY105*VLOOKUP('Données projet'!$B$12,Paramètres!$A$1:$I$89,3,0)*VLOOKUP('Données projet'!$B$12,Paramètres!$A$1:$I$89,5,0)</f>
        <v>1.8001173884840681E-13</v>
      </c>
      <c r="CA105" s="14">
        <f t="shared" si="93"/>
        <v>2.5254331426407198E-12</v>
      </c>
      <c r="CB105" s="22">
        <f t="shared" si="64"/>
        <v>4.7119831685935622E-12</v>
      </c>
      <c r="CC105" s="62">
        <f t="shared" si="65"/>
        <v>277.95193607498766</v>
      </c>
      <c r="CD105" s="62">
        <f ca="1">AVERAGE(OFFSET($CC$3,0,0,'Données projet'!$E$12+1,1))-AVERAGE(OFFSET($H$3,0,0,'Données projet'!$E$12+1,1))</f>
        <v>312.43110610485337</v>
      </c>
      <c r="CE105" s="62">
        <f t="shared" si="94"/>
        <v>442.54749157177571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2.0033597236638996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2.0033597236638996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278.21876892976428</v>
      </c>
      <c r="S106" s="62">
        <f ca="1">AVERAGE(OFFSET($R$3,0,0,'Données projet'!$E$9+1,1))-AVERAGE(OFFSET($H$3,0,0,'Données projet'!$E$9+1,1))</f>
        <v>289.69436826914978</v>
      </c>
      <c r="T106" s="62">
        <f t="shared" si="88"/>
        <v>242.84781402593845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248.09616</v>
      </c>
      <c r="AK106" s="14">
        <f t="shared" si="89"/>
        <v>60.178080967364686</v>
      </c>
      <c r="AL106" s="22">
        <f t="shared" si="58"/>
        <v>536.91096968482668</v>
      </c>
      <c r="AM106" s="62">
        <f t="shared" si="59"/>
        <v>815.12973861458931</v>
      </c>
      <c r="AN106" s="62">
        <f ca="1">AVERAGE(OFFSET($AM$3,0,0,'Données projet'!$E$10+1,1))-AVERAGE(OFFSET($H$3,0,0,'Données projet'!$E$10+1,1))</f>
        <v>406.67123242209931</v>
      </c>
      <c r="AO106" s="62">
        <f t="shared" si="90"/>
        <v>252.43382636914751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278.03880000000009</v>
      </c>
      <c r="BF106" s="14">
        <f t="shared" si="91"/>
        <v>66.5523815477178</v>
      </c>
      <c r="BG106" s="22">
        <f t="shared" si="61"/>
        <v>600.16297452894207</v>
      </c>
      <c r="BH106" s="62">
        <f t="shared" si="62"/>
        <v>878.3817434587047</v>
      </c>
      <c r="BI106" s="62">
        <f ca="1">AVERAGE(OFFSET($BH$3,0,0,'Données projet'!$E$11+1,1))-AVERAGE(OFFSET($H$3,0,0,'Données projet'!$E$11+1,1))</f>
        <v>446.67723242232324</v>
      </c>
      <c r="BJ106" s="62">
        <f t="shared" si="92"/>
        <v>275.54513370838777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1.9895196601282805E-13</v>
      </c>
      <c r="BZ106" s="14">
        <f>BY106*VLOOKUP('Données projet'!$B$12,Paramètres!$A$1:$I$89,3,0)*VLOOKUP('Données projet'!$B$12,Paramètres!$A$1:$I$89,5,0)</f>
        <v>1.8001173884840681E-13</v>
      </c>
      <c r="CA106" s="14">
        <f t="shared" si="93"/>
        <v>2.5254331426407198E-12</v>
      </c>
      <c r="CB106" s="22">
        <f t="shared" si="64"/>
        <v>4.7119831685935622E-12</v>
      </c>
      <c r="CC106" s="62">
        <f t="shared" si="65"/>
        <v>278.21876892976741</v>
      </c>
      <c r="CD106" s="62">
        <f ca="1">AVERAGE(OFFSET($CC$3,0,0,'Données projet'!$E$12+1,1))-AVERAGE(OFFSET($H$3,0,0,'Données projet'!$E$12+1,1))</f>
        <v>312.43110610485337</v>
      </c>
      <c r="CE106" s="62">
        <f t="shared" si="94"/>
        <v>442.54749157177571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1.9640750614116265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1.9640750614116265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278.4809728310625</v>
      </c>
      <c r="S107" s="62">
        <f ca="1">AVERAGE(OFFSET($R$3,0,0,'Données projet'!$E$9+1,1))-AVERAGE(OFFSET($H$3,0,0,'Données projet'!$E$9+1,1))</f>
        <v>289.69436826914978</v>
      </c>
      <c r="T107" s="62">
        <f t="shared" si="88"/>
        <v>242.84781402593845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252.07728</v>
      </c>
      <c r="AK107" s="14">
        <f t="shared" si="89"/>
        <v>61.030544652154987</v>
      </c>
      <c r="AL107" s="22">
        <f t="shared" si="58"/>
        <v>545.32946126916988</v>
      </c>
      <c r="AM107" s="62">
        <f t="shared" si="59"/>
        <v>823.81043410023085</v>
      </c>
      <c r="AN107" s="62">
        <f ca="1">AVERAGE(OFFSET($AM$3,0,0,'Données projet'!$E$10+1,1))-AVERAGE(OFFSET($H$3,0,0,'Données projet'!$E$10+1,1))</f>
        <v>406.67123242209931</v>
      </c>
      <c r="AO107" s="62">
        <f t="shared" si="90"/>
        <v>252.43382636914751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282.50040000000007</v>
      </c>
      <c r="BF107" s="14">
        <f t="shared" si="91"/>
        <v>67.495141560894439</v>
      </c>
      <c r="BG107" s="22">
        <f t="shared" si="61"/>
        <v>609.57556821855781</v>
      </c>
      <c r="BH107" s="62">
        <f t="shared" si="62"/>
        <v>888.05654104961877</v>
      </c>
      <c r="BI107" s="62">
        <f ca="1">AVERAGE(OFFSET($BH$3,0,0,'Données projet'!$E$11+1,1))-AVERAGE(OFFSET($H$3,0,0,'Données projet'!$E$11+1,1))</f>
        <v>446.67723242232324</v>
      </c>
      <c r="BJ107" s="62">
        <f t="shared" si="92"/>
        <v>275.54513370838777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1.9895196601282805E-13</v>
      </c>
      <c r="BZ107" s="14">
        <f>BY107*VLOOKUP('Données projet'!$B$12,Paramètres!$A$1:$I$89,3,0)*VLOOKUP('Données projet'!$B$12,Paramètres!$A$1:$I$89,5,0)</f>
        <v>1.8001173884840681E-13</v>
      </c>
      <c r="CA107" s="14">
        <f t="shared" si="93"/>
        <v>2.5254331426407198E-12</v>
      </c>
      <c r="CB107" s="22">
        <f t="shared" si="64"/>
        <v>4.7119831685935622E-12</v>
      </c>
      <c r="CC107" s="62">
        <f t="shared" si="65"/>
        <v>278.48097283106563</v>
      </c>
      <c r="CD107" s="62">
        <f ca="1">AVERAGE(OFFSET($CC$3,0,0,'Données projet'!$E$12+1,1))-AVERAGE(OFFSET($H$3,0,0,'Données projet'!$E$12+1,1))</f>
        <v>312.43110610485337</v>
      </c>
      <c r="CE107" s="62">
        <f t="shared" si="94"/>
        <v>442.54749157177571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1.9255607474248424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1.9255607474248424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278.73862808087335</v>
      </c>
      <c r="S108" s="62">
        <f ca="1">AVERAGE(OFFSET($R$3,0,0,'Données projet'!$E$9+1,1))-AVERAGE(OFFSET($H$3,0,0,'Données projet'!$E$9+1,1))</f>
        <v>289.69436826914978</v>
      </c>
      <c r="T108" s="62">
        <f t="shared" si="88"/>
        <v>242.84781402593845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256.05840000000001</v>
      </c>
      <c r="AK108" s="14">
        <f t="shared" si="89"/>
        <v>61.881442594256484</v>
      </c>
      <c r="AL108" s="22">
        <f t="shared" si="58"/>
        <v>553.74522585166335</v>
      </c>
      <c r="AM108" s="62">
        <f t="shared" si="59"/>
        <v>832.48385393253511</v>
      </c>
      <c r="AN108" s="62">
        <f ca="1">AVERAGE(OFFSET($AM$3,0,0,'Données projet'!$E$10+1,1))-AVERAGE(OFFSET($H$3,0,0,'Données projet'!$E$10+1,1))</f>
        <v>406.67123242209931</v>
      </c>
      <c r="AO108" s="62">
        <f t="shared" si="90"/>
        <v>252.43382636914751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286.96200000000005</v>
      </c>
      <c r="BF108" s="14">
        <f t="shared" si="91"/>
        <v>68.436169981717853</v>
      </c>
      <c r="BG108" s="22">
        <f t="shared" si="61"/>
        <v>618.98514605149205</v>
      </c>
      <c r="BH108" s="62">
        <f t="shared" si="62"/>
        <v>897.72377413236381</v>
      </c>
      <c r="BI108" s="62">
        <f ca="1">AVERAGE(OFFSET($BH$3,0,0,'Données projet'!$E$11+1,1))-AVERAGE(OFFSET($H$3,0,0,'Données projet'!$E$11+1,1))</f>
        <v>446.67723242232324</v>
      </c>
      <c r="BJ108" s="62">
        <f t="shared" si="92"/>
        <v>275.54513370838777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1.9895196601282805E-13</v>
      </c>
      <c r="BZ108" s="14">
        <f>BY108*VLOOKUP('Données projet'!$B$12,Paramètres!$A$1:$I$89,3,0)*VLOOKUP('Données projet'!$B$12,Paramètres!$A$1:$I$89,5,0)</f>
        <v>1.8001173884840681E-13</v>
      </c>
      <c r="CA108" s="14">
        <f t="shared" si="93"/>
        <v>2.5254331426407198E-12</v>
      </c>
      <c r="CB108" s="22">
        <f t="shared" si="64"/>
        <v>4.7119831685935622E-12</v>
      </c>
      <c r="CC108" s="62">
        <f t="shared" si="65"/>
        <v>278.73862808087648</v>
      </c>
      <c r="CD108" s="62">
        <f ca="1">AVERAGE(OFFSET($CC$3,0,0,'Données projet'!$E$12+1,1))-AVERAGE(OFFSET($H$3,0,0,'Données projet'!$E$12+1,1))</f>
        <v>312.43110610485337</v>
      </c>
      <c r="CE108" s="62">
        <f t="shared" si="94"/>
        <v>442.54749157177571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1.8878016756439273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1.8878016756439273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278.9918135881307</v>
      </c>
      <c r="S109" s="62">
        <f ca="1">AVERAGE(OFFSET($R$3,0,0,'Données projet'!$E$9+1,1))-AVERAGE(OFFSET($H$3,0,0,'Données projet'!$E$9+1,1))</f>
        <v>289.69436826914978</v>
      </c>
      <c r="T109" s="62">
        <f t="shared" si="88"/>
        <v>242.84781402593845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</v>
      </c>
      <c r="AJ109" s="14">
        <f>AI109*VLOOKUP('Données projet'!$B$10,Paramètres!$A$1:$I$89,3,0)*VLOOKUP('Données projet'!$B$10,Paramètres!$A$1:$I$89,5,0)</f>
        <v>241.58159999999998</v>
      </c>
      <c r="AK109" s="14">
        <f t="shared" si="89"/>
        <v>58.779689232021951</v>
      </c>
      <c r="AL109" s="22">
        <f t="shared" si="58"/>
        <v>523.12924541243819</v>
      </c>
      <c r="AM109" s="62">
        <f t="shared" si="59"/>
        <v>802.12105900056736</v>
      </c>
      <c r="AN109" s="62">
        <f ca="1">AVERAGE(OFFSET($AM$3,0,0,'Données projet'!$E$10+1,1))-AVERAGE(OFFSET($H$3,0,0,'Données projet'!$E$10+1,1))</f>
        <v>406.67123242209931</v>
      </c>
      <c r="AO109" s="62">
        <f t="shared" si="90"/>
        <v>252.43382636914751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</v>
      </c>
      <c r="BE109" s="14">
        <f>BD109*VLOOKUP('Données projet'!$B$11,Paramètres!$A$1:$I$89,3,0)*VLOOKUP('Données projet'!$B$11,Paramètres!$A$1:$I$89,5,0)</f>
        <v>270.738</v>
      </c>
      <c r="BF109" s="14">
        <f t="shared" si="91"/>
        <v>65.005866623551711</v>
      </c>
      <c r="BG109" s="22">
        <f t="shared" si="61"/>
        <v>584.7539010360191</v>
      </c>
      <c r="BH109" s="62">
        <f t="shared" si="62"/>
        <v>863.74571462414815</v>
      </c>
      <c r="BI109" s="62">
        <f ca="1">AVERAGE(OFFSET($BH$3,0,0,'Données projet'!$E$11+1,1))-AVERAGE(OFFSET($H$3,0,0,'Données projet'!$E$11+1,1))</f>
        <v>446.67723242232324</v>
      </c>
      <c r="BJ109" s="62">
        <f t="shared" si="92"/>
        <v>275.54513370838777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1.9895196601282805E-13</v>
      </c>
      <c r="BZ109" s="14">
        <f>BY109*VLOOKUP('Données projet'!$B$12,Paramètres!$A$1:$I$89,3,0)*VLOOKUP('Données projet'!$B$12,Paramètres!$A$1:$I$89,5,0)</f>
        <v>1.8001173884840681E-13</v>
      </c>
      <c r="CA109" s="14">
        <f t="shared" si="93"/>
        <v>2.5254331426407198E-12</v>
      </c>
      <c r="CB109" s="22">
        <f t="shared" si="64"/>
        <v>4.7119831685935622E-12</v>
      </c>
      <c r="CC109" s="62">
        <f t="shared" si="65"/>
        <v>278.99181358813382</v>
      </c>
      <c r="CD109" s="62">
        <f ca="1">AVERAGE(OFFSET($CC$3,0,0,'Données projet'!$E$12+1,1))-AVERAGE(OFFSET($H$3,0,0,'Données projet'!$E$12+1,1))</f>
        <v>312.43110610485337</v>
      </c>
      <c r="CE109" s="62">
        <f t="shared" si="94"/>
        <v>442.54749157177571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1.8507830362298763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1.8507830362298763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279.24060689287523</v>
      </c>
      <c r="S110" s="62">
        <f ca="1">AVERAGE(OFFSET($R$3,0,0,'Données projet'!$E$9+1,1))-AVERAGE(OFFSET($H$3,0,0,'Données projet'!$E$9+1,1))</f>
        <v>289.69436826914978</v>
      </c>
      <c r="T110" s="62">
        <f t="shared" si="88"/>
        <v>242.84781402593845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</v>
      </c>
      <c r="AJ110" s="14">
        <f>AI110*VLOOKUP('Données projet'!$B$10,Paramètres!$A$1:$I$89,3,0)*VLOOKUP('Données projet'!$B$10,Paramètres!$A$1:$I$89,5,0)</f>
        <v>245.20079999999999</v>
      </c>
      <c r="AK110" s="14">
        <f t="shared" si="89"/>
        <v>59.557107941433735</v>
      </c>
      <c r="AL110" s="22">
        <f t="shared" si="58"/>
        <v>530.78668966466364</v>
      </c>
      <c r="AM110" s="62">
        <f t="shared" si="59"/>
        <v>810.02729655753728</v>
      </c>
      <c r="AN110" s="62">
        <f ca="1">AVERAGE(OFFSET($AM$3,0,0,'Données projet'!$E$10+1,1))-AVERAGE(OFFSET($H$3,0,0,'Données projet'!$E$10+1,1))</f>
        <v>406.67123242209931</v>
      </c>
      <c r="AO110" s="62">
        <f t="shared" si="90"/>
        <v>252.43382636914751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</v>
      </c>
      <c r="BE110" s="14">
        <f>BD110*VLOOKUP('Données projet'!$B$11,Paramètres!$A$1:$I$89,3,0)*VLOOKUP('Données projet'!$B$11,Paramètres!$A$1:$I$89,5,0)</f>
        <v>274.79400000000004</v>
      </c>
      <c r="BF110" s="14">
        <f t="shared" si="91"/>
        <v>65.865632600455527</v>
      </c>
      <c r="BG110" s="22">
        <f t="shared" si="61"/>
        <v>593.3155267791268</v>
      </c>
      <c r="BH110" s="62">
        <f t="shared" si="62"/>
        <v>872.55613367200044</v>
      </c>
      <c r="BI110" s="62">
        <f ca="1">AVERAGE(OFFSET($BH$3,0,0,'Données projet'!$E$11+1,1))-AVERAGE(OFFSET($H$3,0,0,'Données projet'!$E$11+1,1))</f>
        <v>446.67723242232324</v>
      </c>
      <c r="BJ110" s="62">
        <f t="shared" si="92"/>
        <v>275.54513370838777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1.9895196601282805E-13</v>
      </c>
      <c r="BZ110" s="14">
        <f>BY110*VLOOKUP('Données projet'!$B$12,Paramètres!$A$1:$I$89,3,0)*VLOOKUP('Données projet'!$B$12,Paramètres!$A$1:$I$89,5,0)</f>
        <v>1.8001173884840681E-13</v>
      </c>
      <c r="CA110" s="14">
        <f t="shared" si="93"/>
        <v>2.5254331426407198E-12</v>
      </c>
      <c r="CB110" s="22">
        <f t="shared" si="64"/>
        <v>4.7119831685935622E-12</v>
      </c>
      <c r="CC110" s="62">
        <f t="shared" si="65"/>
        <v>279.24060689287836</v>
      </c>
      <c r="CD110" s="62">
        <f ca="1">AVERAGE(OFFSET($CC$3,0,0,'Données projet'!$E$12+1,1))-AVERAGE(OFFSET($H$3,0,0,'Données projet'!$E$12+1,1))</f>
        <v>312.43110610485337</v>
      </c>
      <c r="CE110" s="62">
        <f t="shared" si="94"/>
        <v>442.54749157177571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1.8144903097555942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1.8144903097555942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279.48508419000092</v>
      </c>
      <c r="S111" s="62">
        <f ca="1">AVERAGE(OFFSET($R$3,0,0,'Données projet'!$E$9+1,1))-AVERAGE(OFFSET($H$3,0,0,'Données projet'!$E$9+1,1))</f>
        <v>289.69436826914978</v>
      </c>
      <c r="T111" s="62">
        <f t="shared" si="88"/>
        <v>242.84781402593845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</v>
      </c>
      <c r="AJ111" s="14">
        <f>AI111*VLOOKUP('Données projet'!$B$10,Paramètres!$A$1:$I$89,3,0)*VLOOKUP('Données projet'!$B$10,Paramètres!$A$1:$I$89,5,0)</f>
        <v>248.82000000000002</v>
      </c>
      <c r="AK111" s="14">
        <f t="shared" si="89"/>
        <v>60.333192077890068</v>
      </c>
      <c r="AL111" s="22">
        <f t="shared" si="58"/>
        <v>538.44180953565854</v>
      </c>
      <c r="AM111" s="62">
        <f t="shared" si="59"/>
        <v>817.92689372565792</v>
      </c>
      <c r="AN111" s="62">
        <f ca="1">AVERAGE(OFFSET($AM$3,0,0,'Données projet'!$E$10+1,1))-AVERAGE(OFFSET($H$3,0,0,'Données projet'!$E$10+1,1))</f>
        <v>406.67123242209931</v>
      </c>
      <c r="AO111" s="62">
        <f t="shared" si="90"/>
        <v>252.43382636914751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</v>
      </c>
      <c r="BE111" s="14">
        <f>BD111*VLOOKUP('Données projet'!$B$11,Paramètres!$A$1:$I$89,3,0)*VLOOKUP('Données projet'!$B$11,Paramètres!$A$1:$I$89,5,0)</f>
        <v>278.85000000000002</v>
      </c>
      <c r="BF111" s="14">
        <f t="shared" si="91"/>
        <v>66.723922641152967</v>
      </c>
      <c r="BG111" s="22">
        <f t="shared" si="61"/>
        <v>601.87458193334135</v>
      </c>
      <c r="BH111" s="62">
        <f t="shared" si="62"/>
        <v>881.35966612334073</v>
      </c>
      <c r="BI111" s="62">
        <f ca="1">AVERAGE(OFFSET($BH$3,0,0,'Données projet'!$E$11+1,1))-AVERAGE(OFFSET($H$3,0,0,'Données projet'!$E$11+1,1))</f>
        <v>446.67723242232324</v>
      </c>
      <c r="BJ111" s="62">
        <f t="shared" si="92"/>
        <v>275.54513370838777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1.9895196601282805E-13</v>
      </c>
      <c r="BZ111" s="14">
        <f>BY111*VLOOKUP('Données projet'!$B$12,Paramètres!$A$1:$I$89,3,0)*VLOOKUP('Données projet'!$B$12,Paramètres!$A$1:$I$89,5,0)</f>
        <v>1.8001173884840681E-13</v>
      </c>
      <c r="CA111" s="14">
        <f t="shared" si="93"/>
        <v>2.5254331426407198E-12</v>
      </c>
      <c r="CB111" s="22">
        <f t="shared" si="64"/>
        <v>4.7119831685935622E-12</v>
      </c>
      <c r="CC111" s="62">
        <f t="shared" si="65"/>
        <v>279.48508419000405</v>
      </c>
      <c r="CD111" s="62">
        <f ca="1">AVERAGE(OFFSET($CC$3,0,0,'Données projet'!$E$12+1,1))-AVERAGE(OFFSET($H$3,0,0,'Données projet'!$E$12+1,1))</f>
        <v>312.43110610485337</v>
      </c>
      <c r="CE111" s="62">
        <f t="shared" si="94"/>
        <v>442.54749157177571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1.7789092615110955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1.7789092615110955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279.72532035259087</v>
      </c>
      <c r="S112" s="62">
        <f ca="1">AVERAGE(OFFSET($R$3,0,0,'Données projet'!$E$9+1,1))-AVERAGE(OFFSET($H$3,0,0,'Données projet'!$E$9+1,1))</f>
        <v>289.69436826914978</v>
      </c>
      <c r="T112" s="62">
        <f t="shared" si="88"/>
        <v>242.84781402593845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</v>
      </c>
      <c r="AJ112" s="14">
        <f>AI112*VLOOKUP('Données projet'!$B$10,Paramètres!$A$1:$I$89,3,0)*VLOOKUP('Données projet'!$B$10,Paramètres!$A$1:$I$89,5,0)</f>
        <v>252.4392</v>
      </c>
      <c r="AK112" s="14">
        <f t="shared" si="89"/>
        <v>61.107963296116218</v>
      </c>
      <c r="AL112" s="22">
        <f t="shared" si="58"/>
        <v>546.09464274073571</v>
      </c>
      <c r="AM112" s="62">
        <f t="shared" si="59"/>
        <v>825.81996309332499</v>
      </c>
      <c r="AN112" s="62">
        <f ca="1">AVERAGE(OFFSET($AM$3,0,0,'Données projet'!$E$10+1,1))-AVERAGE(OFFSET($H$3,0,0,'Données projet'!$E$10+1,1))</f>
        <v>406.67123242209931</v>
      </c>
      <c r="AO112" s="62">
        <f t="shared" si="90"/>
        <v>252.43382636914751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</v>
      </c>
      <c r="BE112" s="14">
        <f>BD112*VLOOKUP('Données projet'!$B$11,Paramètres!$A$1:$I$89,3,0)*VLOOKUP('Données projet'!$B$11,Paramètres!$A$1:$I$89,5,0)</f>
        <v>282.90600000000001</v>
      </c>
      <c r="BF112" s="14">
        <f t="shared" si="91"/>
        <v>67.580760694123512</v>
      </c>
      <c r="BG112" s="22">
        <f t="shared" si="61"/>
        <v>610.43110820893173</v>
      </c>
      <c r="BH112" s="62">
        <f t="shared" si="62"/>
        <v>890.15642856152101</v>
      </c>
      <c r="BI112" s="62">
        <f ca="1">AVERAGE(OFFSET($BH$3,0,0,'Données projet'!$E$11+1,1))-AVERAGE(OFFSET($H$3,0,0,'Données projet'!$E$11+1,1))</f>
        <v>446.67723242232324</v>
      </c>
      <c r="BJ112" s="62">
        <f t="shared" si="92"/>
        <v>275.54513370838777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1.9895196601282805E-13</v>
      </c>
      <c r="BZ112" s="14">
        <f>BY112*VLOOKUP('Données projet'!$B$12,Paramètres!$A$1:$I$89,3,0)*VLOOKUP('Données projet'!$B$12,Paramètres!$A$1:$I$89,5,0)</f>
        <v>1.8001173884840681E-13</v>
      </c>
      <c r="CA112" s="14">
        <f t="shared" si="93"/>
        <v>2.5254331426407198E-12</v>
      </c>
      <c r="CB112" s="22">
        <f t="shared" si="64"/>
        <v>4.7119831685935622E-12</v>
      </c>
      <c r="CC112" s="62">
        <f t="shared" si="65"/>
        <v>279.725320352594</v>
      </c>
      <c r="CD112" s="62">
        <f ca="1">AVERAGE(OFFSET($CC$3,0,0,'Données projet'!$E$12+1,1))-AVERAGE(OFFSET($H$3,0,0,'Données projet'!$E$12+1,1))</f>
        <v>312.43110610485337</v>
      </c>
      <c r="CE112" s="62">
        <f t="shared" si="94"/>
        <v>442.54749157177571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1.7440259359203749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1.7440259359203749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279.96138895484745</v>
      </c>
      <c r="S113" s="62">
        <f ca="1">AVERAGE(OFFSET($R$3,0,0,'Données projet'!$E$9+1,1))-AVERAGE(OFFSET($H$3,0,0,'Données projet'!$E$9+1,1))</f>
        <v>289.69436826914978</v>
      </c>
      <c r="T113" s="62">
        <f t="shared" si="88"/>
        <v>242.84781402593845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283</v>
      </c>
      <c r="AG113" s="13">
        <f>VLOOKUP(A113,'Données projet'!$A$61:$I$81,9,0)</f>
        <v>4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</v>
      </c>
      <c r="AJ113" s="14">
        <f>AI113*VLOOKUP('Données projet'!$B$10,Paramètres!$A$1:$I$89,3,0)*VLOOKUP('Données projet'!$B$10,Paramètres!$A$1:$I$89,5,0)</f>
        <v>256.05840000000001</v>
      </c>
      <c r="AK113" s="14">
        <f t="shared" si="89"/>
        <v>61.881442594256484</v>
      </c>
      <c r="AL113" s="22">
        <f t="shared" si="58"/>
        <v>553.74522585166335</v>
      </c>
      <c r="AM113" s="62">
        <f t="shared" si="59"/>
        <v>833.70661480650915</v>
      </c>
      <c r="AN113" s="62">
        <f ca="1">AVERAGE(OFFSET($AM$3,0,0,'Données projet'!$E$10+1,1))-AVERAGE(OFFSET($H$3,0,0,'Données projet'!$E$10+1,1))</f>
        <v>406.67123242209931</v>
      </c>
      <c r="AO113" s="62">
        <f t="shared" si="90"/>
        <v>252.43382636914751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283</v>
      </c>
      <c r="BB113" s="13">
        <f>VLOOKUP(A113,'Données projet'!$A$87:$I$107,9,0)</f>
        <v>4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</v>
      </c>
      <c r="BE113" s="14">
        <f>BD113*VLOOKUP('Données projet'!$B$11,Paramètres!$A$1:$I$89,3,0)*VLOOKUP('Données projet'!$B$11,Paramètres!$A$1:$I$89,5,0)</f>
        <v>286.96200000000005</v>
      </c>
      <c r="BF113" s="14">
        <f t="shared" si="91"/>
        <v>68.436169981717853</v>
      </c>
      <c r="BG113" s="22">
        <f t="shared" si="61"/>
        <v>618.98514605149205</v>
      </c>
      <c r="BH113" s="62">
        <f t="shared" si="62"/>
        <v>898.94653500633785</v>
      </c>
      <c r="BI113" s="62">
        <f ca="1">AVERAGE(OFFSET($BH$3,0,0,'Données projet'!$E$11+1,1))-AVERAGE(OFFSET($H$3,0,0,'Données projet'!$E$11+1,1))</f>
        <v>446.67723242232324</v>
      </c>
      <c r="BJ113" s="62">
        <f t="shared" si="92"/>
        <v>275.54513370838777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1.9895196601282805E-13</v>
      </c>
      <c r="BZ113" s="14">
        <f>BY113*VLOOKUP('Données projet'!$B$12,Paramètres!$A$1:$I$89,3,0)*VLOOKUP('Données projet'!$B$12,Paramètres!$A$1:$I$89,5,0)</f>
        <v>1.8001173884840681E-13</v>
      </c>
      <c r="CA113" s="14">
        <f t="shared" si="93"/>
        <v>2.5254331426407198E-12</v>
      </c>
      <c r="CB113" s="22">
        <f t="shared" si="64"/>
        <v>4.7119831685935622E-12</v>
      </c>
      <c r="CC113" s="62">
        <f t="shared" si="65"/>
        <v>279.96138895485058</v>
      </c>
      <c r="CD113" s="62">
        <f ca="1">AVERAGE(OFFSET($CC$3,0,0,'Données projet'!$E$12+1,1))-AVERAGE(OFFSET($H$3,0,0,'Données projet'!$E$12+1,1))</f>
        <v>312.43110610485337</v>
      </c>
      <c r="CE113" s="62">
        <f t="shared" si="94"/>
        <v>442.54749157177571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1.7098266510677607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1.7098266510677607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280.19336229462516</v>
      </c>
      <c r="S114" s="62">
        <f ca="1">AVERAGE(OFFSET($R$3,0,0,'Données projet'!$E$9+1,1))-AVERAGE(OFFSET($H$3,0,0,'Données projet'!$E$9+1,1))</f>
        <v>289.69436826914978</v>
      </c>
      <c r="T114" s="62">
        <f t="shared" si="88"/>
        <v>242.84781402593845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267.8</v>
      </c>
      <c r="AJ114" s="14">
        <f>AI114*VLOOKUP('Données projet'!$B$10,Paramètres!$A$1:$I$89,3,0)*VLOOKUP('Données projet'!$B$10,Paramètres!$A$1:$I$89,5,0)</f>
        <v>242.30543999999998</v>
      </c>
      <c r="AK114" s="14">
        <f t="shared" si="89"/>
        <v>58.935280802002701</v>
      </c>
      <c r="AL114" s="22">
        <f t="shared" si="58"/>
        <v>524.66092206348787</v>
      </c>
      <c r="AM114" s="62">
        <f t="shared" si="59"/>
        <v>804.8542843581115</v>
      </c>
      <c r="AN114" s="62">
        <f ca="1">AVERAGE(OFFSET($AM$3,0,0,'Données projet'!$E$10+1,1))-AVERAGE(OFFSET($H$3,0,0,'Données projet'!$E$10+1,1))</f>
        <v>406.67123242209931</v>
      </c>
      <c r="AO114" s="62">
        <f t="shared" si="90"/>
        <v>252.43382636914751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267.8</v>
      </c>
      <c r="BE114" s="14">
        <f>BD114*VLOOKUP('Données projet'!$B$11,Paramètres!$A$1:$I$89,3,0)*VLOOKUP('Données projet'!$B$11,Paramètres!$A$1:$I$89,5,0)</f>
        <v>271.54920000000004</v>
      </c>
      <c r="BF114" s="14">
        <f t="shared" si="91"/>
        <v>65.177939068609888</v>
      </c>
      <c r="BG114" s="22">
        <f t="shared" si="61"/>
        <v>586.46643387782888</v>
      </c>
      <c r="BH114" s="62">
        <f t="shared" si="62"/>
        <v>866.65979617245239</v>
      </c>
      <c r="BI114" s="62">
        <f ca="1">AVERAGE(OFFSET($BH$3,0,0,'Données projet'!$E$11+1,1))-AVERAGE(OFFSET($H$3,0,0,'Données projet'!$E$11+1,1))</f>
        <v>446.67723242232324</v>
      </c>
      <c r="BJ114" s="62">
        <f t="shared" si="92"/>
        <v>275.54513370838777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1.9895196601282805E-13</v>
      </c>
      <c r="BZ114" s="14">
        <f>BY114*VLOOKUP('Données projet'!$B$12,Paramètres!$A$1:$I$89,3,0)*VLOOKUP('Données projet'!$B$12,Paramètres!$A$1:$I$89,5,0)</f>
        <v>1.8001173884840681E-13</v>
      </c>
      <c r="CA114" s="14">
        <f t="shared" si="93"/>
        <v>2.5254331426407198E-12</v>
      </c>
      <c r="CB114" s="22">
        <f t="shared" si="64"/>
        <v>4.7119831685935622E-12</v>
      </c>
      <c r="CC114" s="62">
        <f t="shared" si="65"/>
        <v>280.19336229462829</v>
      </c>
      <c r="CD114" s="62">
        <f ca="1">AVERAGE(OFFSET($CC$3,0,0,'Données projet'!$E$12+1,1))-AVERAGE(OFFSET($H$3,0,0,'Données projet'!$E$12+1,1))</f>
        <v>312.43110610485337</v>
      </c>
      <c r="CE114" s="62">
        <f t="shared" si="94"/>
        <v>442.54749157177571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1.676297993331602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1.676297993331602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280.42131141557246</v>
      </c>
      <c r="S115" s="62">
        <f ca="1">AVERAGE(OFFSET($R$3,0,0,'Données projet'!$E$9+1,1))-AVERAGE(OFFSET($H$3,0,0,'Données projet'!$E$9+1,1))</f>
        <v>289.69436826914978</v>
      </c>
      <c r="T115" s="62">
        <f t="shared" si="88"/>
        <v>242.84781402593845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271.60000000000002</v>
      </c>
      <c r="AJ115" s="14">
        <f>AI115*VLOOKUP('Données projet'!$B$10,Paramètres!$A$1:$I$89,3,0)*VLOOKUP('Données projet'!$B$10,Paramètres!$A$1:$I$89,5,0)</f>
        <v>245.74367999999998</v>
      </c>
      <c r="AK115" s="14">
        <f t="shared" si="89"/>
        <v>59.673605104126452</v>
      </c>
      <c r="AL115" s="22">
        <f t="shared" si="58"/>
        <v>531.93510488968684</v>
      </c>
      <c r="AM115" s="62">
        <f t="shared" si="59"/>
        <v>812.35641630525765</v>
      </c>
      <c r="AN115" s="62">
        <f ca="1">AVERAGE(OFFSET($AM$3,0,0,'Données projet'!$E$10+1,1))-AVERAGE(OFFSET($H$3,0,0,'Données projet'!$E$10+1,1))</f>
        <v>406.67123242209931</v>
      </c>
      <c r="AO115" s="62">
        <f t="shared" si="90"/>
        <v>252.43382636914751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271.60000000000002</v>
      </c>
      <c r="BE115" s="14">
        <f>BD115*VLOOKUP('Données projet'!$B$11,Paramètres!$A$1:$I$89,3,0)*VLOOKUP('Données projet'!$B$11,Paramètres!$A$1:$I$89,5,0)</f>
        <v>275.40240000000006</v>
      </c>
      <c r="BF115" s="14">
        <f t="shared" si="91"/>
        <v>65.994469603831504</v>
      </c>
      <c r="BG115" s="22">
        <f t="shared" si="61"/>
        <v>594.59954789333995</v>
      </c>
      <c r="BH115" s="62">
        <f t="shared" si="62"/>
        <v>875.02085930891076</v>
      </c>
      <c r="BI115" s="62">
        <f ca="1">AVERAGE(OFFSET($BH$3,0,0,'Données projet'!$E$11+1,1))-AVERAGE(OFFSET($H$3,0,0,'Données projet'!$E$11+1,1))</f>
        <v>446.67723242232324</v>
      </c>
      <c r="BJ115" s="62">
        <f t="shared" si="92"/>
        <v>275.54513370838777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1.9895196601282805E-13</v>
      </c>
      <c r="BZ115" s="14">
        <f>BY115*VLOOKUP('Données projet'!$B$12,Paramètres!$A$1:$I$89,3,0)*VLOOKUP('Données projet'!$B$12,Paramètres!$A$1:$I$89,5,0)</f>
        <v>1.8001173884840681E-13</v>
      </c>
      <c r="CA115" s="14">
        <f t="shared" si="93"/>
        <v>2.5254331426407198E-12</v>
      </c>
      <c r="CB115" s="22">
        <f t="shared" si="64"/>
        <v>4.7119831685935622E-12</v>
      </c>
      <c r="CC115" s="62">
        <f t="shared" si="65"/>
        <v>280.42131141557559</v>
      </c>
      <c r="CD115" s="62">
        <f ca="1">AVERAGE(OFFSET($CC$3,0,0,'Données projet'!$E$12+1,1))-AVERAGE(OFFSET($H$3,0,0,'Données projet'!$E$12+1,1))</f>
        <v>312.43110610485337</v>
      </c>
      <c r="CE115" s="62">
        <f t="shared" si="94"/>
        <v>442.54749157177571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1.6434268121231876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1.6434268121231876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280.64530612888922</v>
      </c>
      <c r="S116" s="62">
        <f ca="1">AVERAGE(OFFSET($R$3,0,0,'Données projet'!$E$9+1,1))-AVERAGE(OFFSET($H$3,0,0,'Données projet'!$E$9+1,1))</f>
        <v>289.69436826914978</v>
      </c>
      <c r="T116" s="62">
        <f t="shared" si="88"/>
        <v>242.84781402593845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275.40000000000003</v>
      </c>
      <c r="AJ116" s="14">
        <f>AI116*VLOOKUP('Données projet'!$B$10,Paramètres!$A$1:$I$89,3,0)*VLOOKUP('Données projet'!$B$10,Paramètres!$A$1:$I$89,5,0)</f>
        <v>249.18192000000002</v>
      </c>
      <c r="AK116" s="14">
        <f t="shared" si="89"/>
        <v>60.410727929515595</v>
      </c>
      <c r="AL116" s="22">
        <f t="shared" si="58"/>
        <v>539.20719514390646</v>
      </c>
      <c r="AM116" s="62">
        <f t="shared" si="59"/>
        <v>819.85250127279414</v>
      </c>
      <c r="AN116" s="62">
        <f ca="1">AVERAGE(OFFSET($AM$3,0,0,'Données projet'!$E$10+1,1))-AVERAGE(OFFSET($H$3,0,0,'Données projet'!$E$10+1,1))</f>
        <v>406.67123242209931</v>
      </c>
      <c r="AO116" s="62">
        <f t="shared" si="90"/>
        <v>252.43382636914751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275.40000000000003</v>
      </c>
      <c r="BE116" s="14">
        <f>BD116*VLOOKUP('Données projet'!$B$11,Paramètres!$A$1:$I$89,3,0)*VLOOKUP('Données projet'!$B$11,Paramètres!$A$1:$I$89,5,0)</f>
        <v>279.25560000000002</v>
      </c>
      <c r="BF116" s="14">
        <f t="shared" si="91"/>
        <v>66.809671397146161</v>
      </c>
      <c r="BG116" s="22">
        <f t="shared" si="61"/>
        <v>602.73034768336277</v>
      </c>
      <c r="BH116" s="62">
        <f t="shared" si="62"/>
        <v>883.37565381225045</v>
      </c>
      <c r="BI116" s="62">
        <f ca="1">AVERAGE(OFFSET($BH$3,0,0,'Données projet'!$E$11+1,1))-AVERAGE(OFFSET($H$3,0,0,'Données projet'!$E$11+1,1))</f>
        <v>446.67723242232324</v>
      </c>
      <c r="BJ116" s="62">
        <f t="shared" si="92"/>
        <v>275.54513370838777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1.9895196601282805E-13</v>
      </c>
      <c r="BZ116" s="14">
        <f>BY116*VLOOKUP('Données projet'!$B$12,Paramètres!$A$1:$I$89,3,0)*VLOOKUP('Données projet'!$B$12,Paramètres!$A$1:$I$89,5,0)</f>
        <v>1.8001173884840681E-13</v>
      </c>
      <c r="CA116" s="14">
        <f t="shared" si="93"/>
        <v>2.5254331426407198E-12</v>
      </c>
      <c r="CB116" s="22">
        <f t="shared" si="64"/>
        <v>4.7119831685935622E-12</v>
      </c>
      <c r="CC116" s="62">
        <f t="shared" si="65"/>
        <v>280.64530612889234</v>
      </c>
      <c r="CD116" s="62">
        <f ca="1">AVERAGE(OFFSET($CC$3,0,0,'Données projet'!$E$12+1,1))-AVERAGE(OFFSET($H$3,0,0,'Données projet'!$E$12+1,1))</f>
        <v>312.43110610485337</v>
      </c>
      <c r="CE116" s="62">
        <f t="shared" si="94"/>
        <v>442.54749157177571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1.6112002147288293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1.6112002147288293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280.86541503470704</v>
      </c>
      <c r="S117" s="62">
        <f ca="1">AVERAGE(OFFSET($R$3,0,0,'Données projet'!$E$9+1,1))-AVERAGE(OFFSET($H$3,0,0,'Données projet'!$E$9+1,1))</f>
        <v>289.69436826914978</v>
      </c>
      <c r="T117" s="62">
        <f t="shared" si="88"/>
        <v>242.84781402593845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279.20000000000005</v>
      </c>
      <c r="AJ117" s="14">
        <f>AI117*VLOOKUP('Données projet'!$B$10,Paramètres!$A$1:$I$89,3,0)*VLOOKUP('Données projet'!$B$10,Paramètres!$A$1:$I$89,5,0)</f>
        <v>252.62016000000003</v>
      </c>
      <c r="AK117" s="14">
        <f t="shared" si="89"/>
        <v>61.14666777229877</v>
      </c>
      <c r="AL117" s="22">
        <f t="shared" si="58"/>
        <v>546.47722503675379</v>
      </c>
      <c r="AM117" s="62">
        <f t="shared" si="59"/>
        <v>827.3426400714593</v>
      </c>
      <c r="AN117" s="62">
        <f ca="1">AVERAGE(OFFSET($AM$3,0,0,'Données projet'!$E$10+1,1))-AVERAGE(OFFSET($H$3,0,0,'Données projet'!$E$10+1,1))</f>
        <v>406.67123242209931</v>
      </c>
      <c r="AO117" s="62">
        <f t="shared" si="90"/>
        <v>252.43382636914751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279.20000000000005</v>
      </c>
      <c r="BE117" s="14">
        <f>BD117*VLOOKUP('Données projet'!$B$11,Paramètres!$A$1:$I$89,3,0)*VLOOKUP('Données projet'!$B$11,Paramètres!$A$1:$I$89,5,0)</f>
        <v>283.10880000000009</v>
      </c>
      <c r="BF117" s="14">
        <f t="shared" si="91"/>
        <v>67.623564901653864</v>
      </c>
      <c r="BG117" s="22">
        <f t="shared" si="61"/>
        <v>610.85886887038066</v>
      </c>
      <c r="BH117" s="62">
        <f t="shared" si="62"/>
        <v>891.72428390508617</v>
      </c>
      <c r="BI117" s="62">
        <f ca="1">AVERAGE(OFFSET($BH$3,0,0,'Données projet'!$E$11+1,1))-AVERAGE(OFFSET($H$3,0,0,'Données projet'!$E$11+1,1))</f>
        <v>446.67723242232324</v>
      </c>
      <c r="BJ117" s="62">
        <f t="shared" si="92"/>
        <v>275.54513370838777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1.9895196601282805E-13</v>
      </c>
      <c r="BZ117" s="14">
        <f>BY117*VLOOKUP('Données projet'!$B$12,Paramètres!$A$1:$I$89,3,0)*VLOOKUP('Données projet'!$B$12,Paramètres!$A$1:$I$89,5,0)</f>
        <v>1.8001173884840681E-13</v>
      </c>
      <c r="CA117" s="14">
        <f t="shared" si="93"/>
        <v>2.5254331426407198E-12</v>
      </c>
      <c r="CB117" s="22">
        <f t="shared" si="64"/>
        <v>4.7119831685935622E-12</v>
      </c>
      <c r="CC117" s="62">
        <f t="shared" si="65"/>
        <v>280.86541503471017</v>
      </c>
      <c r="CD117" s="62">
        <f ca="1">AVERAGE(OFFSET($CC$3,0,0,'Données projet'!$E$12+1,1))-AVERAGE(OFFSET($H$3,0,0,'Données projet'!$E$12+1,1))</f>
        <v>312.43110610485337</v>
      </c>
      <c r="CE117" s="62">
        <f t="shared" si="94"/>
        <v>442.54749157177571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1.579605561253091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1.579605561253091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281.08170554309885</v>
      </c>
      <c r="S118" s="62">
        <f ca="1">AVERAGE(OFFSET($R$3,0,0,'Données projet'!$E$9+1,1))-AVERAGE(OFFSET($H$3,0,0,'Données projet'!$E$9+1,1))</f>
        <v>289.69436826914978</v>
      </c>
      <c r="T118" s="62">
        <f t="shared" si="88"/>
        <v>242.84781402593845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283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283.00000000000006</v>
      </c>
      <c r="AJ118" s="14">
        <f>AI118*VLOOKUP('Données projet'!$B$10,Paramètres!$A$1:$I$89,3,0)*VLOOKUP('Données projet'!$B$10,Paramètres!$A$1:$I$89,5,0)</f>
        <v>256.05840000000001</v>
      </c>
      <c r="AK118" s="14">
        <f t="shared" si="89"/>
        <v>61.881442594256484</v>
      </c>
      <c r="AL118" s="22">
        <f t="shared" si="58"/>
        <v>553.74522585166335</v>
      </c>
      <c r="AM118" s="62">
        <f t="shared" si="59"/>
        <v>834.82693139476055</v>
      </c>
      <c r="AN118" s="62">
        <f ca="1">AVERAGE(OFFSET($AM$3,0,0,'Données projet'!$E$10+1,1))-AVERAGE(OFFSET($H$3,0,0,'Données projet'!$E$10+1,1))</f>
        <v>406.67123242209931</v>
      </c>
      <c r="AO118" s="62">
        <f t="shared" si="90"/>
        <v>252.43382636914751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283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283.00000000000006</v>
      </c>
      <c r="BE118" s="14">
        <f>BD118*VLOOKUP('Données projet'!$B$11,Paramètres!$A$1:$I$89,3,0)*VLOOKUP('Données projet'!$B$11,Paramètres!$A$1:$I$89,5,0)</f>
        <v>286.9620000000001</v>
      </c>
      <c r="BF118" s="14">
        <f t="shared" si="91"/>
        <v>68.436169981717924</v>
      </c>
      <c r="BG118" s="22">
        <f t="shared" si="61"/>
        <v>618.98514605149205</v>
      </c>
      <c r="BH118" s="62">
        <f t="shared" si="62"/>
        <v>900.06685159458925</v>
      </c>
      <c r="BI118" s="62">
        <f ca="1">AVERAGE(OFFSET($BH$3,0,0,'Données projet'!$E$11+1,1))-AVERAGE(OFFSET($H$3,0,0,'Données projet'!$E$11+1,1))</f>
        <v>446.67723242232324</v>
      </c>
      <c r="BJ118" s="62">
        <f t="shared" si="92"/>
        <v>275.54513370838777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1.9895196601282805E-13</v>
      </c>
      <c r="BZ118" s="14">
        <f>BY118*VLOOKUP('Données projet'!$B$12,Paramètres!$A$1:$I$89,3,0)*VLOOKUP('Données projet'!$B$12,Paramètres!$A$1:$I$89,5,0)</f>
        <v>1.8001173884840681E-13</v>
      </c>
      <c r="CA118" s="14">
        <f t="shared" si="93"/>
        <v>2.5254331426407198E-12</v>
      </c>
      <c r="CB118" s="22">
        <f t="shared" si="64"/>
        <v>4.7119831685935622E-12</v>
      </c>
      <c r="CC118" s="62">
        <f t="shared" si="65"/>
        <v>281.08170554310198</v>
      </c>
      <c r="CD118" s="62">
        <f ca="1">AVERAGE(OFFSET($CC$3,0,0,'Données projet'!$E$12+1,1))-AVERAGE(OFFSET($H$3,0,0,'Données projet'!$E$12+1,1))</f>
        <v>312.43110610485337</v>
      </c>
      <c r="CE118" s="62">
        <f t="shared" si="94"/>
        <v>442.54749157177571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1.5486304596611762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1.5486304596611762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281.29424389472308</v>
      </c>
      <c r="S119" s="62">
        <f ca="1">AVERAGE(OFFSET($R$3,0,0,'Données projet'!$E$9+1,1))-AVERAGE(OFFSET($H$3,0,0,'Données projet'!$E$9+1,1))</f>
        <v>289.69436826914978</v>
      </c>
      <c r="T119" s="62">
        <f t="shared" si="88"/>
        <v>242.84781402593845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268.60000000000008</v>
      </c>
      <c r="AJ119" s="14">
        <f>AI119*VLOOKUP('Données projet'!$B$10,Paramètres!$A$1:$I$89,3,0)*VLOOKUP('Données projet'!$B$10,Paramètres!$A$1:$I$89,5,0)</f>
        <v>243.02928000000006</v>
      </c>
      <c r="AK119" s="14">
        <f t="shared" si="89"/>
        <v>59.090818278663519</v>
      </c>
      <c r="AL119" s="22">
        <f t="shared" si="58"/>
        <v>526.1925045020057</v>
      </c>
      <c r="AM119" s="62">
        <f t="shared" si="59"/>
        <v>807.48674839672719</v>
      </c>
      <c r="AN119" s="62">
        <f ca="1">AVERAGE(OFFSET($AM$3,0,0,'Données projet'!$E$10+1,1))-AVERAGE(OFFSET($H$3,0,0,'Données projet'!$E$10+1,1))</f>
        <v>406.67123242209931</v>
      </c>
      <c r="AO119" s="62">
        <f t="shared" si="90"/>
        <v>252.43382636914751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268.60000000000008</v>
      </c>
      <c r="BE119" s="14">
        <f>BD119*VLOOKUP('Données projet'!$B$11,Paramètres!$A$1:$I$89,3,0)*VLOOKUP('Données projet'!$B$11,Paramètres!$A$1:$I$89,5,0)</f>
        <v>272.36040000000008</v>
      </c>
      <c r="BF119" s="14">
        <f t="shared" si="91"/>
        <v>65.349951690569654</v>
      </c>
      <c r="BG119" s="22">
        <f t="shared" si="61"/>
        <v>588.17886252774224</v>
      </c>
      <c r="BH119" s="62">
        <f t="shared" si="62"/>
        <v>869.47310642246373</v>
      </c>
      <c r="BI119" s="62">
        <f ca="1">AVERAGE(OFFSET($BH$3,0,0,'Données projet'!$E$11+1,1))-AVERAGE(OFFSET($H$3,0,0,'Données projet'!$E$11+1,1))</f>
        <v>446.67723242232324</v>
      </c>
      <c r="BJ119" s="62">
        <f t="shared" si="92"/>
        <v>275.54513370838777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1.9895196601282805E-13</v>
      </c>
      <c r="BZ119" s="14">
        <f>BY119*VLOOKUP('Données projet'!$B$12,Paramètres!$A$1:$I$89,3,0)*VLOOKUP('Données projet'!$B$12,Paramètres!$A$1:$I$89,5,0)</f>
        <v>1.8001173884840681E-13</v>
      </c>
      <c r="CA119" s="14">
        <f t="shared" si="93"/>
        <v>2.5254331426407198E-12</v>
      </c>
      <c r="CB119" s="22">
        <f t="shared" si="64"/>
        <v>4.7119831685935622E-12</v>
      </c>
      <c r="CC119" s="62">
        <f t="shared" si="65"/>
        <v>281.29424389472621</v>
      </c>
      <c r="CD119" s="62">
        <f ca="1">AVERAGE(OFFSET($CC$3,0,0,'Données projet'!$E$12+1,1))-AVERAGE(OFFSET($H$3,0,0,'Données projet'!$E$12+1,1))</f>
        <v>312.43110610485337</v>
      </c>
      <c r="CE119" s="62">
        <f t="shared" si="94"/>
        <v>442.54749157177571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1.5182627609185322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1.5182627609185322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281.50309518111123</v>
      </c>
      <c r="S120" s="62">
        <f ca="1">AVERAGE(OFFSET($R$3,0,0,'Données projet'!$E$9+1,1))-AVERAGE(OFFSET($H$3,0,0,'Données projet'!$E$9+1,1))</f>
        <v>289.69436826914978</v>
      </c>
      <c r="T120" s="62">
        <f t="shared" si="88"/>
        <v>242.84781402593845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272.2000000000001</v>
      </c>
      <c r="AJ120" s="14">
        <f>AI120*VLOOKUP('Données projet'!$B$10,Paramètres!$A$1:$I$89,3,0)*VLOOKUP('Données projet'!$B$10,Paramètres!$A$1:$I$89,5,0)</f>
        <v>246.28656000000009</v>
      </c>
      <c r="AK120" s="14">
        <f t="shared" si="89"/>
        <v>59.790072314231324</v>
      </c>
      <c r="AL120" s="22">
        <f t="shared" si="58"/>
        <v>533.08346794728629</v>
      </c>
      <c r="AM120" s="62">
        <f t="shared" si="59"/>
        <v>814.58656312839594</v>
      </c>
      <c r="AN120" s="62">
        <f ca="1">AVERAGE(OFFSET($AM$3,0,0,'Données projet'!$E$10+1,1))-AVERAGE(OFFSET($H$3,0,0,'Données projet'!$E$10+1,1))</f>
        <v>406.67123242209931</v>
      </c>
      <c r="AO120" s="62">
        <f t="shared" si="90"/>
        <v>252.43382636914751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272.2000000000001</v>
      </c>
      <c r="BE120" s="14">
        <f>BD120*VLOOKUP('Données projet'!$B$11,Paramètres!$A$1:$I$89,3,0)*VLOOKUP('Données projet'!$B$11,Paramètres!$A$1:$I$89,5,0)</f>
        <v>276.01080000000013</v>
      </c>
      <c r="BF120" s="14">
        <f t="shared" si="91"/>
        <v>66.123273481923022</v>
      </c>
      <c r="BG120" s="22">
        <f t="shared" si="61"/>
        <v>595.88351131434945</v>
      </c>
      <c r="BH120" s="62">
        <f t="shared" si="62"/>
        <v>877.38660649545909</v>
      </c>
      <c r="BI120" s="62">
        <f ca="1">AVERAGE(OFFSET($BH$3,0,0,'Données projet'!$E$11+1,1))-AVERAGE(OFFSET($H$3,0,0,'Données projet'!$E$11+1,1))</f>
        <v>446.67723242232324</v>
      </c>
      <c r="BJ120" s="62">
        <f t="shared" si="92"/>
        <v>275.54513370838777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1.9895196601282805E-13</v>
      </c>
      <c r="BZ120" s="14">
        <f>BY120*VLOOKUP('Données projet'!$B$12,Paramètres!$A$1:$I$89,3,0)*VLOOKUP('Données projet'!$B$12,Paramètres!$A$1:$I$89,5,0)</f>
        <v>1.8001173884840681E-13</v>
      </c>
      <c r="CA120" s="14">
        <f t="shared" si="93"/>
        <v>2.5254331426407198E-12</v>
      </c>
      <c r="CB120" s="22">
        <f t="shared" si="64"/>
        <v>4.7119831685935622E-12</v>
      </c>
      <c r="CC120" s="62">
        <f t="shared" si="65"/>
        <v>281.50309518111436</v>
      </c>
      <c r="CD120" s="62">
        <f ca="1">AVERAGE(OFFSET($CC$3,0,0,'Données projet'!$E$12+1,1))-AVERAGE(OFFSET($H$3,0,0,'Données projet'!$E$12+1,1))</f>
        <v>312.43110610485337</v>
      </c>
      <c r="CE120" s="62">
        <f t="shared" si="94"/>
        <v>442.54749157177571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1.4884905542257643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1.4884905542257643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281.70832336460199</v>
      </c>
      <c r="S121" s="62">
        <f ca="1">AVERAGE(OFFSET($R$3,0,0,'Données projet'!$E$9+1,1))-AVERAGE(OFFSET($H$3,0,0,'Données projet'!$E$9+1,1))</f>
        <v>289.69436826914978</v>
      </c>
      <c r="T121" s="62">
        <f t="shared" si="88"/>
        <v>242.84781402593845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275.80000000000013</v>
      </c>
      <c r="AJ121" s="14">
        <f>AI121*VLOOKUP('Données projet'!$B$10,Paramètres!$A$1:$I$89,3,0)*VLOOKUP('Données projet'!$B$10,Paramètres!$A$1:$I$89,5,0)</f>
        <v>249.5438400000001</v>
      </c>
      <c r="AK121" s="14">
        <f t="shared" si="89"/>
        <v>60.488250673786602</v>
      </c>
      <c r="AL121" s="22">
        <f t="shared" si="58"/>
        <v>539.97255792351177</v>
      </c>
      <c r="AM121" s="62">
        <f t="shared" si="59"/>
        <v>821.68088128811223</v>
      </c>
      <c r="AN121" s="62">
        <f ca="1">AVERAGE(OFFSET($AM$3,0,0,'Données projet'!$E$10+1,1))-AVERAGE(OFFSET($H$3,0,0,'Données projet'!$E$10+1,1))</f>
        <v>406.67123242209931</v>
      </c>
      <c r="AO121" s="62">
        <f t="shared" si="90"/>
        <v>252.43382636914751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275.80000000000013</v>
      </c>
      <c r="BE121" s="14">
        <f>BD121*VLOOKUP('Données projet'!$B$11,Paramètres!$A$1:$I$89,3,0)*VLOOKUP('Données projet'!$B$11,Paramètres!$A$1:$I$89,5,0)</f>
        <v>279.66120000000018</v>
      </c>
      <c r="BF121" s="14">
        <f t="shared" si="91"/>
        <v>66.895405657401952</v>
      </c>
      <c r="BG121" s="22">
        <f t="shared" si="61"/>
        <v>603.58608818664197</v>
      </c>
      <c r="BH121" s="62">
        <f t="shared" si="62"/>
        <v>885.29441155124232</v>
      </c>
      <c r="BI121" s="62">
        <f ca="1">AVERAGE(OFFSET($BH$3,0,0,'Données projet'!$E$11+1,1))-AVERAGE(OFFSET($H$3,0,0,'Données projet'!$E$11+1,1))</f>
        <v>446.67723242232324</v>
      </c>
      <c r="BJ121" s="62">
        <f t="shared" si="92"/>
        <v>275.54513370838777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1.9895196601282805E-13</v>
      </c>
      <c r="BZ121" s="14">
        <f>BY121*VLOOKUP('Données projet'!$B$12,Paramètres!$A$1:$I$89,3,0)*VLOOKUP('Données projet'!$B$12,Paramètres!$A$1:$I$89,5,0)</f>
        <v>1.8001173884840681E-13</v>
      </c>
      <c r="CA121" s="14">
        <f t="shared" si="93"/>
        <v>2.5254331426407198E-12</v>
      </c>
      <c r="CB121" s="22">
        <f t="shared" si="64"/>
        <v>4.7119831685935622E-12</v>
      </c>
      <c r="CC121" s="62">
        <f t="shared" si="65"/>
        <v>281.70832336460512</v>
      </c>
      <c r="CD121" s="62">
        <f ca="1">AVERAGE(OFFSET($CC$3,0,0,'Données projet'!$E$12+1,1))-AVERAGE(OFFSET($H$3,0,0,'Données projet'!$E$12+1,1))</f>
        <v>312.43110610485337</v>
      </c>
      <c r="CE121" s="62">
        <f t="shared" si="94"/>
        <v>442.54749157177571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1.4593021623469884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1.4593021623469884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281.90999129793073</v>
      </c>
      <c r="S122" s="62">
        <f ca="1">AVERAGE(OFFSET($R$3,0,0,'Données projet'!$E$9+1,1))-AVERAGE(OFFSET($H$3,0,0,'Données projet'!$E$9+1,1))</f>
        <v>289.69436826914978</v>
      </c>
      <c r="T122" s="62">
        <f t="shared" si="88"/>
        <v>242.84781402593845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279.40000000000015</v>
      </c>
      <c r="AJ122" s="14">
        <f>AI122*VLOOKUP('Données projet'!$B$10,Paramètres!$A$1:$I$89,3,0)*VLOOKUP('Données projet'!$B$10,Paramètres!$A$1:$I$89,5,0)</f>
        <v>252.80112000000014</v>
      </c>
      <c r="AK122" s="14">
        <f t="shared" si="89"/>
        <v>61.185369021394266</v>
      </c>
      <c r="AL122" s="22">
        <f t="shared" si="58"/>
        <v>546.85980171226186</v>
      </c>
      <c r="AM122" s="62">
        <f t="shared" si="59"/>
        <v>828.76979301019105</v>
      </c>
      <c r="AN122" s="62">
        <f ca="1">AVERAGE(OFFSET($AM$3,0,0,'Données projet'!$E$10+1,1))-AVERAGE(OFFSET($H$3,0,0,'Données projet'!$E$10+1,1))</f>
        <v>406.67123242209931</v>
      </c>
      <c r="AO122" s="62">
        <f t="shared" si="90"/>
        <v>252.43382636914751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279.40000000000015</v>
      </c>
      <c r="BE122" s="14">
        <f>BD122*VLOOKUP('Données projet'!$B$11,Paramètres!$A$1:$I$89,3,0)*VLOOKUP('Données projet'!$B$11,Paramètres!$A$1:$I$89,5,0)</f>
        <v>283.31160000000017</v>
      </c>
      <c r="BF122" s="14">
        <f t="shared" si="91"/>
        <v>67.666365540271329</v>
      </c>
      <c r="BG122" s="22">
        <f t="shared" si="61"/>
        <v>611.28662331597286</v>
      </c>
      <c r="BH122" s="62">
        <f t="shared" si="62"/>
        <v>893.19661461390206</v>
      </c>
      <c r="BI122" s="62">
        <f ca="1">AVERAGE(OFFSET($BH$3,0,0,'Données projet'!$E$11+1,1))-AVERAGE(OFFSET($H$3,0,0,'Données projet'!$E$11+1,1))</f>
        <v>446.67723242232324</v>
      </c>
      <c r="BJ122" s="62">
        <f t="shared" si="92"/>
        <v>275.54513370838777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1.9895196601282805E-13</v>
      </c>
      <c r="BZ122" s="14">
        <f>BY122*VLOOKUP('Données projet'!$B$12,Paramètres!$A$1:$I$89,3,0)*VLOOKUP('Données projet'!$B$12,Paramètres!$A$1:$I$89,5,0)</f>
        <v>1.8001173884840681E-13</v>
      </c>
      <c r="CA122" s="14">
        <f t="shared" si="93"/>
        <v>2.5254331426407198E-12</v>
      </c>
      <c r="CB122" s="22">
        <f t="shared" si="64"/>
        <v>4.7119831685935622E-12</v>
      </c>
      <c r="CC122" s="62">
        <f t="shared" si="65"/>
        <v>281.90999129793386</v>
      </c>
      <c r="CD122" s="62">
        <f ca="1">AVERAGE(OFFSET($CC$3,0,0,'Données projet'!$E$12+1,1))-AVERAGE(OFFSET($H$3,0,0,'Données projet'!$E$12+1,1))</f>
        <v>312.43110610485337</v>
      </c>
      <c r="CE122" s="62">
        <f t="shared" si="94"/>
        <v>442.54749157177571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1.4306861370297943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1.4306861370297943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282.10816074347821</v>
      </c>
      <c r="S123" s="62">
        <f ca="1">AVERAGE(OFFSET($R$3,0,0,'Données projet'!$E$9+1,1))-AVERAGE(OFFSET($H$3,0,0,'Données projet'!$E$9+1,1))</f>
        <v>289.69436826914978</v>
      </c>
      <c r="T123" s="62">
        <f t="shared" si="88"/>
        <v>242.84781402593845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283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283.00000000000017</v>
      </c>
      <c r="AJ123" s="14">
        <f>AI123*VLOOKUP('Données projet'!$B$10,Paramètres!$A$1:$I$89,3,0)*VLOOKUP('Données projet'!$B$10,Paramètres!$A$1:$I$89,5,0)</f>
        <v>256.05840000000018</v>
      </c>
      <c r="AK123" s="14">
        <f t="shared" si="89"/>
        <v>61.881442594256541</v>
      </c>
      <c r="AL123" s="22">
        <f t="shared" si="58"/>
        <v>553.7452258516638</v>
      </c>
      <c r="AM123" s="62">
        <f t="shared" si="59"/>
        <v>835.85338659514036</v>
      </c>
      <c r="AN123" s="62">
        <f ca="1">AVERAGE(OFFSET($AM$3,0,0,'Données projet'!$E$10+1,1))-AVERAGE(OFFSET($H$3,0,0,'Données projet'!$E$10+1,1))</f>
        <v>406.67123242209931</v>
      </c>
      <c r="AO123" s="62">
        <f t="shared" si="90"/>
        <v>252.43382636914751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283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283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283.00000000000017</v>
      </c>
      <c r="BE123" s="14">
        <f>BD123*VLOOKUP('Données projet'!$B$11,Paramètres!$A$1:$I$89,3,0)*VLOOKUP('Données projet'!$B$11,Paramètres!$A$1:$I$89,5,0)</f>
        <v>286.96200000000022</v>
      </c>
      <c r="BF123" s="14">
        <f t="shared" si="91"/>
        <v>68.436169981717924</v>
      </c>
      <c r="BG123" s="22">
        <f t="shared" si="61"/>
        <v>618.98514605149228</v>
      </c>
      <c r="BH123" s="62">
        <f t="shared" si="62"/>
        <v>901.09330679496884</v>
      </c>
      <c r="BI123" s="62">
        <f ca="1">AVERAGE(OFFSET($BH$3,0,0,'Données projet'!$E$11+1,1))-AVERAGE(OFFSET($H$3,0,0,'Données projet'!$E$11+1,1))</f>
        <v>446.67723242232324</v>
      </c>
      <c r="BJ123" s="62">
        <f t="shared" si="92"/>
        <v>275.54513370838777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283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1.9895196601282805E-13</v>
      </c>
      <c r="BZ123" s="14">
        <f>BY123*VLOOKUP('Données projet'!$B$12,Paramètres!$A$1:$I$89,3,0)*VLOOKUP('Données projet'!$B$12,Paramètres!$A$1:$I$89,5,0)</f>
        <v>1.8001173884840681E-13</v>
      </c>
      <c r="CA123" s="14">
        <f t="shared" si="93"/>
        <v>2.5254331426407198E-12</v>
      </c>
      <c r="CB123" s="22">
        <f t="shared" si="64"/>
        <v>4.7119831685935622E-12</v>
      </c>
      <c r="CC123" s="62">
        <f t="shared" si="65"/>
        <v>282.10816074348133</v>
      </c>
      <c r="CD123" s="62">
        <f ca="1">AVERAGE(OFFSET($CC$3,0,0,'Données projet'!$E$12+1,1))-AVERAGE(OFFSET($H$3,0,0,'Données projet'!$E$12+1,1))</f>
        <v>312.43110610485337</v>
      </c>
      <c r="CE123" s="62">
        <f t="shared" si="94"/>
        <v>442.54749157177571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1.4026312545150184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1.4026312545150184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282.30289239218598</v>
      </c>
      <c r="S124" s="62">
        <f ca="1">AVERAGE(OFFSET($R$3,0,0,'Données projet'!$E$9+1,1))-AVERAGE(OFFSET($H$3,0,0,'Données projet'!$E$9+1,1))</f>
        <v>289.69436826914978</v>
      </c>
      <c r="T124" s="62">
        <f t="shared" si="88"/>
        <v>242.84781402593845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1.5429577615577727E-13</v>
      </c>
      <c r="AK124" s="14">
        <f t="shared" si="89"/>
        <v>2.2038482767263348E-12</v>
      </c>
      <c r="AL124" s="22">
        <f t="shared" si="58"/>
        <v>4.107100892103012E-12</v>
      </c>
      <c r="AM124" s="62">
        <f t="shared" si="59"/>
        <v>282.30289239218848</v>
      </c>
      <c r="AN124" s="62">
        <f ca="1">AVERAGE(OFFSET($AM$3,0,0,'Données projet'!$E$10+1,1))-AVERAGE(OFFSET($H$3,0,0,'Données projet'!$E$10+1,1))</f>
        <v>406.67123242209931</v>
      </c>
      <c r="AO124" s="62">
        <f t="shared" si="90"/>
        <v>252.43382636914751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>
        <f>BD124*VLOOKUP('Données projet'!$B$11,Paramètres!$A$1:$I$89,3,0)*VLOOKUP('Données projet'!$B$11,Paramètres!$A$1:$I$89,5,0)</f>
        <v>1.72917680174578E-13</v>
      </c>
      <c r="BF124" s="14">
        <f t="shared" si="91"/>
        <v>2.4372886112056825E-12</v>
      </c>
      <c r="BG124" s="22">
        <f t="shared" si="61"/>
        <v>4.5461092908206203E-12</v>
      </c>
      <c r="BH124" s="62">
        <f t="shared" si="62"/>
        <v>282.30289239218894</v>
      </c>
      <c r="BI124" s="62">
        <f ca="1">AVERAGE(OFFSET($BH$3,0,0,'Données projet'!$E$11+1,1))-AVERAGE(OFFSET($H$3,0,0,'Données projet'!$E$11+1,1))</f>
        <v>446.67723242232324</v>
      </c>
      <c r="BJ124" s="62">
        <f t="shared" si="92"/>
        <v>275.54513370838777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1.9895196601282805E-13</v>
      </c>
      <c r="BZ124" s="14">
        <f>BY124*VLOOKUP('Données projet'!$B$12,Paramètres!$A$1:$I$89,3,0)*VLOOKUP('Données projet'!$B$12,Paramètres!$A$1:$I$89,5,0)</f>
        <v>1.8001173884840681E-13</v>
      </c>
      <c r="CA124" s="14">
        <f t="shared" si="93"/>
        <v>2.5254331426407198E-12</v>
      </c>
      <c r="CB124" s="22">
        <f t="shared" si="64"/>
        <v>4.7119831685935622E-12</v>
      </c>
      <c r="CC124" s="62">
        <f t="shared" si="65"/>
        <v>282.30289239218911</v>
      </c>
      <c r="CD124" s="62">
        <f ca="1">AVERAGE(OFFSET($CC$3,0,0,'Données projet'!$E$12+1,1))-AVERAGE(OFFSET($H$3,0,0,'Données projet'!$E$12+1,1))</f>
        <v>312.43110610485337</v>
      </c>
      <c r="CE124" s="62">
        <f t="shared" si="94"/>
        <v>442.54749157177571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1.3751265111345685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1.3751265111345685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282.49424588214339</v>
      </c>
      <c r="S125" s="62">
        <f ca="1">AVERAGE(OFFSET($R$3,0,0,'Données projet'!$E$9+1,1))-AVERAGE(OFFSET($H$3,0,0,'Données projet'!$E$9+1,1))</f>
        <v>289.69436826914978</v>
      </c>
      <c r="T125" s="62">
        <f t="shared" si="88"/>
        <v>242.84781402593845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1.5429577615577727E-13</v>
      </c>
      <c r="AK125" s="14">
        <f t="shared" si="89"/>
        <v>2.2038482767263348E-12</v>
      </c>
      <c r="AL125" s="22">
        <f t="shared" si="58"/>
        <v>4.107100892103012E-12</v>
      </c>
      <c r="AM125" s="62">
        <f t="shared" si="59"/>
        <v>282.49424588214589</v>
      </c>
      <c r="AN125" s="62">
        <f ca="1">AVERAGE(OFFSET($AM$3,0,0,'Données projet'!$E$10+1,1))-AVERAGE(OFFSET($H$3,0,0,'Données projet'!$E$10+1,1))</f>
        <v>406.67123242209931</v>
      </c>
      <c r="AO125" s="62">
        <f t="shared" si="90"/>
        <v>252.43382636914751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>
        <f>BD125*VLOOKUP('Données projet'!$B$11,Paramètres!$A$1:$I$89,3,0)*VLOOKUP('Données projet'!$B$11,Paramètres!$A$1:$I$89,5,0)</f>
        <v>1.72917680174578E-13</v>
      </c>
      <c r="BF125" s="14">
        <f t="shared" si="91"/>
        <v>2.4372886112056825E-12</v>
      </c>
      <c r="BG125" s="22">
        <f t="shared" si="61"/>
        <v>4.5461092908206203E-12</v>
      </c>
      <c r="BH125" s="62">
        <f t="shared" si="62"/>
        <v>282.49424588214634</v>
      </c>
      <c r="BI125" s="62">
        <f ca="1">AVERAGE(OFFSET($BH$3,0,0,'Données projet'!$E$11+1,1))-AVERAGE(OFFSET($H$3,0,0,'Données projet'!$E$11+1,1))</f>
        <v>446.67723242232324</v>
      </c>
      <c r="BJ125" s="62">
        <f t="shared" si="92"/>
        <v>275.54513370838777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1.9895196601282805E-13</v>
      </c>
      <c r="BZ125" s="14">
        <f>BY125*VLOOKUP('Données projet'!$B$12,Paramètres!$A$1:$I$89,3,0)*VLOOKUP('Données projet'!$B$12,Paramètres!$A$1:$I$89,5,0)</f>
        <v>1.8001173884840681E-13</v>
      </c>
      <c r="CA125" s="14">
        <f t="shared" si="93"/>
        <v>2.5254331426407198E-12</v>
      </c>
      <c r="CB125" s="22">
        <f t="shared" si="64"/>
        <v>4.7119831685935622E-12</v>
      </c>
      <c r="CC125" s="62">
        <f t="shared" si="65"/>
        <v>282.49424588214652</v>
      </c>
      <c r="CD125" s="62">
        <f ca="1">AVERAGE(OFFSET($CC$3,0,0,'Données projet'!$E$12+1,1))-AVERAGE(OFFSET($H$3,0,0,'Données projet'!$E$12+1,1))</f>
        <v>312.43110610485337</v>
      </c>
      <c r="CE125" s="62">
        <f t="shared" si="94"/>
        <v>442.54749157177571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1.3481611189955722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1.3481611189955722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282.68227981685226</v>
      </c>
      <c r="S126" s="62">
        <f ca="1">AVERAGE(OFFSET($R$3,0,0,'Données projet'!$E$9+1,1))-AVERAGE(OFFSET($H$3,0,0,'Données projet'!$E$9+1,1))</f>
        <v>289.69436826914978</v>
      </c>
      <c r="T126" s="62">
        <f t="shared" si="88"/>
        <v>242.84781402593845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1.5429577615577727E-13</v>
      </c>
      <c r="AK126" s="14">
        <f t="shared" si="89"/>
        <v>2.2038482767263348E-12</v>
      </c>
      <c r="AL126" s="22">
        <f t="shared" si="58"/>
        <v>4.107100892103012E-12</v>
      </c>
      <c r="AM126" s="62">
        <f t="shared" si="59"/>
        <v>282.68227981685476</v>
      </c>
      <c r="AN126" s="62">
        <f ca="1">AVERAGE(OFFSET($AM$3,0,0,'Données projet'!$E$10+1,1))-AVERAGE(OFFSET($H$3,0,0,'Données projet'!$E$10+1,1))</f>
        <v>406.67123242209931</v>
      </c>
      <c r="AO126" s="62">
        <f t="shared" si="90"/>
        <v>252.43382636914751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>
        <f>BD126*VLOOKUP('Données projet'!$B$11,Paramètres!$A$1:$I$89,3,0)*VLOOKUP('Données projet'!$B$11,Paramètres!$A$1:$I$89,5,0)</f>
        <v>1.72917680174578E-13</v>
      </c>
      <c r="BF126" s="14">
        <f t="shared" si="91"/>
        <v>2.4372886112056825E-12</v>
      </c>
      <c r="BG126" s="22">
        <f t="shared" si="61"/>
        <v>4.5461092908206203E-12</v>
      </c>
      <c r="BH126" s="62">
        <f t="shared" si="62"/>
        <v>282.68227981685521</v>
      </c>
      <c r="BI126" s="62">
        <f ca="1">AVERAGE(OFFSET($BH$3,0,0,'Données projet'!$E$11+1,1))-AVERAGE(OFFSET($H$3,0,0,'Données projet'!$E$11+1,1))</f>
        <v>446.67723242232324</v>
      </c>
      <c r="BJ126" s="62">
        <f t="shared" si="92"/>
        <v>275.54513370838777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1.9895196601282805E-13</v>
      </c>
      <c r="BZ126" s="14">
        <f>BY126*VLOOKUP('Données projet'!$B$12,Paramètres!$A$1:$I$89,3,0)*VLOOKUP('Données projet'!$B$12,Paramètres!$A$1:$I$89,5,0)</f>
        <v>1.8001173884840681E-13</v>
      </c>
      <c r="CA126" s="14">
        <f t="shared" si="93"/>
        <v>2.5254331426407198E-12</v>
      </c>
      <c r="CB126" s="22">
        <f t="shared" si="64"/>
        <v>4.7119831685935622E-12</v>
      </c>
      <c r="CC126" s="62">
        <f t="shared" si="65"/>
        <v>282.68227981685538</v>
      </c>
      <c r="CD126" s="62">
        <f ca="1">AVERAGE(OFFSET($CC$3,0,0,'Données projet'!$E$12+1,1))-AVERAGE(OFFSET($H$3,0,0,'Données projet'!$E$12+1,1))</f>
        <v>312.43110610485337</v>
      </c>
      <c r="CE126" s="62">
        <f t="shared" si="94"/>
        <v>442.54749157177571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1.3217245017491566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1.3217245017491566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282.86705178317493</v>
      </c>
      <c r="S127" s="62">
        <f ca="1">AVERAGE(OFFSET($R$3,0,0,'Données projet'!$E$9+1,1))-AVERAGE(OFFSET($H$3,0,0,'Données projet'!$E$9+1,1))</f>
        <v>289.69436826914978</v>
      </c>
      <c r="T127" s="62">
        <f t="shared" si="88"/>
        <v>242.84781402593845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1.5429577615577727E-13</v>
      </c>
      <c r="AK127" s="14">
        <f t="shared" si="89"/>
        <v>2.2038482767263348E-12</v>
      </c>
      <c r="AL127" s="22">
        <f t="shared" si="58"/>
        <v>4.107100892103012E-12</v>
      </c>
      <c r="AM127" s="62">
        <f t="shared" si="59"/>
        <v>282.86705178317743</v>
      </c>
      <c r="AN127" s="62">
        <f ca="1">AVERAGE(OFFSET($AM$3,0,0,'Données projet'!$E$10+1,1))-AVERAGE(OFFSET($H$3,0,0,'Données projet'!$E$10+1,1))</f>
        <v>406.67123242209931</v>
      </c>
      <c r="AO127" s="62">
        <f t="shared" si="90"/>
        <v>252.43382636914751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>
        <f>BD127*VLOOKUP('Données projet'!$B$11,Paramètres!$A$1:$I$89,3,0)*VLOOKUP('Données projet'!$B$11,Paramètres!$A$1:$I$89,5,0)</f>
        <v>1.72917680174578E-13</v>
      </c>
      <c r="BF127" s="14">
        <f t="shared" si="91"/>
        <v>2.4372886112056825E-12</v>
      </c>
      <c r="BG127" s="22">
        <f t="shared" si="61"/>
        <v>4.5461092908206203E-12</v>
      </c>
      <c r="BH127" s="62">
        <f t="shared" si="62"/>
        <v>282.86705178317789</v>
      </c>
      <c r="BI127" s="62">
        <f ca="1">AVERAGE(OFFSET($BH$3,0,0,'Données projet'!$E$11+1,1))-AVERAGE(OFFSET($H$3,0,0,'Données projet'!$E$11+1,1))</f>
        <v>446.67723242232324</v>
      </c>
      <c r="BJ127" s="62">
        <f t="shared" si="92"/>
        <v>275.54513370838777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1.9895196601282805E-13</v>
      </c>
      <c r="BZ127" s="14">
        <f>BY127*VLOOKUP('Données projet'!$B$12,Paramètres!$A$1:$I$89,3,0)*VLOOKUP('Données projet'!$B$12,Paramètres!$A$1:$I$89,5,0)</f>
        <v>1.8001173884840681E-13</v>
      </c>
      <c r="CA127" s="14">
        <f t="shared" si="93"/>
        <v>2.5254331426407198E-12</v>
      </c>
      <c r="CB127" s="22">
        <f t="shared" si="64"/>
        <v>4.7119831685935622E-12</v>
      </c>
      <c r="CC127" s="62">
        <f t="shared" si="65"/>
        <v>282.86705178317806</v>
      </c>
      <c r="CD127" s="62">
        <f ca="1">AVERAGE(OFFSET($CC$3,0,0,'Données projet'!$E$12+1,1))-AVERAGE(OFFSET($H$3,0,0,'Données projet'!$E$12+1,1))</f>
        <v>312.43110610485337</v>
      </c>
      <c r="CE127" s="62">
        <f t="shared" si="94"/>
        <v>442.54749157177571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1.2958062904421987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1.2958062904421987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283.0486183689701</v>
      </c>
      <c r="S128" s="62">
        <f ca="1">AVERAGE(OFFSET($R$3,0,0,'Données projet'!$E$9+1,1))-AVERAGE(OFFSET($H$3,0,0,'Données projet'!$E$9+1,1))</f>
        <v>289.69436826914978</v>
      </c>
      <c r="T128" s="62">
        <f t="shared" si="88"/>
        <v>242.84781402593845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1.5429577615577727E-13</v>
      </c>
      <c r="AK128" s="14">
        <f t="shared" si="89"/>
        <v>2.2038482767263348E-12</v>
      </c>
      <c r="AL128" s="22">
        <f t="shared" si="58"/>
        <v>4.107100892103012E-12</v>
      </c>
      <c r="AM128" s="62">
        <f t="shared" si="59"/>
        <v>283.0486183689726</v>
      </c>
      <c r="AN128" s="62">
        <f ca="1">AVERAGE(OFFSET($AM$3,0,0,'Données projet'!$E$10+1,1))-AVERAGE(OFFSET($H$3,0,0,'Données projet'!$E$10+1,1))</f>
        <v>406.67123242209931</v>
      </c>
      <c r="AO128" s="62">
        <f t="shared" si="90"/>
        <v>252.43382636914751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>
        <f>BD128*VLOOKUP('Données projet'!$B$11,Paramètres!$A$1:$I$89,3,0)*VLOOKUP('Données projet'!$B$11,Paramètres!$A$1:$I$89,5,0)</f>
        <v>1.72917680174578E-13</v>
      </c>
      <c r="BF128" s="14">
        <f t="shared" si="91"/>
        <v>2.4372886112056825E-12</v>
      </c>
      <c r="BG128" s="22">
        <f t="shared" si="61"/>
        <v>4.5461092908206203E-12</v>
      </c>
      <c r="BH128" s="62">
        <f t="shared" si="62"/>
        <v>283.04861836897305</v>
      </c>
      <c r="BI128" s="62">
        <f ca="1">AVERAGE(OFFSET($BH$3,0,0,'Données projet'!$E$11+1,1))-AVERAGE(OFFSET($H$3,0,0,'Données projet'!$E$11+1,1))</f>
        <v>446.67723242232324</v>
      </c>
      <c r="BJ128" s="62">
        <f t="shared" si="92"/>
        <v>275.54513370838777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1.9895196601282805E-13</v>
      </c>
      <c r="BZ128" s="14">
        <f>BY128*VLOOKUP('Données projet'!$B$12,Paramètres!$A$1:$I$89,3,0)*VLOOKUP('Données projet'!$B$12,Paramètres!$A$1:$I$89,5,0)</f>
        <v>1.8001173884840681E-13</v>
      </c>
      <c r="CA128" s="14">
        <f t="shared" si="93"/>
        <v>2.5254331426407198E-12</v>
      </c>
      <c r="CB128" s="22">
        <f t="shared" si="64"/>
        <v>4.7119831685935622E-12</v>
      </c>
      <c r="CC128" s="62">
        <f t="shared" si="65"/>
        <v>283.04861836897322</v>
      </c>
      <c r="CD128" s="62">
        <f ca="1">AVERAGE(OFFSET($CC$3,0,0,'Données projet'!$E$12+1,1))-AVERAGE(OFFSET($H$3,0,0,'Données projet'!$E$12+1,1))</f>
        <v>312.43110610485337</v>
      </c>
      <c r="CE128" s="62">
        <f t="shared" si="94"/>
        <v>442.54749157177571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1.2703963194504224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1.2703963194504224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283.2270351804238</v>
      </c>
      <c r="S129" s="62">
        <f ca="1">AVERAGE(OFFSET($R$3,0,0,'Données projet'!$E$9+1,1))-AVERAGE(OFFSET($H$3,0,0,'Données projet'!$E$9+1,1))</f>
        <v>289.69436826914978</v>
      </c>
      <c r="T129" s="62">
        <f t="shared" si="88"/>
        <v>242.84781402593845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1.5429577615577727E-13</v>
      </c>
      <c r="AK129" s="14">
        <f t="shared" si="89"/>
        <v>2.2038482767263348E-12</v>
      </c>
      <c r="AL129" s="22">
        <f t="shared" si="58"/>
        <v>4.107100892103012E-12</v>
      </c>
      <c r="AM129" s="62">
        <f t="shared" si="59"/>
        <v>283.2270351804263</v>
      </c>
      <c r="AN129" s="62">
        <f ca="1">AVERAGE(OFFSET($AM$3,0,0,'Données projet'!$E$10+1,1))-AVERAGE(OFFSET($H$3,0,0,'Données projet'!$E$10+1,1))</f>
        <v>406.67123242209931</v>
      </c>
      <c r="AO129" s="62">
        <f t="shared" si="90"/>
        <v>252.43382636914751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>
        <f>BD129*VLOOKUP('Données projet'!$B$11,Paramètres!$A$1:$I$89,3,0)*VLOOKUP('Données projet'!$B$11,Paramètres!$A$1:$I$89,5,0)</f>
        <v>1.72917680174578E-13</v>
      </c>
      <c r="BF129" s="14">
        <f t="shared" si="91"/>
        <v>2.4372886112056825E-12</v>
      </c>
      <c r="BG129" s="22">
        <f t="shared" si="61"/>
        <v>4.5461092908206203E-12</v>
      </c>
      <c r="BH129" s="62">
        <f t="shared" si="62"/>
        <v>283.22703518042675</v>
      </c>
      <c r="BI129" s="62">
        <f ca="1">AVERAGE(OFFSET($BH$3,0,0,'Données projet'!$E$11+1,1))-AVERAGE(OFFSET($H$3,0,0,'Données projet'!$E$11+1,1))</f>
        <v>446.67723242232324</v>
      </c>
      <c r="BJ129" s="62">
        <f t="shared" si="92"/>
        <v>275.54513370838777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1.9895196601282805E-13</v>
      </c>
      <c r="BZ129" s="14">
        <f>BY129*VLOOKUP('Données projet'!$B$12,Paramètres!$A$1:$I$89,3,0)*VLOOKUP('Données projet'!$B$12,Paramètres!$A$1:$I$89,5,0)</f>
        <v>1.8001173884840681E-13</v>
      </c>
      <c r="CA129" s="14">
        <f t="shared" si="93"/>
        <v>2.5254331426407198E-12</v>
      </c>
      <c r="CB129" s="22">
        <f t="shared" si="64"/>
        <v>4.7119831685935622E-12</v>
      </c>
      <c r="CC129" s="62">
        <f t="shared" si="65"/>
        <v>283.22703518042692</v>
      </c>
      <c r="CD129" s="62">
        <f ca="1">AVERAGE(OFFSET($CC$3,0,0,'Données projet'!$E$12+1,1))-AVERAGE(OFFSET($H$3,0,0,'Données projet'!$E$12+1,1))</f>
        <v>312.43110610485337</v>
      </c>
      <c r="CE129" s="62">
        <f t="shared" si="94"/>
        <v>442.54749157177571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1.2454846224912428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1.2454846224912428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283.40235685907902</v>
      </c>
      <c r="S130" s="62">
        <f ca="1">AVERAGE(OFFSET($R$3,0,0,'Données projet'!$E$9+1,1))-AVERAGE(OFFSET($H$3,0,0,'Données projet'!$E$9+1,1))</f>
        <v>289.69436826914978</v>
      </c>
      <c r="T130" s="62">
        <f t="shared" si="88"/>
        <v>242.84781402593845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1.5429577615577727E-13</v>
      </c>
      <c r="AK130" s="14">
        <f t="shared" si="89"/>
        <v>2.2038482767263348E-12</v>
      </c>
      <c r="AL130" s="22">
        <f t="shared" si="58"/>
        <v>4.107100892103012E-12</v>
      </c>
      <c r="AM130" s="62">
        <f t="shared" si="59"/>
        <v>283.40235685908152</v>
      </c>
      <c r="AN130" s="62">
        <f ca="1">AVERAGE(OFFSET($AM$3,0,0,'Données projet'!$E$10+1,1))-AVERAGE(OFFSET($H$3,0,0,'Données projet'!$E$10+1,1))</f>
        <v>406.67123242209931</v>
      </c>
      <c r="AO130" s="62">
        <f t="shared" si="90"/>
        <v>252.43382636914751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>
        <f>BD130*VLOOKUP('Données projet'!$B$11,Paramètres!$A$1:$I$89,3,0)*VLOOKUP('Données projet'!$B$11,Paramètres!$A$1:$I$89,5,0)</f>
        <v>1.72917680174578E-13</v>
      </c>
      <c r="BF130" s="14">
        <f t="shared" si="91"/>
        <v>2.4372886112056825E-12</v>
      </c>
      <c r="BG130" s="22">
        <f t="shared" si="61"/>
        <v>4.5461092908206203E-12</v>
      </c>
      <c r="BH130" s="62">
        <f t="shared" si="62"/>
        <v>283.40235685908198</v>
      </c>
      <c r="BI130" s="62">
        <f ca="1">AVERAGE(OFFSET($BH$3,0,0,'Données projet'!$E$11+1,1))-AVERAGE(OFFSET($H$3,0,0,'Données projet'!$E$11+1,1))</f>
        <v>446.67723242232324</v>
      </c>
      <c r="BJ130" s="62">
        <f t="shared" si="92"/>
        <v>275.54513370838777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1.9895196601282805E-13</v>
      </c>
      <c r="BZ130" s="14">
        <f>BY130*VLOOKUP('Données projet'!$B$12,Paramètres!$A$1:$I$89,3,0)*VLOOKUP('Données projet'!$B$12,Paramètres!$A$1:$I$89,5,0)</f>
        <v>1.8001173884840681E-13</v>
      </c>
      <c r="CA130" s="14">
        <f t="shared" si="93"/>
        <v>2.5254331426407198E-12</v>
      </c>
      <c r="CB130" s="22">
        <f t="shared" si="64"/>
        <v>4.7119831685935622E-12</v>
      </c>
      <c r="CC130" s="62">
        <f t="shared" si="65"/>
        <v>283.40235685908215</v>
      </c>
      <c r="CD130" s="62">
        <f ca="1">AVERAGE(OFFSET($CC$3,0,0,'Données projet'!$E$12+1,1))-AVERAGE(OFFSET($H$3,0,0,'Données projet'!$E$12+1,1))</f>
        <v>312.43110610485337</v>
      </c>
      <c r="CE130" s="62">
        <f t="shared" si="94"/>
        <v>442.54749157177571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1.2210614287147981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1.2210614287147981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283.57463709857012</v>
      </c>
      <c r="S131" s="62">
        <f ca="1">AVERAGE(OFFSET($R$3,0,0,'Données projet'!$E$9+1,1))-AVERAGE(OFFSET($H$3,0,0,'Données projet'!$E$9+1,1))</f>
        <v>289.69436826914978</v>
      </c>
      <c r="T131" s="62">
        <f t="shared" si="88"/>
        <v>242.84781402593845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1.5429577615577727E-13</v>
      </c>
      <c r="AK131" s="14">
        <f t="shared" si="89"/>
        <v>2.2038482767263348E-12</v>
      </c>
      <c r="AL131" s="22">
        <f t="shared" si="58"/>
        <v>4.107100892103012E-12</v>
      </c>
      <c r="AM131" s="62">
        <f t="shared" si="59"/>
        <v>283.57463709857262</v>
      </c>
      <c r="AN131" s="62">
        <f ca="1">AVERAGE(OFFSET($AM$3,0,0,'Données projet'!$E$10+1,1))-AVERAGE(OFFSET($H$3,0,0,'Données projet'!$E$10+1,1))</f>
        <v>406.67123242209931</v>
      </c>
      <c r="AO131" s="62">
        <f t="shared" si="90"/>
        <v>252.43382636914751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>
        <f>BD131*VLOOKUP('Données projet'!$B$11,Paramètres!$A$1:$I$89,3,0)*VLOOKUP('Données projet'!$B$11,Paramètres!$A$1:$I$89,5,0)</f>
        <v>1.72917680174578E-13</v>
      </c>
      <c r="BF131" s="14">
        <f t="shared" si="91"/>
        <v>2.4372886112056825E-12</v>
      </c>
      <c r="BG131" s="22">
        <f t="shared" si="61"/>
        <v>4.5461092908206203E-12</v>
      </c>
      <c r="BH131" s="62">
        <f t="shared" si="62"/>
        <v>283.57463709857308</v>
      </c>
      <c r="BI131" s="62">
        <f ca="1">AVERAGE(OFFSET($BH$3,0,0,'Données projet'!$E$11+1,1))-AVERAGE(OFFSET($H$3,0,0,'Données projet'!$E$11+1,1))</f>
        <v>446.67723242232324</v>
      </c>
      <c r="BJ131" s="62">
        <f t="shared" si="92"/>
        <v>275.54513370838777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1.9895196601282805E-13</v>
      </c>
      <c r="BZ131" s="14">
        <f>BY131*VLOOKUP('Données projet'!$B$12,Paramètres!$A$1:$I$89,3,0)*VLOOKUP('Données projet'!$B$12,Paramètres!$A$1:$I$89,5,0)</f>
        <v>1.8001173884840681E-13</v>
      </c>
      <c r="CA131" s="14">
        <f t="shared" si="93"/>
        <v>2.5254331426407198E-12</v>
      </c>
      <c r="CB131" s="22">
        <f t="shared" si="64"/>
        <v>4.7119831685935622E-12</v>
      </c>
      <c r="CC131" s="62">
        <f t="shared" si="65"/>
        <v>283.57463709857325</v>
      </c>
      <c r="CD131" s="62">
        <f ca="1">AVERAGE(OFFSET($CC$3,0,0,'Données projet'!$E$12+1,1))-AVERAGE(OFFSET($H$3,0,0,'Données projet'!$E$12+1,1))</f>
        <v>312.43110610485337</v>
      </c>
      <c r="CE131" s="62">
        <f t="shared" si="94"/>
        <v>442.54749157177571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1.1971171588716321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1.1971171588716321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283.74392866106695</v>
      </c>
      <c r="S132" s="62">
        <f ca="1">AVERAGE(OFFSET($R$3,0,0,'Données projet'!$E$9+1,1))-AVERAGE(OFFSET($H$3,0,0,'Données projet'!$E$9+1,1))</f>
        <v>289.69436826914978</v>
      </c>
      <c r="T132" s="62">
        <f t="shared" si="88"/>
        <v>242.84781402593845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1.5429577615577727E-13</v>
      </c>
      <c r="AK132" s="14">
        <f t="shared" si="89"/>
        <v>2.2038482767263348E-12</v>
      </c>
      <c r="AL132" s="22">
        <f t="shared" ref="AL132:AL153" si="112">(AJ132+AK132)*0.475*44/12</f>
        <v>4.107100892103012E-12</v>
      </c>
      <c r="AM132" s="62">
        <f t="shared" ref="AM132:AM195" si="113">AL132+(AD132+AE132)*44/12</f>
        <v>283.74392866106945</v>
      </c>
      <c r="AN132" s="62">
        <f ca="1">AVERAGE(OFFSET($AM$3,0,0,'Données projet'!$E$10+1,1))-AVERAGE(OFFSET($H$3,0,0,'Données projet'!$E$10+1,1))</f>
        <v>406.67123242209931</v>
      </c>
      <c r="AO132" s="62">
        <f t="shared" si="90"/>
        <v>252.43382636914751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>
        <f>BD132*VLOOKUP('Données projet'!$B$11,Paramètres!$A$1:$I$89,3,0)*VLOOKUP('Données projet'!$B$11,Paramètres!$A$1:$I$89,5,0)</f>
        <v>1.72917680174578E-13</v>
      </c>
      <c r="BF132" s="14">
        <f t="shared" si="91"/>
        <v>2.4372886112056825E-12</v>
      </c>
      <c r="BG132" s="22">
        <f t="shared" ref="BG132:BG153" si="115">(BE132+BF132)*0.475*44/12</f>
        <v>4.5461092908206203E-12</v>
      </c>
      <c r="BH132" s="62">
        <f t="shared" ref="BH132:BH195" si="116">BG132+(AY132+AZ132)*44/12</f>
        <v>283.7439286610699</v>
      </c>
      <c r="BI132" s="62">
        <f ca="1">AVERAGE(OFFSET($BH$3,0,0,'Données projet'!$E$11+1,1))-AVERAGE(OFFSET($H$3,0,0,'Données projet'!$E$11+1,1))</f>
        <v>446.67723242232324</v>
      </c>
      <c r="BJ132" s="62">
        <f t="shared" si="92"/>
        <v>275.54513370838777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1.9895196601282805E-13</v>
      </c>
      <c r="BZ132" s="14">
        <f>BY132*VLOOKUP('Données projet'!$B$12,Paramètres!$A$1:$I$89,3,0)*VLOOKUP('Données projet'!$B$12,Paramètres!$A$1:$I$89,5,0)</f>
        <v>1.8001173884840681E-13</v>
      </c>
      <c r="CA132" s="14">
        <f t="shared" si="93"/>
        <v>2.5254331426407198E-12</v>
      </c>
      <c r="CB132" s="22">
        <f t="shared" ref="CB132:CB153" si="118">(BZ132+CA132)*0.475*44/12</f>
        <v>4.7119831685935622E-12</v>
      </c>
      <c r="CC132" s="62">
        <f t="shared" ref="CC132:CC195" si="119">CB132+(BT132+BU132)*44/12</f>
        <v>283.74392866107007</v>
      </c>
      <c r="CD132" s="62">
        <f ca="1">AVERAGE(OFFSET($CC$3,0,0,'Données projet'!$E$12+1,1))-AVERAGE(OFFSET($H$3,0,0,'Données projet'!$E$12+1,1))</f>
        <v>312.43110610485337</v>
      </c>
      <c r="CE132" s="62">
        <f t="shared" si="94"/>
        <v>442.54749157177571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1.1736424215555281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1.1736424215555281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283.9102833934337</v>
      </c>
      <c r="S133" s="62">
        <f ca="1">AVERAGE(OFFSET($R$3,0,0,'Données projet'!$E$9+1,1))-AVERAGE(OFFSET($H$3,0,0,'Données projet'!$E$9+1,1))</f>
        <v>289.69436826914978</v>
      </c>
      <c r="T133" s="62">
        <f t="shared" ref="T133:T196" si="142">$T$3</f>
        <v>242.84781402593845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1.5429577615577727E-13</v>
      </c>
      <c r="AK133" s="14">
        <f t="shared" ref="AK133:AK153" si="143">EXP(-1.0587+0.8836*LN(AJ133)+0.284)</f>
        <v>2.2038482767263348E-12</v>
      </c>
      <c r="AL133" s="22">
        <f t="shared" si="112"/>
        <v>4.107100892103012E-12</v>
      </c>
      <c r="AM133" s="62">
        <f t="shared" si="113"/>
        <v>283.9102833934362</v>
      </c>
      <c r="AN133" s="62">
        <f ca="1">AVERAGE(OFFSET($AM$3,0,0,'Données projet'!$E$10+1,1))-AVERAGE(OFFSET($H$3,0,0,'Données projet'!$E$10+1,1))</f>
        <v>406.67123242209931</v>
      </c>
      <c r="AO133" s="62">
        <f t="shared" ref="AO133:AO196" si="144">$AO$3</f>
        <v>252.43382636914751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>
        <f>BD133*VLOOKUP('Données projet'!$B$11,Paramètres!$A$1:$I$89,3,0)*VLOOKUP('Données projet'!$B$11,Paramètres!$A$1:$I$89,5,0)</f>
        <v>1.72917680174578E-13</v>
      </c>
      <c r="BF133" s="14">
        <f t="shared" ref="BF133:BF153" si="145">EXP(-1.0587+0.8836*LN(BE133)+0.284)</f>
        <v>2.4372886112056825E-12</v>
      </c>
      <c r="BG133" s="22">
        <f t="shared" si="115"/>
        <v>4.5461092908206203E-12</v>
      </c>
      <c r="BH133" s="62">
        <f t="shared" si="116"/>
        <v>283.91028339343666</v>
      </c>
      <c r="BI133" s="62">
        <f ca="1">AVERAGE(OFFSET($BH$3,0,0,'Données projet'!$E$11+1,1))-AVERAGE(OFFSET($H$3,0,0,'Données projet'!$E$11+1,1))</f>
        <v>446.67723242232324</v>
      </c>
      <c r="BJ133" s="62">
        <f t="shared" ref="BJ133:BJ196" si="146">$BJ$3</f>
        <v>275.54513370838777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1.9895196601282805E-13</v>
      </c>
      <c r="BZ133" s="14">
        <f>BY133*VLOOKUP('Données projet'!$B$12,Paramètres!$A$1:$I$89,3,0)*VLOOKUP('Données projet'!$B$12,Paramètres!$A$1:$I$89,5,0)</f>
        <v>1.8001173884840681E-13</v>
      </c>
      <c r="CA133" s="14">
        <f t="shared" ref="CA133:CA153" si="147">EXP(-1.0587+0.8836*LN(BZ133)+0.284)</f>
        <v>2.5254331426407198E-12</v>
      </c>
      <c r="CB133" s="22">
        <f t="shared" si="118"/>
        <v>4.7119831685935622E-12</v>
      </c>
      <c r="CC133" s="62">
        <f t="shared" si="119"/>
        <v>283.91028339343683</v>
      </c>
      <c r="CD133" s="62">
        <f ca="1">AVERAGE(OFFSET($CC$3,0,0,'Données projet'!$E$12+1,1))-AVERAGE(OFFSET($H$3,0,0,'Données projet'!$E$12+1,1))</f>
        <v>312.43110610485337</v>
      </c>
      <c r="CE133" s="62">
        <f t="shared" ref="CE133:CE196" si="148">$CE$3</f>
        <v>442.54749157177571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1.150628009520017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1.150628009520017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284.07375224310732</v>
      </c>
      <c r="S134" s="62">
        <f ca="1">AVERAGE(OFFSET($R$3,0,0,'Données projet'!$E$9+1,1))-AVERAGE(OFFSET($H$3,0,0,'Données projet'!$E$9+1,1))</f>
        <v>289.69436826914978</v>
      </c>
      <c r="T134" s="62">
        <f t="shared" si="142"/>
        <v>242.84781402593845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1.5429577615577727E-13</v>
      </c>
      <c r="AK134" s="14">
        <f t="shared" si="143"/>
        <v>2.2038482767263348E-12</v>
      </c>
      <c r="AL134" s="22">
        <f t="shared" si="112"/>
        <v>4.107100892103012E-12</v>
      </c>
      <c r="AM134" s="62">
        <f t="shared" si="113"/>
        <v>284.07375224310982</v>
      </c>
      <c r="AN134" s="62">
        <f ca="1">AVERAGE(OFFSET($AM$3,0,0,'Données projet'!$E$10+1,1))-AVERAGE(OFFSET($H$3,0,0,'Données projet'!$E$10+1,1))</f>
        <v>406.67123242209931</v>
      </c>
      <c r="AO134" s="62">
        <f t="shared" si="144"/>
        <v>252.43382636914751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>
        <f>BD134*VLOOKUP('Données projet'!$B$11,Paramètres!$A$1:$I$89,3,0)*VLOOKUP('Données projet'!$B$11,Paramètres!$A$1:$I$89,5,0)</f>
        <v>1.72917680174578E-13</v>
      </c>
      <c r="BF134" s="14">
        <f t="shared" si="145"/>
        <v>2.4372886112056825E-12</v>
      </c>
      <c r="BG134" s="22">
        <f t="shared" si="115"/>
        <v>4.5461092908206203E-12</v>
      </c>
      <c r="BH134" s="62">
        <f t="shared" si="116"/>
        <v>284.07375224311028</v>
      </c>
      <c r="BI134" s="62">
        <f ca="1">AVERAGE(OFFSET($BH$3,0,0,'Données projet'!$E$11+1,1))-AVERAGE(OFFSET($H$3,0,0,'Données projet'!$E$11+1,1))</f>
        <v>446.67723242232324</v>
      </c>
      <c r="BJ134" s="62">
        <f t="shared" si="146"/>
        <v>275.54513370838777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1.9895196601282805E-13</v>
      </c>
      <c r="BZ134" s="14">
        <f>BY134*VLOOKUP('Données projet'!$B$12,Paramètres!$A$1:$I$89,3,0)*VLOOKUP('Données projet'!$B$12,Paramètres!$A$1:$I$89,5,0)</f>
        <v>1.8001173884840681E-13</v>
      </c>
      <c r="CA134" s="14">
        <f t="shared" si="147"/>
        <v>2.5254331426407198E-12</v>
      </c>
      <c r="CB134" s="22">
        <f t="shared" si="118"/>
        <v>4.7119831685935622E-12</v>
      </c>
      <c r="CC134" s="62">
        <f t="shared" si="119"/>
        <v>284.07375224311045</v>
      </c>
      <c r="CD134" s="62">
        <f ca="1">AVERAGE(OFFSET($CC$3,0,0,'Données projet'!$E$12+1,1))-AVERAGE(OFFSET($H$3,0,0,'Données projet'!$E$12+1,1))</f>
        <v>312.43110610485337</v>
      </c>
      <c r="CE134" s="62">
        <f t="shared" si="148"/>
        <v>442.54749157177571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1.1280648960671169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1.1280648960671169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284.23438527370075</v>
      </c>
      <c r="S135" s="62">
        <f ca="1">AVERAGE(OFFSET($R$3,0,0,'Données projet'!$E$9+1,1))-AVERAGE(OFFSET($H$3,0,0,'Données projet'!$E$9+1,1))</f>
        <v>289.69436826914978</v>
      </c>
      <c r="T135" s="62">
        <f t="shared" si="142"/>
        <v>242.84781402593845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1.5429577615577727E-13</v>
      </c>
      <c r="AK135" s="14">
        <f t="shared" si="143"/>
        <v>2.2038482767263348E-12</v>
      </c>
      <c r="AL135" s="22">
        <f t="shared" si="112"/>
        <v>4.107100892103012E-12</v>
      </c>
      <c r="AM135" s="62">
        <f t="shared" si="113"/>
        <v>284.23438527370325</v>
      </c>
      <c r="AN135" s="62">
        <f ca="1">AVERAGE(OFFSET($AM$3,0,0,'Données projet'!$E$10+1,1))-AVERAGE(OFFSET($H$3,0,0,'Données projet'!$E$10+1,1))</f>
        <v>406.67123242209931</v>
      </c>
      <c r="AO135" s="62">
        <f t="shared" si="144"/>
        <v>252.43382636914751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>
        <f>BD135*VLOOKUP('Données projet'!$B$11,Paramètres!$A$1:$I$89,3,0)*VLOOKUP('Données projet'!$B$11,Paramètres!$A$1:$I$89,5,0)</f>
        <v>1.72917680174578E-13</v>
      </c>
      <c r="BF135" s="14">
        <f t="shared" si="145"/>
        <v>2.4372886112056825E-12</v>
      </c>
      <c r="BG135" s="22">
        <f t="shared" si="115"/>
        <v>4.5461092908206203E-12</v>
      </c>
      <c r="BH135" s="62">
        <f t="shared" si="116"/>
        <v>284.23438527370371</v>
      </c>
      <c r="BI135" s="62">
        <f ca="1">AVERAGE(OFFSET($BH$3,0,0,'Données projet'!$E$11+1,1))-AVERAGE(OFFSET($H$3,0,0,'Données projet'!$E$11+1,1))</f>
        <v>446.67723242232324</v>
      </c>
      <c r="BJ135" s="62">
        <f t="shared" si="146"/>
        <v>275.54513370838777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1.9895196601282805E-13</v>
      </c>
      <c r="BZ135" s="14">
        <f>BY135*VLOOKUP('Données projet'!$B$12,Paramètres!$A$1:$I$89,3,0)*VLOOKUP('Données projet'!$B$12,Paramètres!$A$1:$I$89,5,0)</f>
        <v>1.8001173884840681E-13</v>
      </c>
      <c r="CA135" s="14">
        <f t="shared" si="147"/>
        <v>2.5254331426407198E-12</v>
      </c>
      <c r="CB135" s="22">
        <f t="shared" si="118"/>
        <v>4.7119831685935622E-12</v>
      </c>
      <c r="CC135" s="62">
        <f t="shared" si="119"/>
        <v>284.23438527370388</v>
      </c>
      <c r="CD135" s="62">
        <f ca="1">AVERAGE(OFFSET($CC$3,0,0,'Données projet'!$E$12+1,1))-AVERAGE(OFFSET($H$3,0,0,'Données projet'!$E$12+1,1))</f>
        <v>312.43110610485337</v>
      </c>
      <c r="CE135" s="62">
        <f t="shared" si="148"/>
        <v>442.54749157177571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1.1059442315068879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1.1059442315068879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284.39223168033499</v>
      </c>
      <c r="S136" s="62">
        <f ca="1">AVERAGE(OFFSET($R$3,0,0,'Données projet'!$E$9+1,1))-AVERAGE(OFFSET($H$3,0,0,'Données projet'!$E$9+1,1))</f>
        <v>289.69436826914978</v>
      </c>
      <c r="T136" s="62">
        <f t="shared" si="142"/>
        <v>242.84781402593845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1.5429577615577727E-13</v>
      </c>
      <c r="AK136" s="14">
        <f t="shared" si="143"/>
        <v>2.2038482767263348E-12</v>
      </c>
      <c r="AL136" s="22">
        <f t="shared" si="112"/>
        <v>4.107100892103012E-12</v>
      </c>
      <c r="AM136" s="62">
        <f t="shared" si="113"/>
        <v>284.39223168033749</v>
      </c>
      <c r="AN136" s="62">
        <f ca="1">AVERAGE(OFFSET($AM$3,0,0,'Données projet'!$E$10+1,1))-AVERAGE(OFFSET($H$3,0,0,'Données projet'!$E$10+1,1))</f>
        <v>406.67123242209931</v>
      </c>
      <c r="AO136" s="62">
        <f t="shared" si="144"/>
        <v>252.43382636914751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>
        <f>BD136*VLOOKUP('Données projet'!$B$11,Paramètres!$A$1:$I$89,3,0)*VLOOKUP('Données projet'!$B$11,Paramètres!$A$1:$I$89,5,0)</f>
        <v>1.72917680174578E-13</v>
      </c>
      <c r="BF136" s="14">
        <f t="shared" si="145"/>
        <v>2.4372886112056825E-12</v>
      </c>
      <c r="BG136" s="22">
        <f t="shared" si="115"/>
        <v>4.5461092908206203E-12</v>
      </c>
      <c r="BH136" s="62">
        <f t="shared" si="116"/>
        <v>284.39223168033794</v>
      </c>
      <c r="BI136" s="62">
        <f ca="1">AVERAGE(OFFSET($BH$3,0,0,'Données projet'!$E$11+1,1))-AVERAGE(OFFSET($H$3,0,0,'Données projet'!$E$11+1,1))</f>
        <v>446.67723242232324</v>
      </c>
      <c r="BJ136" s="62">
        <f t="shared" si="146"/>
        <v>275.54513370838777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1.9895196601282805E-13</v>
      </c>
      <c r="BZ136" s="14">
        <f>BY136*VLOOKUP('Données projet'!$B$12,Paramètres!$A$1:$I$89,3,0)*VLOOKUP('Données projet'!$B$12,Paramètres!$A$1:$I$89,5,0)</f>
        <v>1.8001173884840681E-13</v>
      </c>
      <c r="CA136" s="14">
        <f t="shared" si="147"/>
        <v>2.5254331426407198E-12</v>
      </c>
      <c r="CB136" s="22">
        <f t="shared" si="118"/>
        <v>4.7119831685935622E-12</v>
      </c>
      <c r="CC136" s="62">
        <f t="shared" si="119"/>
        <v>284.39223168033811</v>
      </c>
      <c r="CD136" s="62">
        <f ca="1">AVERAGE(OFFSET($CC$3,0,0,'Données projet'!$E$12+1,1))-AVERAGE(OFFSET($H$3,0,0,'Données projet'!$E$12+1,1))</f>
        <v>312.43110610485337</v>
      </c>
      <c r="CE136" s="62">
        <f t="shared" si="148"/>
        <v>442.54749157177571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1.0842573396864119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1.0842573396864119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284.54733980470587</v>
      </c>
      <c r="S137" s="62">
        <f ca="1">AVERAGE(OFFSET($R$3,0,0,'Données projet'!$E$9+1,1))-AVERAGE(OFFSET($H$3,0,0,'Données projet'!$E$9+1,1))</f>
        <v>289.69436826914978</v>
      </c>
      <c r="T137" s="62">
        <f t="shared" si="142"/>
        <v>242.84781402593845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1.5429577615577727E-13</v>
      </c>
      <c r="AK137" s="14">
        <f t="shared" si="143"/>
        <v>2.2038482767263348E-12</v>
      </c>
      <c r="AL137" s="22">
        <f t="shared" si="112"/>
        <v>4.107100892103012E-12</v>
      </c>
      <c r="AM137" s="62">
        <f t="shared" si="113"/>
        <v>284.54733980470837</v>
      </c>
      <c r="AN137" s="62">
        <f ca="1">AVERAGE(OFFSET($AM$3,0,0,'Données projet'!$E$10+1,1))-AVERAGE(OFFSET($H$3,0,0,'Données projet'!$E$10+1,1))</f>
        <v>406.67123242209931</v>
      </c>
      <c r="AO137" s="62">
        <f t="shared" si="144"/>
        <v>252.43382636914751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>
        <f>BD137*VLOOKUP('Données projet'!$B$11,Paramètres!$A$1:$I$89,3,0)*VLOOKUP('Données projet'!$B$11,Paramètres!$A$1:$I$89,5,0)</f>
        <v>1.72917680174578E-13</v>
      </c>
      <c r="BF137" s="14">
        <f t="shared" si="145"/>
        <v>2.4372886112056825E-12</v>
      </c>
      <c r="BG137" s="22">
        <f t="shared" si="115"/>
        <v>4.5461092908206203E-12</v>
      </c>
      <c r="BH137" s="62">
        <f t="shared" si="116"/>
        <v>284.54733980470883</v>
      </c>
      <c r="BI137" s="62">
        <f ca="1">AVERAGE(OFFSET($BH$3,0,0,'Données projet'!$E$11+1,1))-AVERAGE(OFFSET($H$3,0,0,'Données projet'!$E$11+1,1))</f>
        <v>446.67723242232324</v>
      </c>
      <c r="BJ137" s="62">
        <f t="shared" si="146"/>
        <v>275.54513370838777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1.9895196601282805E-13</v>
      </c>
      <c r="BZ137" s="14">
        <f>BY137*VLOOKUP('Données projet'!$B$12,Paramètres!$A$1:$I$89,3,0)*VLOOKUP('Données projet'!$B$12,Paramètres!$A$1:$I$89,5,0)</f>
        <v>1.8001173884840681E-13</v>
      </c>
      <c r="CA137" s="14">
        <f t="shared" si="147"/>
        <v>2.5254331426407198E-12</v>
      </c>
      <c r="CB137" s="22">
        <f t="shared" si="118"/>
        <v>4.7119831685935622E-12</v>
      </c>
      <c r="CC137" s="62">
        <f t="shared" si="119"/>
        <v>284.547339804709</v>
      </c>
      <c r="CD137" s="62">
        <f ca="1">AVERAGE(OFFSET($CC$3,0,0,'Données projet'!$E$12+1,1))-AVERAGE(OFFSET($H$3,0,0,'Données projet'!$E$12+1,1))</f>
        <v>312.43110610485337</v>
      </c>
      <c r="CE137" s="62">
        <f t="shared" si="148"/>
        <v>442.54749157177571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1.0629957145868376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1.0629957145868376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284.69975714988874</v>
      </c>
      <c r="S138" s="62">
        <f ca="1">AVERAGE(OFFSET($R$3,0,0,'Données projet'!$E$9+1,1))-AVERAGE(OFFSET($H$3,0,0,'Données projet'!$E$9+1,1))</f>
        <v>289.69436826914978</v>
      </c>
      <c r="T138" s="62">
        <f t="shared" si="142"/>
        <v>242.84781402593845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1.5429577615577727E-13</v>
      </c>
      <c r="AK138" s="14">
        <f t="shared" si="143"/>
        <v>2.2038482767263348E-12</v>
      </c>
      <c r="AL138" s="22">
        <f t="shared" si="112"/>
        <v>4.107100892103012E-12</v>
      </c>
      <c r="AM138" s="62">
        <f t="shared" si="113"/>
        <v>284.69975714989124</v>
      </c>
      <c r="AN138" s="62">
        <f ca="1">AVERAGE(OFFSET($AM$3,0,0,'Données projet'!$E$10+1,1))-AVERAGE(OFFSET($H$3,0,0,'Données projet'!$E$10+1,1))</f>
        <v>406.67123242209931</v>
      </c>
      <c r="AO138" s="62">
        <f t="shared" si="144"/>
        <v>252.43382636914751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>
        <f>BD138*VLOOKUP('Données projet'!$B$11,Paramètres!$A$1:$I$89,3,0)*VLOOKUP('Données projet'!$B$11,Paramètres!$A$1:$I$89,5,0)</f>
        <v>1.72917680174578E-13</v>
      </c>
      <c r="BF138" s="14">
        <f t="shared" si="145"/>
        <v>2.4372886112056825E-12</v>
      </c>
      <c r="BG138" s="22">
        <f t="shared" si="115"/>
        <v>4.5461092908206203E-12</v>
      </c>
      <c r="BH138" s="62">
        <f t="shared" si="116"/>
        <v>284.6997571498917</v>
      </c>
      <c r="BI138" s="62">
        <f ca="1">AVERAGE(OFFSET($BH$3,0,0,'Données projet'!$E$11+1,1))-AVERAGE(OFFSET($H$3,0,0,'Données projet'!$E$11+1,1))</f>
        <v>446.67723242232324</v>
      </c>
      <c r="BJ138" s="62">
        <f t="shared" si="146"/>
        <v>275.54513370838777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1.9895196601282805E-13</v>
      </c>
      <c r="BZ138" s="14">
        <f>BY138*VLOOKUP('Données projet'!$B$12,Paramètres!$A$1:$I$89,3,0)*VLOOKUP('Données projet'!$B$12,Paramètres!$A$1:$I$89,5,0)</f>
        <v>1.8001173884840681E-13</v>
      </c>
      <c r="CA138" s="14">
        <f t="shared" si="147"/>
        <v>2.5254331426407198E-12</v>
      </c>
      <c r="CB138" s="22">
        <f t="shared" si="118"/>
        <v>4.7119831685935622E-12</v>
      </c>
      <c r="CC138" s="62">
        <f t="shared" si="119"/>
        <v>284.69975714989187</v>
      </c>
      <c r="CD138" s="62">
        <f ca="1">AVERAGE(OFFSET($CC$3,0,0,'Données projet'!$E$12+1,1))-AVERAGE(OFFSET($H$3,0,0,'Données projet'!$E$12+1,1))</f>
        <v>312.43110610485337</v>
      </c>
      <c r="CE138" s="62">
        <f t="shared" si="148"/>
        <v>442.54749157177571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1.0421510169871551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1.0421510169871551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284.84953039488681</v>
      </c>
      <c r="S139" s="62">
        <f ca="1">AVERAGE(OFFSET($R$3,0,0,'Données projet'!$E$9+1,1))-AVERAGE(OFFSET($H$3,0,0,'Données projet'!$E$9+1,1))</f>
        <v>289.69436826914978</v>
      </c>
      <c r="T139" s="62">
        <f t="shared" si="142"/>
        <v>242.84781402593845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1.5429577615577727E-13</v>
      </c>
      <c r="AK139" s="14">
        <f t="shared" si="143"/>
        <v>2.2038482767263348E-12</v>
      </c>
      <c r="AL139" s="22">
        <f t="shared" si="112"/>
        <v>4.107100892103012E-12</v>
      </c>
      <c r="AM139" s="62">
        <f t="shared" si="113"/>
        <v>284.84953039488931</v>
      </c>
      <c r="AN139" s="62">
        <f ca="1">AVERAGE(OFFSET($AM$3,0,0,'Données projet'!$E$10+1,1))-AVERAGE(OFFSET($H$3,0,0,'Données projet'!$E$10+1,1))</f>
        <v>406.67123242209931</v>
      </c>
      <c r="AO139" s="62">
        <f t="shared" si="144"/>
        <v>252.43382636914751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>
        <f>BD139*VLOOKUP('Données projet'!$B$11,Paramètres!$A$1:$I$89,3,0)*VLOOKUP('Données projet'!$B$11,Paramètres!$A$1:$I$89,5,0)</f>
        <v>1.72917680174578E-13</v>
      </c>
      <c r="BF139" s="14">
        <f t="shared" si="145"/>
        <v>2.4372886112056825E-12</v>
      </c>
      <c r="BG139" s="22">
        <f t="shared" si="115"/>
        <v>4.5461092908206203E-12</v>
      </c>
      <c r="BH139" s="62">
        <f t="shared" si="116"/>
        <v>284.84953039488977</v>
      </c>
      <c r="BI139" s="62">
        <f ca="1">AVERAGE(OFFSET($BH$3,0,0,'Données projet'!$E$11+1,1))-AVERAGE(OFFSET($H$3,0,0,'Données projet'!$E$11+1,1))</f>
        <v>446.67723242232324</v>
      </c>
      <c r="BJ139" s="62">
        <f t="shared" si="146"/>
        <v>275.54513370838777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1.9895196601282805E-13</v>
      </c>
      <c r="BZ139" s="14">
        <f>BY139*VLOOKUP('Données projet'!$B$12,Paramètres!$A$1:$I$89,3,0)*VLOOKUP('Données projet'!$B$12,Paramètres!$A$1:$I$89,5,0)</f>
        <v>1.8001173884840681E-13</v>
      </c>
      <c r="CA139" s="14">
        <f t="shared" si="147"/>
        <v>2.5254331426407198E-12</v>
      </c>
      <c r="CB139" s="22">
        <f t="shared" si="118"/>
        <v>4.7119831685935622E-12</v>
      </c>
      <c r="CC139" s="62">
        <f t="shared" si="119"/>
        <v>284.84953039488994</v>
      </c>
      <c r="CD139" s="62">
        <f ca="1">AVERAGE(OFFSET($CC$3,0,0,'Données projet'!$E$12+1,1))-AVERAGE(OFFSET($H$3,0,0,'Données projet'!$E$12+1,1))</f>
        <v>312.43110610485337</v>
      </c>
      <c r="CE139" s="62">
        <f t="shared" si="148"/>
        <v>442.54749157177571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1.0217150711933922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1.0217150711933922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284.99670540892697</v>
      </c>
      <c r="S140" s="62">
        <f ca="1">AVERAGE(OFFSET($R$3,0,0,'Données projet'!$E$9+1,1))-AVERAGE(OFFSET($H$3,0,0,'Données projet'!$E$9+1,1))</f>
        <v>289.69436826914978</v>
      </c>
      <c r="T140" s="62">
        <f t="shared" si="142"/>
        <v>242.84781402593845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1.5429577615577727E-13</v>
      </c>
      <c r="AK140" s="14">
        <f t="shared" si="143"/>
        <v>2.2038482767263348E-12</v>
      </c>
      <c r="AL140" s="22">
        <f t="shared" si="112"/>
        <v>4.107100892103012E-12</v>
      </c>
      <c r="AM140" s="62">
        <f t="shared" si="113"/>
        <v>284.99670540892947</v>
      </c>
      <c r="AN140" s="62">
        <f ca="1">AVERAGE(OFFSET($AM$3,0,0,'Données projet'!$E$10+1,1))-AVERAGE(OFFSET($H$3,0,0,'Données projet'!$E$10+1,1))</f>
        <v>406.67123242209931</v>
      </c>
      <c r="AO140" s="62">
        <f t="shared" si="144"/>
        <v>252.43382636914751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>
        <f>BD140*VLOOKUP('Données projet'!$B$11,Paramètres!$A$1:$I$89,3,0)*VLOOKUP('Données projet'!$B$11,Paramètres!$A$1:$I$89,5,0)</f>
        <v>1.72917680174578E-13</v>
      </c>
      <c r="BF140" s="14">
        <f t="shared" si="145"/>
        <v>2.4372886112056825E-12</v>
      </c>
      <c r="BG140" s="22">
        <f t="shared" si="115"/>
        <v>4.5461092908206203E-12</v>
      </c>
      <c r="BH140" s="62">
        <f t="shared" si="116"/>
        <v>284.99670540892993</v>
      </c>
      <c r="BI140" s="62">
        <f ca="1">AVERAGE(OFFSET($BH$3,0,0,'Données projet'!$E$11+1,1))-AVERAGE(OFFSET($H$3,0,0,'Données projet'!$E$11+1,1))</f>
        <v>446.67723242232324</v>
      </c>
      <c r="BJ140" s="62">
        <f t="shared" si="146"/>
        <v>275.54513370838777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1.9895196601282805E-13</v>
      </c>
      <c r="BZ140" s="14">
        <f>BY140*VLOOKUP('Données projet'!$B$12,Paramètres!$A$1:$I$89,3,0)*VLOOKUP('Données projet'!$B$12,Paramètres!$A$1:$I$89,5,0)</f>
        <v>1.8001173884840681E-13</v>
      </c>
      <c r="CA140" s="14">
        <f t="shared" si="147"/>
        <v>2.5254331426407198E-12</v>
      </c>
      <c r="CB140" s="22">
        <f t="shared" si="118"/>
        <v>4.7119831685935622E-12</v>
      </c>
      <c r="CC140" s="62">
        <f t="shared" si="119"/>
        <v>284.9967054089301</v>
      </c>
      <c r="CD140" s="62">
        <f ca="1">AVERAGE(OFFSET($CC$3,0,0,'Données projet'!$E$12+1,1))-AVERAGE(OFFSET($H$3,0,0,'Données projet'!$E$12+1,1))</f>
        <v>312.43110610485337</v>
      </c>
      <c r="CE140" s="62">
        <f t="shared" si="148"/>
        <v>442.54749157177571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1.0016798618319489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1.0016798618319489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285.14132726550753</v>
      </c>
      <c r="S141" s="62">
        <f ca="1">AVERAGE(OFFSET($R$3,0,0,'Données projet'!$E$9+1,1))-AVERAGE(OFFSET($H$3,0,0,'Données projet'!$E$9+1,1))</f>
        <v>289.69436826914978</v>
      </c>
      <c r="T141" s="62">
        <f t="shared" si="142"/>
        <v>242.84781402593845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1.5429577615577727E-13</v>
      </c>
      <c r="AK141" s="14">
        <f t="shared" si="143"/>
        <v>2.2038482767263348E-12</v>
      </c>
      <c r="AL141" s="22">
        <f t="shared" si="112"/>
        <v>4.107100892103012E-12</v>
      </c>
      <c r="AM141" s="62">
        <f t="shared" si="113"/>
        <v>285.14132726551003</v>
      </c>
      <c r="AN141" s="62">
        <f ca="1">AVERAGE(OFFSET($AM$3,0,0,'Données projet'!$E$10+1,1))-AVERAGE(OFFSET($H$3,0,0,'Données projet'!$E$10+1,1))</f>
        <v>406.67123242209931</v>
      </c>
      <c r="AO141" s="62">
        <f t="shared" si="144"/>
        <v>252.43382636914751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>
        <f>BD141*VLOOKUP('Données projet'!$B$11,Paramètres!$A$1:$I$89,3,0)*VLOOKUP('Données projet'!$B$11,Paramètres!$A$1:$I$89,5,0)</f>
        <v>1.72917680174578E-13</v>
      </c>
      <c r="BF141" s="14">
        <f t="shared" si="145"/>
        <v>2.4372886112056825E-12</v>
      </c>
      <c r="BG141" s="22">
        <f t="shared" si="115"/>
        <v>4.5461092908206203E-12</v>
      </c>
      <c r="BH141" s="62">
        <f t="shared" si="116"/>
        <v>285.14132726551048</v>
      </c>
      <c r="BI141" s="62">
        <f ca="1">AVERAGE(OFFSET($BH$3,0,0,'Données projet'!$E$11+1,1))-AVERAGE(OFFSET($H$3,0,0,'Données projet'!$E$11+1,1))</f>
        <v>446.67723242232324</v>
      </c>
      <c r="BJ141" s="62">
        <f t="shared" si="146"/>
        <v>275.54513370838777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1.9895196601282805E-13</v>
      </c>
      <c r="BZ141" s="14">
        <f>BY141*VLOOKUP('Données projet'!$B$12,Paramètres!$A$1:$I$89,3,0)*VLOOKUP('Données projet'!$B$12,Paramètres!$A$1:$I$89,5,0)</f>
        <v>1.8001173884840681E-13</v>
      </c>
      <c r="CA141" s="14">
        <f t="shared" si="147"/>
        <v>2.5254331426407198E-12</v>
      </c>
      <c r="CB141" s="22">
        <f t="shared" si="118"/>
        <v>4.7119831685935622E-12</v>
      </c>
      <c r="CC141" s="62">
        <f t="shared" si="119"/>
        <v>285.14132726551065</v>
      </c>
      <c r="CD141" s="62">
        <f ca="1">AVERAGE(OFFSET($CC$3,0,0,'Données projet'!$E$12+1,1))-AVERAGE(OFFSET($H$3,0,0,'Données projet'!$E$12+1,1))</f>
        <v>312.43110610485337</v>
      </c>
      <c r="CE141" s="62">
        <f t="shared" si="148"/>
        <v>442.54749157177571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0.98203753070581234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0.98203753070581234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285.28344025620248</v>
      </c>
      <c r="S142" s="62">
        <f ca="1">AVERAGE(OFFSET($R$3,0,0,'Données projet'!$E$9+1,1))-AVERAGE(OFFSET($H$3,0,0,'Données projet'!$E$9+1,1))</f>
        <v>289.69436826914978</v>
      </c>
      <c r="T142" s="62">
        <f t="shared" si="142"/>
        <v>242.84781402593845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1.5429577615577727E-13</v>
      </c>
      <c r="AK142" s="14">
        <f t="shared" si="143"/>
        <v>2.2038482767263348E-12</v>
      </c>
      <c r="AL142" s="22">
        <f t="shared" si="112"/>
        <v>4.107100892103012E-12</v>
      </c>
      <c r="AM142" s="62">
        <f t="shared" si="113"/>
        <v>285.28344025620498</v>
      </c>
      <c r="AN142" s="62">
        <f ca="1">AVERAGE(OFFSET($AM$3,0,0,'Données projet'!$E$10+1,1))-AVERAGE(OFFSET($H$3,0,0,'Données projet'!$E$10+1,1))</f>
        <v>406.67123242209931</v>
      </c>
      <c r="AO142" s="62">
        <f t="shared" si="144"/>
        <v>252.43382636914751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>
        <f>BD142*VLOOKUP('Données projet'!$B$11,Paramètres!$A$1:$I$89,3,0)*VLOOKUP('Données projet'!$B$11,Paramètres!$A$1:$I$89,5,0)</f>
        <v>1.72917680174578E-13</v>
      </c>
      <c r="BF142" s="14">
        <f t="shared" si="145"/>
        <v>2.4372886112056825E-12</v>
      </c>
      <c r="BG142" s="22">
        <f t="shared" si="115"/>
        <v>4.5461092908206203E-12</v>
      </c>
      <c r="BH142" s="62">
        <f t="shared" si="116"/>
        <v>285.28344025620544</v>
      </c>
      <c r="BI142" s="62">
        <f ca="1">AVERAGE(OFFSET($BH$3,0,0,'Données projet'!$E$11+1,1))-AVERAGE(OFFSET($H$3,0,0,'Données projet'!$E$11+1,1))</f>
        <v>446.67723242232324</v>
      </c>
      <c r="BJ142" s="62">
        <f t="shared" si="146"/>
        <v>275.54513370838777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1.9895196601282805E-13</v>
      </c>
      <c r="BZ142" s="14">
        <f>BY142*VLOOKUP('Données projet'!$B$12,Paramètres!$A$1:$I$89,3,0)*VLOOKUP('Données projet'!$B$12,Paramètres!$A$1:$I$89,5,0)</f>
        <v>1.8001173884840681E-13</v>
      </c>
      <c r="CA142" s="14">
        <f t="shared" si="147"/>
        <v>2.5254331426407198E-12</v>
      </c>
      <c r="CB142" s="22">
        <f t="shared" si="118"/>
        <v>4.7119831685935622E-12</v>
      </c>
      <c r="CC142" s="62">
        <f t="shared" si="119"/>
        <v>285.28344025620561</v>
      </c>
      <c r="CD142" s="62">
        <f ca="1">AVERAGE(OFFSET($CC$3,0,0,'Données projet'!$E$12+1,1))-AVERAGE(OFFSET($H$3,0,0,'Données projet'!$E$12+1,1))</f>
        <v>312.43110610485337</v>
      </c>
      <c r="CE142" s="62">
        <f t="shared" si="148"/>
        <v>442.54749157177571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0.96278037371242031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0.96278037371242031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285.42308790422595</v>
      </c>
      <c r="S143" s="62">
        <f ca="1">AVERAGE(OFFSET($R$3,0,0,'Données projet'!$E$9+1,1))-AVERAGE(OFFSET($H$3,0,0,'Données projet'!$E$9+1,1))</f>
        <v>289.69436826914978</v>
      </c>
      <c r="T143" s="62">
        <f t="shared" si="142"/>
        <v>242.84781402593845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1.5429577615577727E-13</v>
      </c>
      <c r="AK143" s="14">
        <f t="shared" si="143"/>
        <v>2.2038482767263348E-12</v>
      </c>
      <c r="AL143" s="22">
        <f t="shared" si="112"/>
        <v>4.107100892103012E-12</v>
      </c>
      <c r="AM143" s="62">
        <f t="shared" si="113"/>
        <v>285.42308790422845</v>
      </c>
      <c r="AN143" s="62">
        <f ca="1">AVERAGE(OFFSET($AM$3,0,0,'Données projet'!$E$10+1,1))-AVERAGE(OFFSET($H$3,0,0,'Données projet'!$E$10+1,1))</f>
        <v>406.67123242209931</v>
      </c>
      <c r="AO143" s="62">
        <f t="shared" si="144"/>
        <v>252.43382636914751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>
        <f>BD143*VLOOKUP('Données projet'!$B$11,Paramètres!$A$1:$I$89,3,0)*VLOOKUP('Données projet'!$B$11,Paramètres!$A$1:$I$89,5,0)</f>
        <v>1.72917680174578E-13</v>
      </c>
      <c r="BF143" s="14">
        <f t="shared" si="145"/>
        <v>2.4372886112056825E-12</v>
      </c>
      <c r="BG143" s="22">
        <f t="shared" si="115"/>
        <v>4.5461092908206203E-12</v>
      </c>
      <c r="BH143" s="62">
        <f t="shared" si="116"/>
        <v>285.42308790422891</v>
      </c>
      <c r="BI143" s="62">
        <f ca="1">AVERAGE(OFFSET($BH$3,0,0,'Données projet'!$E$11+1,1))-AVERAGE(OFFSET($H$3,0,0,'Données projet'!$E$11+1,1))</f>
        <v>446.67723242232324</v>
      </c>
      <c r="BJ143" s="62">
        <f t="shared" si="146"/>
        <v>275.54513370838777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1.9895196601282805E-13</v>
      </c>
      <c r="BZ143" s="14">
        <f>BY143*VLOOKUP('Données projet'!$B$12,Paramètres!$A$1:$I$89,3,0)*VLOOKUP('Données projet'!$B$12,Paramètres!$A$1:$I$89,5,0)</f>
        <v>1.8001173884840681E-13</v>
      </c>
      <c r="CA143" s="14">
        <f t="shared" si="147"/>
        <v>2.5254331426407198E-12</v>
      </c>
      <c r="CB143" s="22">
        <f t="shared" si="118"/>
        <v>4.7119831685935622E-12</v>
      </c>
      <c r="CC143" s="62">
        <f t="shared" si="119"/>
        <v>285.42308790422908</v>
      </c>
      <c r="CD143" s="62">
        <f ca="1">AVERAGE(OFFSET($CC$3,0,0,'Données projet'!$E$12+1,1))-AVERAGE(OFFSET($H$3,0,0,'Données projet'!$E$12+1,1))</f>
        <v>312.43110610485337</v>
      </c>
      <c r="CE143" s="62">
        <f t="shared" si="148"/>
        <v>442.54749157177571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0.94390083782196277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0.94390083782196277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285.56031297776161</v>
      </c>
      <c r="S144" s="62">
        <f ca="1">AVERAGE(OFFSET($R$3,0,0,'Données projet'!$E$9+1,1))-AVERAGE(OFFSET($H$3,0,0,'Données projet'!$E$9+1,1))</f>
        <v>289.69436826914978</v>
      </c>
      <c r="T144" s="62">
        <f t="shared" si="142"/>
        <v>242.84781402593845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1.5429577615577727E-13</v>
      </c>
      <c r="AK144" s="14">
        <f t="shared" si="143"/>
        <v>2.2038482767263348E-12</v>
      </c>
      <c r="AL144" s="22">
        <f t="shared" si="112"/>
        <v>4.107100892103012E-12</v>
      </c>
      <c r="AM144" s="62">
        <f t="shared" si="113"/>
        <v>285.56031297776411</v>
      </c>
      <c r="AN144" s="62">
        <f ca="1">AVERAGE(OFFSET($AM$3,0,0,'Données projet'!$E$10+1,1))-AVERAGE(OFFSET($H$3,0,0,'Données projet'!$E$10+1,1))</f>
        <v>406.67123242209931</v>
      </c>
      <c r="AO144" s="62">
        <f t="shared" si="144"/>
        <v>252.43382636914751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>
        <f>BD144*VLOOKUP('Données projet'!$B$11,Paramètres!$A$1:$I$89,3,0)*VLOOKUP('Données projet'!$B$11,Paramètres!$A$1:$I$89,5,0)</f>
        <v>1.72917680174578E-13</v>
      </c>
      <c r="BF144" s="14">
        <f t="shared" si="145"/>
        <v>2.4372886112056825E-12</v>
      </c>
      <c r="BG144" s="22">
        <f t="shared" si="115"/>
        <v>4.5461092908206203E-12</v>
      </c>
      <c r="BH144" s="62">
        <f t="shared" si="116"/>
        <v>285.56031297776457</v>
      </c>
      <c r="BI144" s="62">
        <f ca="1">AVERAGE(OFFSET($BH$3,0,0,'Données projet'!$E$11+1,1))-AVERAGE(OFFSET($H$3,0,0,'Données projet'!$E$11+1,1))</f>
        <v>446.67723242232324</v>
      </c>
      <c r="BJ144" s="62">
        <f t="shared" si="146"/>
        <v>275.54513370838777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1.9895196601282805E-13</v>
      </c>
      <c r="BZ144" s="14">
        <f>BY144*VLOOKUP('Données projet'!$B$12,Paramètres!$A$1:$I$89,3,0)*VLOOKUP('Données projet'!$B$12,Paramètres!$A$1:$I$89,5,0)</f>
        <v>1.8001173884840681E-13</v>
      </c>
      <c r="CA144" s="14">
        <f t="shared" si="147"/>
        <v>2.5254331426407198E-12</v>
      </c>
      <c r="CB144" s="22">
        <f t="shared" si="118"/>
        <v>4.7119831685935622E-12</v>
      </c>
      <c r="CC144" s="62">
        <f t="shared" si="119"/>
        <v>285.56031297776474</v>
      </c>
      <c r="CD144" s="62">
        <f ca="1">AVERAGE(OFFSET($CC$3,0,0,'Données projet'!$E$12+1,1))-AVERAGE(OFFSET($H$3,0,0,'Données projet'!$E$12+1,1))</f>
        <v>312.43110610485337</v>
      </c>
      <c r="CE144" s="62">
        <f t="shared" si="148"/>
        <v>442.54749157177571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0.92539151811493725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0.92539151811493725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285.69515750306067</v>
      </c>
      <c r="S145" s="62">
        <f ca="1">AVERAGE(OFFSET($R$3,0,0,'Données projet'!$E$9+1,1))-AVERAGE(OFFSET($H$3,0,0,'Données projet'!$E$9+1,1))</f>
        <v>289.69436826914978</v>
      </c>
      <c r="T145" s="62">
        <f t="shared" si="142"/>
        <v>242.84781402593845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1.5429577615577727E-13</v>
      </c>
      <c r="AK145" s="14">
        <f t="shared" si="143"/>
        <v>2.2038482767263348E-12</v>
      </c>
      <c r="AL145" s="22">
        <f t="shared" si="112"/>
        <v>4.107100892103012E-12</v>
      </c>
      <c r="AM145" s="62">
        <f t="shared" si="113"/>
        <v>285.69515750306317</v>
      </c>
      <c r="AN145" s="62">
        <f ca="1">AVERAGE(OFFSET($AM$3,0,0,'Données projet'!$E$10+1,1))-AVERAGE(OFFSET($H$3,0,0,'Données projet'!$E$10+1,1))</f>
        <v>406.67123242209931</v>
      </c>
      <c r="AO145" s="62">
        <f t="shared" si="144"/>
        <v>252.43382636914751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>
        <f>BD145*VLOOKUP('Données projet'!$B$11,Paramètres!$A$1:$I$89,3,0)*VLOOKUP('Données projet'!$B$11,Paramètres!$A$1:$I$89,5,0)</f>
        <v>1.72917680174578E-13</v>
      </c>
      <c r="BF145" s="14">
        <f t="shared" si="145"/>
        <v>2.4372886112056825E-12</v>
      </c>
      <c r="BG145" s="22">
        <f t="shared" si="115"/>
        <v>4.5461092908206203E-12</v>
      </c>
      <c r="BH145" s="62">
        <f t="shared" si="116"/>
        <v>285.69515750306363</v>
      </c>
      <c r="BI145" s="62">
        <f ca="1">AVERAGE(OFFSET($BH$3,0,0,'Données projet'!$E$11+1,1))-AVERAGE(OFFSET($H$3,0,0,'Données projet'!$E$11+1,1))</f>
        <v>446.67723242232324</v>
      </c>
      <c r="BJ145" s="62">
        <f t="shared" si="146"/>
        <v>275.54513370838777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1.9895196601282805E-13</v>
      </c>
      <c r="BZ145" s="14">
        <f>BY145*VLOOKUP('Données projet'!$B$12,Paramètres!$A$1:$I$89,3,0)*VLOOKUP('Données projet'!$B$12,Paramètres!$A$1:$I$89,5,0)</f>
        <v>1.8001173884840681E-13</v>
      </c>
      <c r="CA145" s="14">
        <f t="shared" si="147"/>
        <v>2.5254331426407198E-12</v>
      </c>
      <c r="CB145" s="22">
        <f t="shared" si="118"/>
        <v>4.7119831685935622E-12</v>
      </c>
      <c r="CC145" s="62">
        <f t="shared" si="119"/>
        <v>285.6951575030638</v>
      </c>
      <c r="CD145" s="62">
        <f ca="1">AVERAGE(OFFSET($CC$3,0,0,'Données projet'!$E$12+1,1))-AVERAGE(OFFSET($H$3,0,0,'Données projet'!$E$12+1,1))</f>
        <v>312.43110610485337</v>
      </c>
      <c r="CE145" s="62">
        <f t="shared" si="148"/>
        <v>442.54749157177571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0.90724515487779622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0.90724515487779622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285.82766277731304</v>
      </c>
      <c r="S146" s="62">
        <f ca="1">AVERAGE(OFFSET($R$3,0,0,'Données projet'!$E$9+1,1))-AVERAGE(OFFSET($H$3,0,0,'Données projet'!$E$9+1,1))</f>
        <v>289.69436826914978</v>
      </c>
      <c r="T146" s="62">
        <f t="shared" si="142"/>
        <v>242.84781402593845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1.5429577615577727E-13</v>
      </c>
      <c r="AK146" s="14">
        <f t="shared" si="143"/>
        <v>2.2038482767263348E-12</v>
      </c>
      <c r="AL146" s="22">
        <f t="shared" si="112"/>
        <v>4.107100892103012E-12</v>
      </c>
      <c r="AM146" s="62">
        <f t="shared" si="113"/>
        <v>285.82766277731554</v>
      </c>
      <c r="AN146" s="62">
        <f ca="1">AVERAGE(OFFSET($AM$3,0,0,'Données projet'!$E$10+1,1))-AVERAGE(OFFSET($H$3,0,0,'Données projet'!$E$10+1,1))</f>
        <v>406.67123242209931</v>
      </c>
      <c r="AO146" s="62">
        <f t="shared" si="144"/>
        <v>252.43382636914751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>
        <f>BD146*VLOOKUP('Données projet'!$B$11,Paramètres!$A$1:$I$89,3,0)*VLOOKUP('Données projet'!$B$11,Paramètres!$A$1:$I$89,5,0)</f>
        <v>1.72917680174578E-13</v>
      </c>
      <c r="BF146" s="14">
        <f t="shared" si="145"/>
        <v>2.4372886112056825E-12</v>
      </c>
      <c r="BG146" s="22">
        <f t="shared" si="115"/>
        <v>4.5461092908206203E-12</v>
      </c>
      <c r="BH146" s="62">
        <f t="shared" si="116"/>
        <v>285.82766277731599</v>
      </c>
      <c r="BI146" s="62">
        <f ca="1">AVERAGE(OFFSET($BH$3,0,0,'Données projet'!$E$11+1,1))-AVERAGE(OFFSET($H$3,0,0,'Données projet'!$E$11+1,1))</f>
        <v>446.67723242232324</v>
      </c>
      <c r="BJ146" s="62">
        <f t="shared" si="146"/>
        <v>275.54513370838777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1.9895196601282805E-13</v>
      </c>
      <c r="BZ146" s="14">
        <f>BY146*VLOOKUP('Données projet'!$B$12,Paramètres!$A$1:$I$89,3,0)*VLOOKUP('Données projet'!$B$12,Paramètres!$A$1:$I$89,5,0)</f>
        <v>1.8001173884840681E-13</v>
      </c>
      <c r="CA146" s="14">
        <f t="shared" si="147"/>
        <v>2.5254331426407198E-12</v>
      </c>
      <c r="CB146" s="22">
        <f t="shared" si="118"/>
        <v>4.7119831685935622E-12</v>
      </c>
      <c r="CC146" s="62">
        <f t="shared" si="119"/>
        <v>285.82766277731616</v>
      </c>
      <c r="CD146" s="62">
        <f ca="1">AVERAGE(OFFSET($CC$3,0,0,'Données projet'!$E$12+1,1))-AVERAGE(OFFSET($H$3,0,0,'Données projet'!$E$12+1,1))</f>
        <v>312.43110610485337</v>
      </c>
      <c r="CE146" s="62">
        <f t="shared" si="148"/>
        <v>442.54749157177571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0.88945463075554687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0.88945463075554687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285.95786938129447</v>
      </c>
      <c r="S147" s="62">
        <f ca="1">AVERAGE(OFFSET($R$3,0,0,'Données projet'!$E$9+1,1))-AVERAGE(OFFSET($H$3,0,0,'Données projet'!$E$9+1,1))</f>
        <v>289.69436826914978</v>
      </c>
      <c r="T147" s="62">
        <f t="shared" si="142"/>
        <v>242.84781402593845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1.5429577615577727E-13</v>
      </c>
      <c r="AK147" s="14">
        <f t="shared" si="143"/>
        <v>2.2038482767263348E-12</v>
      </c>
      <c r="AL147" s="22">
        <f t="shared" si="112"/>
        <v>4.107100892103012E-12</v>
      </c>
      <c r="AM147" s="62">
        <f t="shared" si="113"/>
        <v>285.95786938129697</v>
      </c>
      <c r="AN147" s="62">
        <f ca="1">AVERAGE(OFFSET($AM$3,0,0,'Données projet'!$E$10+1,1))-AVERAGE(OFFSET($H$3,0,0,'Données projet'!$E$10+1,1))</f>
        <v>406.67123242209931</v>
      </c>
      <c r="AO147" s="62">
        <f t="shared" si="144"/>
        <v>252.43382636914751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>
        <f>BD147*VLOOKUP('Données projet'!$B$11,Paramètres!$A$1:$I$89,3,0)*VLOOKUP('Données projet'!$B$11,Paramètres!$A$1:$I$89,5,0)</f>
        <v>1.72917680174578E-13</v>
      </c>
      <c r="BF147" s="14">
        <f t="shared" si="145"/>
        <v>2.4372886112056825E-12</v>
      </c>
      <c r="BG147" s="22">
        <f t="shared" si="115"/>
        <v>4.5461092908206203E-12</v>
      </c>
      <c r="BH147" s="62">
        <f t="shared" si="116"/>
        <v>285.95786938129743</v>
      </c>
      <c r="BI147" s="62">
        <f ca="1">AVERAGE(OFFSET($BH$3,0,0,'Données projet'!$E$11+1,1))-AVERAGE(OFFSET($H$3,0,0,'Données projet'!$E$11+1,1))</f>
        <v>446.67723242232324</v>
      </c>
      <c r="BJ147" s="62">
        <f t="shared" si="146"/>
        <v>275.54513370838777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1.9895196601282805E-13</v>
      </c>
      <c r="BZ147" s="14">
        <f>BY147*VLOOKUP('Données projet'!$B$12,Paramètres!$A$1:$I$89,3,0)*VLOOKUP('Données projet'!$B$12,Paramètres!$A$1:$I$89,5,0)</f>
        <v>1.8001173884840681E-13</v>
      </c>
      <c r="CA147" s="14">
        <f t="shared" si="147"/>
        <v>2.5254331426407198E-12</v>
      </c>
      <c r="CB147" s="22">
        <f t="shared" si="118"/>
        <v>4.7119831685935622E-12</v>
      </c>
      <c r="CC147" s="62">
        <f t="shared" si="119"/>
        <v>285.9578693812976</v>
      </c>
      <c r="CD147" s="62">
        <f ca="1">AVERAGE(OFFSET($CC$3,0,0,'Données projet'!$E$12+1,1))-AVERAGE(OFFSET($H$3,0,0,'Données projet'!$E$12+1,1))</f>
        <v>312.43110610485337</v>
      </c>
      <c r="CE147" s="62">
        <f t="shared" si="148"/>
        <v>442.54749157177571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0.87201296796018657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0.87201296796018657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286.08581719179517</v>
      </c>
      <c r="S148" s="62">
        <f ca="1">AVERAGE(OFFSET($R$3,0,0,'Données projet'!$E$9+1,1))-AVERAGE(OFFSET($H$3,0,0,'Données projet'!$E$9+1,1))</f>
        <v>289.69436826914978</v>
      </c>
      <c r="T148" s="62">
        <f t="shared" si="142"/>
        <v>242.84781402593845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1.5429577615577727E-13</v>
      </c>
      <c r="AK148" s="14">
        <f t="shared" si="143"/>
        <v>2.2038482767263348E-12</v>
      </c>
      <c r="AL148" s="22">
        <f t="shared" si="112"/>
        <v>4.107100892103012E-12</v>
      </c>
      <c r="AM148" s="62">
        <f t="shared" si="113"/>
        <v>286.08581719179767</v>
      </c>
      <c r="AN148" s="62">
        <f ca="1">AVERAGE(OFFSET($AM$3,0,0,'Données projet'!$E$10+1,1))-AVERAGE(OFFSET($H$3,0,0,'Données projet'!$E$10+1,1))</f>
        <v>406.67123242209931</v>
      </c>
      <c r="AO148" s="62">
        <f t="shared" si="144"/>
        <v>252.43382636914751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>
        <f>BD148*VLOOKUP('Données projet'!$B$11,Paramètres!$A$1:$I$89,3,0)*VLOOKUP('Données projet'!$B$11,Paramètres!$A$1:$I$89,5,0)</f>
        <v>1.72917680174578E-13</v>
      </c>
      <c r="BF148" s="14">
        <f t="shared" si="145"/>
        <v>2.4372886112056825E-12</v>
      </c>
      <c r="BG148" s="22">
        <f t="shared" si="115"/>
        <v>4.5461092908206203E-12</v>
      </c>
      <c r="BH148" s="62">
        <f t="shared" si="116"/>
        <v>286.08581719179813</v>
      </c>
      <c r="BI148" s="62">
        <f ca="1">AVERAGE(OFFSET($BH$3,0,0,'Données projet'!$E$11+1,1))-AVERAGE(OFFSET($H$3,0,0,'Données projet'!$E$11+1,1))</f>
        <v>446.67723242232324</v>
      </c>
      <c r="BJ148" s="62">
        <f t="shared" si="146"/>
        <v>275.54513370838777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1.9895196601282805E-13</v>
      </c>
      <c r="BZ148" s="14">
        <f>BY148*VLOOKUP('Données projet'!$B$12,Paramètres!$A$1:$I$89,3,0)*VLOOKUP('Données projet'!$B$12,Paramètres!$A$1:$I$89,5,0)</f>
        <v>1.8001173884840681E-13</v>
      </c>
      <c r="CA148" s="14">
        <f t="shared" si="147"/>
        <v>2.5254331426407198E-12</v>
      </c>
      <c r="CB148" s="22">
        <f t="shared" si="118"/>
        <v>4.7119831685935622E-12</v>
      </c>
      <c r="CC148" s="62">
        <f t="shared" si="119"/>
        <v>286.0858171917983</v>
      </c>
      <c r="CD148" s="62">
        <f ca="1">AVERAGE(OFFSET($CC$3,0,0,'Données projet'!$E$12+1,1))-AVERAGE(OFFSET($H$3,0,0,'Données projet'!$E$12+1,1))</f>
        <v>312.43110610485337</v>
      </c>
      <c r="CE148" s="62">
        <f t="shared" si="148"/>
        <v>442.54749157177571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0.85491332553387944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0.85491332553387944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286.21154539383224</v>
      </c>
      <c r="S149" s="62">
        <f ca="1">AVERAGE(OFFSET($R$3,0,0,'Données projet'!$E$9+1,1))-AVERAGE(OFFSET($H$3,0,0,'Données projet'!$E$9+1,1))</f>
        <v>289.69436826914978</v>
      </c>
      <c r="T149" s="62">
        <f t="shared" si="142"/>
        <v>242.84781402593845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1.5429577615577727E-13</v>
      </c>
      <c r="AK149" s="14">
        <f t="shared" si="143"/>
        <v>2.2038482767263348E-12</v>
      </c>
      <c r="AL149" s="22">
        <f t="shared" si="112"/>
        <v>4.107100892103012E-12</v>
      </c>
      <c r="AM149" s="62">
        <f t="shared" si="113"/>
        <v>286.21154539383474</v>
      </c>
      <c r="AN149" s="62">
        <f ca="1">AVERAGE(OFFSET($AM$3,0,0,'Données projet'!$E$10+1,1))-AVERAGE(OFFSET($H$3,0,0,'Données projet'!$E$10+1,1))</f>
        <v>406.67123242209931</v>
      </c>
      <c r="AO149" s="62">
        <f t="shared" si="144"/>
        <v>252.43382636914751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>
        <f>BD149*VLOOKUP('Données projet'!$B$11,Paramètres!$A$1:$I$89,3,0)*VLOOKUP('Données projet'!$B$11,Paramètres!$A$1:$I$89,5,0)</f>
        <v>1.72917680174578E-13</v>
      </c>
      <c r="BF149" s="14">
        <f t="shared" si="145"/>
        <v>2.4372886112056825E-12</v>
      </c>
      <c r="BG149" s="22">
        <f t="shared" si="115"/>
        <v>4.5461092908206203E-12</v>
      </c>
      <c r="BH149" s="62">
        <f t="shared" si="116"/>
        <v>286.21154539383519</v>
      </c>
      <c r="BI149" s="62">
        <f ca="1">AVERAGE(OFFSET($BH$3,0,0,'Données projet'!$E$11+1,1))-AVERAGE(OFFSET($H$3,0,0,'Données projet'!$E$11+1,1))</f>
        <v>446.67723242232324</v>
      </c>
      <c r="BJ149" s="62">
        <f t="shared" si="146"/>
        <v>275.54513370838777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1.9895196601282805E-13</v>
      </c>
      <c r="BZ149" s="14">
        <f>BY149*VLOOKUP('Données projet'!$B$12,Paramètres!$A$1:$I$89,3,0)*VLOOKUP('Données projet'!$B$12,Paramètres!$A$1:$I$89,5,0)</f>
        <v>1.8001173884840681E-13</v>
      </c>
      <c r="CA149" s="14">
        <f t="shared" si="147"/>
        <v>2.5254331426407198E-12</v>
      </c>
      <c r="CB149" s="22">
        <f t="shared" si="118"/>
        <v>4.7119831685935622E-12</v>
      </c>
      <c r="CC149" s="62">
        <f t="shared" si="119"/>
        <v>286.21154539383537</v>
      </c>
      <c r="CD149" s="62">
        <f ca="1">AVERAGE(OFFSET($CC$3,0,0,'Données projet'!$E$12+1,1))-AVERAGE(OFFSET($H$3,0,0,'Données projet'!$E$12+1,1))</f>
        <v>312.43110610485337</v>
      </c>
      <c r="CE149" s="62">
        <f t="shared" si="148"/>
        <v>442.54749157177571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0.83814899666580012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0.83814899666580012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286.33509249265001</v>
      </c>
      <c r="S150" s="62">
        <f ca="1">AVERAGE(OFFSET($R$3,0,0,'Données projet'!$E$9+1,1))-AVERAGE(OFFSET($H$3,0,0,'Données projet'!$E$9+1,1))</f>
        <v>289.69436826914978</v>
      </c>
      <c r="T150" s="62">
        <f t="shared" si="142"/>
        <v>242.84781402593845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1.5429577615577727E-13</v>
      </c>
      <c r="AK150" s="14">
        <f t="shared" si="143"/>
        <v>2.2038482767263348E-12</v>
      </c>
      <c r="AL150" s="22">
        <f t="shared" si="112"/>
        <v>4.107100892103012E-12</v>
      </c>
      <c r="AM150" s="62">
        <f t="shared" si="113"/>
        <v>286.33509249265251</v>
      </c>
      <c r="AN150" s="62">
        <f ca="1">AVERAGE(OFFSET($AM$3,0,0,'Données projet'!$E$10+1,1))-AVERAGE(OFFSET($H$3,0,0,'Données projet'!$E$10+1,1))</f>
        <v>406.67123242209931</v>
      </c>
      <c r="AO150" s="62">
        <f t="shared" si="144"/>
        <v>252.43382636914751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>
        <f>BD150*VLOOKUP('Données projet'!$B$11,Paramètres!$A$1:$I$89,3,0)*VLOOKUP('Données projet'!$B$11,Paramètres!$A$1:$I$89,5,0)</f>
        <v>1.72917680174578E-13</v>
      </c>
      <c r="BF150" s="14">
        <f t="shared" si="145"/>
        <v>2.4372886112056825E-12</v>
      </c>
      <c r="BG150" s="22">
        <f t="shared" si="115"/>
        <v>4.5461092908206203E-12</v>
      </c>
      <c r="BH150" s="62">
        <f t="shared" si="116"/>
        <v>286.33509249265296</v>
      </c>
      <c r="BI150" s="62">
        <f ca="1">AVERAGE(OFFSET($BH$3,0,0,'Données projet'!$E$11+1,1))-AVERAGE(OFFSET($H$3,0,0,'Données projet'!$E$11+1,1))</f>
        <v>446.67723242232324</v>
      </c>
      <c r="BJ150" s="62">
        <f t="shared" si="146"/>
        <v>275.54513370838777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1.9895196601282805E-13</v>
      </c>
      <c r="BZ150" s="14">
        <f>BY150*VLOOKUP('Données projet'!$B$12,Paramètres!$A$1:$I$89,3,0)*VLOOKUP('Données projet'!$B$12,Paramètres!$A$1:$I$89,5,0)</f>
        <v>1.8001173884840681E-13</v>
      </c>
      <c r="CA150" s="14">
        <f t="shared" si="147"/>
        <v>2.5254331426407198E-12</v>
      </c>
      <c r="CB150" s="22">
        <f t="shared" si="118"/>
        <v>4.7119831685935622E-12</v>
      </c>
      <c r="CC150" s="62">
        <f t="shared" si="119"/>
        <v>286.33509249265313</v>
      </c>
      <c r="CD150" s="62">
        <f ca="1">AVERAGE(OFFSET($CC$3,0,0,'Données projet'!$E$12+1,1))-AVERAGE(OFFSET($H$3,0,0,'Données projet'!$E$12+1,1))</f>
        <v>312.43110610485337</v>
      </c>
      <c r="CE150" s="62">
        <f t="shared" si="148"/>
        <v>442.54749157177571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0.82171340606159293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0.82171340606159293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286.45649632551329</v>
      </c>
      <c r="S151" s="62">
        <f ca="1">AVERAGE(OFFSET($R$3,0,0,'Données projet'!$E$9+1,1))-AVERAGE(OFFSET($H$3,0,0,'Données projet'!$E$9+1,1))</f>
        <v>289.69436826914978</v>
      </c>
      <c r="T151" s="62">
        <f t="shared" si="142"/>
        <v>242.84781402593845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1.5429577615577727E-13</v>
      </c>
      <c r="AK151" s="14">
        <f t="shared" si="143"/>
        <v>2.2038482767263348E-12</v>
      </c>
      <c r="AL151" s="22">
        <f t="shared" si="112"/>
        <v>4.107100892103012E-12</v>
      </c>
      <c r="AM151" s="62">
        <f t="shared" si="113"/>
        <v>286.45649632551579</v>
      </c>
      <c r="AN151" s="62">
        <f ca="1">AVERAGE(OFFSET($AM$3,0,0,'Données projet'!$E$10+1,1))-AVERAGE(OFFSET($H$3,0,0,'Données projet'!$E$10+1,1))</f>
        <v>406.67123242209931</v>
      </c>
      <c r="AO151" s="62">
        <f t="shared" si="144"/>
        <v>252.43382636914751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>
        <f>BD151*VLOOKUP('Données projet'!$B$11,Paramètres!$A$1:$I$89,3,0)*VLOOKUP('Données projet'!$B$11,Paramètres!$A$1:$I$89,5,0)</f>
        <v>1.72917680174578E-13</v>
      </c>
      <c r="BF151" s="14">
        <f t="shared" si="145"/>
        <v>2.4372886112056825E-12</v>
      </c>
      <c r="BG151" s="22">
        <f t="shared" si="115"/>
        <v>4.5461092908206203E-12</v>
      </c>
      <c r="BH151" s="62">
        <f t="shared" si="116"/>
        <v>286.45649632551624</v>
      </c>
      <c r="BI151" s="62">
        <f ca="1">AVERAGE(OFFSET($BH$3,0,0,'Données projet'!$E$11+1,1))-AVERAGE(OFFSET($H$3,0,0,'Données projet'!$E$11+1,1))</f>
        <v>446.67723242232324</v>
      </c>
      <c r="BJ151" s="62">
        <f t="shared" si="146"/>
        <v>275.54513370838777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1.9895196601282805E-13</v>
      </c>
      <c r="BZ151" s="14">
        <f>BY151*VLOOKUP('Données projet'!$B$12,Paramètres!$A$1:$I$89,3,0)*VLOOKUP('Données projet'!$B$12,Paramètres!$A$1:$I$89,5,0)</f>
        <v>1.8001173884840681E-13</v>
      </c>
      <c r="CA151" s="14">
        <f t="shared" si="147"/>
        <v>2.5254331426407198E-12</v>
      </c>
      <c r="CB151" s="22">
        <f t="shared" si="118"/>
        <v>4.7119831685935622E-12</v>
      </c>
      <c r="CC151" s="62">
        <f t="shared" si="119"/>
        <v>286.45649632551641</v>
      </c>
      <c r="CD151" s="62">
        <f ca="1">AVERAGE(OFFSET($CC$3,0,0,'Données projet'!$E$12+1,1))-AVERAGE(OFFSET($H$3,0,0,'Données projet'!$E$12+1,1))</f>
        <v>312.43110610485337</v>
      </c>
      <c r="CE151" s="62">
        <f t="shared" si="148"/>
        <v>442.54749157177571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0.80560010736441379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0.80560010736441379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286.57579407329467</v>
      </c>
      <c r="S152" s="62">
        <f ca="1">AVERAGE(OFFSET($R$3,0,0,'Données projet'!$E$9+1,1))-AVERAGE(OFFSET($H$3,0,0,'Données projet'!$E$9+1,1))</f>
        <v>289.69436826914978</v>
      </c>
      <c r="T152" s="62">
        <f t="shared" si="142"/>
        <v>242.84781402593845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1.5429577615577727E-13</v>
      </c>
      <c r="AK152" s="14">
        <f t="shared" si="143"/>
        <v>2.2038482767263348E-12</v>
      </c>
      <c r="AL152" s="22">
        <f t="shared" si="112"/>
        <v>4.107100892103012E-12</v>
      </c>
      <c r="AM152" s="62">
        <f t="shared" si="113"/>
        <v>286.57579407329717</v>
      </c>
      <c r="AN152" s="62">
        <f ca="1">AVERAGE(OFFSET($AM$3,0,0,'Données projet'!$E$10+1,1))-AVERAGE(OFFSET($H$3,0,0,'Données projet'!$E$10+1,1))</f>
        <v>406.67123242209931</v>
      </c>
      <c r="AO152" s="62">
        <f t="shared" si="144"/>
        <v>252.43382636914751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>
        <f>BD152*VLOOKUP('Données projet'!$B$11,Paramètres!$A$1:$I$89,3,0)*VLOOKUP('Données projet'!$B$11,Paramètres!$A$1:$I$89,5,0)</f>
        <v>1.72917680174578E-13</v>
      </c>
      <c r="BF152" s="14">
        <f t="shared" si="145"/>
        <v>2.4372886112056825E-12</v>
      </c>
      <c r="BG152" s="22">
        <f t="shared" si="115"/>
        <v>4.5461092908206203E-12</v>
      </c>
      <c r="BH152" s="62">
        <f t="shared" si="116"/>
        <v>286.57579407329763</v>
      </c>
      <c r="BI152" s="62">
        <f ca="1">AVERAGE(OFFSET($BH$3,0,0,'Données projet'!$E$11+1,1))-AVERAGE(OFFSET($H$3,0,0,'Données projet'!$E$11+1,1))</f>
        <v>446.67723242232324</v>
      </c>
      <c r="BJ152" s="62">
        <f t="shared" si="146"/>
        <v>275.54513370838777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1.9895196601282805E-13</v>
      </c>
      <c r="BZ152" s="14">
        <f>BY152*VLOOKUP('Données projet'!$B$12,Paramètres!$A$1:$I$89,3,0)*VLOOKUP('Données projet'!$B$12,Paramètres!$A$1:$I$89,5,0)</f>
        <v>1.8001173884840681E-13</v>
      </c>
      <c r="CA152" s="14">
        <f t="shared" si="147"/>
        <v>2.5254331426407198E-12</v>
      </c>
      <c r="CB152" s="22">
        <f t="shared" si="118"/>
        <v>4.7119831685935622E-12</v>
      </c>
      <c r="CC152" s="62">
        <f t="shared" si="119"/>
        <v>286.5757940732978</v>
      </c>
      <c r="CD152" s="62">
        <f ca="1">AVERAGE(OFFSET($CC$3,0,0,'Données projet'!$E$12+1,1))-AVERAGE(OFFSET($H$3,0,0,'Données projet'!$E$12+1,1))</f>
        <v>312.43110610485337</v>
      </c>
      <c r="CE152" s="62">
        <f t="shared" si="148"/>
        <v>442.54749157177571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0.78980278062654463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0.78980278062654463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286.69302227186193</v>
      </c>
      <c r="S153" s="62">
        <f ca="1">AVERAGE(OFFSET($R$3,0,0,'Données projet'!$E$9+1,1))-AVERAGE(OFFSET($H$3,0,0,'Données projet'!$E$9+1,1))</f>
        <v>289.69436826914978</v>
      </c>
      <c r="T153" s="62">
        <f t="shared" si="142"/>
        <v>242.84781402593845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1.5429577615577727E-13</v>
      </c>
      <c r="AK153" s="14">
        <f t="shared" si="143"/>
        <v>2.2038482767263348E-12</v>
      </c>
      <c r="AL153" s="22">
        <f t="shared" si="112"/>
        <v>4.107100892103012E-12</v>
      </c>
      <c r="AM153" s="62">
        <f t="shared" si="113"/>
        <v>286.69302227186444</v>
      </c>
      <c r="AN153" s="62">
        <f ca="1">AVERAGE(OFFSET($AM$3,0,0,'Données projet'!$E$10+1,1))-AVERAGE(OFFSET($H$3,0,0,'Données projet'!$E$10+1,1))</f>
        <v>406.67123242209931</v>
      </c>
      <c r="AO153" s="62">
        <f t="shared" si="144"/>
        <v>252.43382636914751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>
        <f>BD153*VLOOKUP('Données projet'!$B$11,Paramètres!$A$1:$I$89,3,0)*VLOOKUP('Données projet'!$B$11,Paramètres!$A$1:$I$89,5,0)</f>
        <v>1.72917680174578E-13</v>
      </c>
      <c r="BF153" s="14">
        <f t="shared" si="145"/>
        <v>2.4372886112056825E-12</v>
      </c>
      <c r="BG153" s="22">
        <f t="shared" si="115"/>
        <v>4.5461092908206203E-12</v>
      </c>
      <c r="BH153" s="62">
        <f t="shared" si="116"/>
        <v>286.69302227186489</v>
      </c>
      <c r="BI153" s="62">
        <f ca="1">AVERAGE(OFFSET($BH$3,0,0,'Données projet'!$E$11+1,1))-AVERAGE(OFFSET($H$3,0,0,'Données projet'!$E$11+1,1))</f>
        <v>446.67723242232324</v>
      </c>
      <c r="BJ153" s="62">
        <f t="shared" si="146"/>
        <v>275.54513370838777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1.9895196601282805E-13</v>
      </c>
      <c r="BZ153" s="14">
        <f>BY153*VLOOKUP('Données projet'!$B$12,Paramètres!$A$1:$I$89,3,0)*VLOOKUP('Données projet'!$B$12,Paramètres!$A$1:$I$89,5,0)</f>
        <v>1.8001173884840681E-13</v>
      </c>
      <c r="CA153" s="14">
        <f t="shared" si="147"/>
        <v>2.5254331426407198E-12</v>
      </c>
      <c r="CB153" s="22">
        <f t="shared" si="118"/>
        <v>4.7119831685935622E-12</v>
      </c>
      <c r="CC153" s="62">
        <f t="shared" si="119"/>
        <v>286.69302227186506</v>
      </c>
      <c r="CD153" s="62">
        <f ca="1">AVERAGE(OFFSET($CC$3,0,0,'Données projet'!$E$12+1,1))-AVERAGE(OFFSET($H$3,0,0,'Données projet'!$E$12+1,1))</f>
        <v>312.43110610485337</v>
      </c>
      <c r="CE153" s="62">
        <f t="shared" si="148"/>
        <v>442.54749157177571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0.7743152298305872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0.7743152298305872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286.80821682326695</v>
      </c>
      <c r="S154" s="62">
        <f ca="1">AVERAGE(OFFSET($R$3,0,0,'Données projet'!$E$9+1,1))-AVERAGE(OFFSET($H$3,0,0,'Données projet'!$E$9+1,1))</f>
        <v>289.69436826914978</v>
      </c>
      <c r="T154" s="62">
        <f t="shared" si="142"/>
        <v>242.84781402593845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1.5429577615577727E-13</v>
      </c>
      <c r="AK154" s="14">
        <f t="shared" ref="AK154:AK203" si="164">EXP(-1.0587+0.8836*LN(AJ154)+0.284)</f>
        <v>2.2038482767263348E-12</v>
      </c>
      <c r="AL154" s="22">
        <f t="shared" ref="AL154:AL203" si="165">(AJ154+AK154)*0.475*44/12</f>
        <v>4.107100892103012E-12</v>
      </c>
      <c r="AM154" s="62">
        <f t="shared" si="113"/>
        <v>286.80821682326945</v>
      </c>
      <c r="AN154" s="62">
        <f ca="1">AVERAGE(OFFSET($AM$3,0,0,'Données projet'!$E$10+1,1))-AVERAGE(OFFSET($H$3,0,0,'Données projet'!$E$10+1,1))</f>
        <v>406.67123242209931</v>
      </c>
      <c r="AO154" s="62">
        <f t="shared" si="144"/>
        <v>252.43382636914751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>
        <f>BD154*VLOOKUP('Données projet'!$B$11,Paramètres!$A$1:$I$89,3,0)*VLOOKUP('Données projet'!$B$11,Paramètres!$A$1:$I$89,5,0)</f>
        <v>1.72917680174578E-13</v>
      </c>
      <c r="BF154" s="14">
        <f t="shared" ref="BF154:BF203" si="167">EXP(-1.0587+0.8836*LN(BE154)+0.284)</f>
        <v>2.4372886112056825E-12</v>
      </c>
      <c r="BG154" s="22">
        <f t="shared" ref="BG154:BG203" si="168">(BE154+BF154)*0.475*44/12</f>
        <v>4.5461092908206203E-12</v>
      </c>
      <c r="BH154" s="62">
        <f t="shared" si="116"/>
        <v>286.8082168232699</v>
      </c>
      <c r="BI154" s="62">
        <f ca="1">AVERAGE(OFFSET($BH$3,0,0,'Données projet'!$E$11+1,1))-AVERAGE(OFFSET($H$3,0,0,'Données projet'!$E$11+1,1))</f>
        <v>446.67723242232324</v>
      </c>
      <c r="BJ154" s="62">
        <f t="shared" si="146"/>
        <v>275.54513370838777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1.9895196601282805E-13</v>
      </c>
      <c r="BZ154" s="14">
        <f>BY154*VLOOKUP('Données projet'!$B$12,Paramètres!$A$1:$I$89,3,0)*VLOOKUP('Données projet'!$B$12,Paramètres!$A$1:$I$89,5,0)</f>
        <v>1.8001173884840681E-13</v>
      </c>
      <c r="CA154" s="14">
        <f t="shared" ref="CA154:CA203" si="170">EXP(-1.0587+0.8836*LN(BZ154)+0.284)</f>
        <v>2.5254331426407198E-12</v>
      </c>
      <c r="CB154" s="22">
        <f t="shared" ref="CB154:CB203" si="171">(BZ154+CA154)*0.475*44/12</f>
        <v>4.7119831685935622E-12</v>
      </c>
      <c r="CC154" s="62">
        <f t="shared" si="119"/>
        <v>286.80821682327007</v>
      </c>
      <c r="CD154" s="62">
        <f ca="1">AVERAGE(OFFSET($CC$3,0,0,'Données projet'!$E$12+1,1))-AVERAGE(OFFSET($H$3,0,0,'Données projet'!$E$12+1,1))</f>
        <v>312.43110610485337</v>
      </c>
      <c r="CE154" s="62">
        <f t="shared" si="148"/>
        <v>442.54749157177571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0.7591313804592652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0.7591313804592652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286.92141300674149</v>
      </c>
      <c r="S155" s="62">
        <f ca="1">AVERAGE(OFFSET($R$3,0,0,'Données projet'!$E$9+1,1))-AVERAGE(OFFSET($H$3,0,0,'Données projet'!$E$9+1,1))</f>
        <v>289.69436826914978</v>
      </c>
      <c r="T155" s="62">
        <f t="shared" si="142"/>
        <v>242.84781402593845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1.5429577615577727E-13</v>
      </c>
      <c r="AK155" s="14">
        <f t="shared" si="164"/>
        <v>2.2038482767263348E-12</v>
      </c>
      <c r="AL155" s="22">
        <f t="shared" si="165"/>
        <v>4.107100892103012E-12</v>
      </c>
      <c r="AM155" s="62">
        <f t="shared" si="113"/>
        <v>286.92141300674399</v>
      </c>
      <c r="AN155" s="62">
        <f ca="1">AVERAGE(OFFSET($AM$3,0,0,'Données projet'!$E$10+1,1))-AVERAGE(OFFSET($H$3,0,0,'Données projet'!$E$10+1,1))</f>
        <v>406.67123242209931</v>
      </c>
      <c r="AO155" s="62">
        <f t="shared" si="144"/>
        <v>252.43382636914751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>
        <f>BD155*VLOOKUP('Données projet'!$B$11,Paramètres!$A$1:$I$89,3,0)*VLOOKUP('Données projet'!$B$11,Paramètres!$A$1:$I$89,5,0)</f>
        <v>1.72917680174578E-13</v>
      </c>
      <c r="BF155" s="14">
        <f t="shared" si="167"/>
        <v>2.4372886112056825E-12</v>
      </c>
      <c r="BG155" s="22">
        <f t="shared" si="168"/>
        <v>4.5461092908206203E-12</v>
      </c>
      <c r="BH155" s="62">
        <f t="shared" si="116"/>
        <v>286.92141300674444</v>
      </c>
      <c r="BI155" s="62">
        <f ca="1">AVERAGE(OFFSET($BH$3,0,0,'Données projet'!$E$11+1,1))-AVERAGE(OFFSET($H$3,0,0,'Données projet'!$E$11+1,1))</f>
        <v>446.67723242232324</v>
      </c>
      <c r="BJ155" s="62">
        <f t="shared" si="146"/>
        <v>275.54513370838777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1.9895196601282805E-13</v>
      </c>
      <c r="BZ155" s="14">
        <f>BY155*VLOOKUP('Données projet'!$B$12,Paramètres!$A$1:$I$89,3,0)*VLOOKUP('Données projet'!$B$12,Paramètres!$A$1:$I$89,5,0)</f>
        <v>1.8001173884840681E-13</v>
      </c>
      <c r="CA155" s="14">
        <f t="shared" si="170"/>
        <v>2.5254331426407198E-12</v>
      </c>
      <c r="CB155" s="22">
        <f t="shared" si="171"/>
        <v>4.7119831685935622E-12</v>
      </c>
      <c r="CC155" s="62">
        <f t="shared" si="119"/>
        <v>286.92141300674461</v>
      </c>
      <c r="CD155" s="62">
        <f ca="1">AVERAGE(OFFSET($CC$3,0,0,'Données projet'!$E$12+1,1))-AVERAGE(OFFSET($H$3,0,0,'Données projet'!$E$12+1,1))</f>
        <v>312.43110610485337</v>
      </c>
      <c r="CE155" s="62">
        <f t="shared" si="148"/>
        <v>442.54749157177571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0.74424527711288124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0.74424527711288124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287.03264548950159</v>
      </c>
      <c r="S156" s="62">
        <f ca="1">AVERAGE(OFFSET($R$3,0,0,'Données projet'!$E$9+1,1))-AVERAGE(OFFSET($H$3,0,0,'Données projet'!$E$9+1,1))</f>
        <v>289.69436826914978</v>
      </c>
      <c r="T156" s="62">
        <f t="shared" si="142"/>
        <v>242.84781402593845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1.5429577615577727E-13</v>
      </c>
      <c r="AK156" s="14">
        <f t="shared" si="164"/>
        <v>2.2038482767263348E-12</v>
      </c>
      <c r="AL156" s="22">
        <f t="shared" si="165"/>
        <v>4.107100892103012E-12</v>
      </c>
      <c r="AM156" s="62">
        <f t="shared" si="113"/>
        <v>287.03264548950409</v>
      </c>
      <c r="AN156" s="62">
        <f ca="1">AVERAGE(OFFSET($AM$3,0,0,'Données projet'!$E$10+1,1))-AVERAGE(OFFSET($H$3,0,0,'Données projet'!$E$10+1,1))</f>
        <v>406.67123242209931</v>
      </c>
      <c r="AO156" s="62">
        <f t="shared" si="144"/>
        <v>252.43382636914751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>
        <f>BD156*VLOOKUP('Données projet'!$B$11,Paramètres!$A$1:$I$89,3,0)*VLOOKUP('Données projet'!$B$11,Paramètres!$A$1:$I$89,5,0)</f>
        <v>1.72917680174578E-13</v>
      </c>
      <c r="BF156" s="14">
        <f t="shared" si="167"/>
        <v>2.4372886112056825E-12</v>
      </c>
      <c r="BG156" s="22">
        <f t="shared" si="168"/>
        <v>4.5461092908206203E-12</v>
      </c>
      <c r="BH156" s="62">
        <f t="shared" si="116"/>
        <v>287.03264548950455</v>
      </c>
      <c r="BI156" s="62">
        <f ca="1">AVERAGE(OFFSET($BH$3,0,0,'Données projet'!$E$11+1,1))-AVERAGE(OFFSET($H$3,0,0,'Données projet'!$E$11+1,1))</f>
        <v>446.67723242232324</v>
      </c>
      <c r="BJ156" s="62">
        <f t="shared" si="146"/>
        <v>275.54513370838777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1.9895196601282805E-13</v>
      </c>
      <c r="BZ156" s="14">
        <f>BY156*VLOOKUP('Données projet'!$B$12,Paramètres!$A$1:$I$89,3,0)*VLOOKUP('Données projet'!$B$12,Paramètres!$A$1:$I$89,5,0)</f>
        <v>1.8001173884840681E-13</v>
      </c>
      <c r="CA156" s="14">
        <f t="shared" si="170"/>
        <v>2.5254331426407198E-12</v>
      </c>
      <c r="CB156" s="22">
        <f t="shared" si="171"/>
        <v>4.7119831685935622E-12</v>
      </c>
      <c r="CC156" s="62">
        <f t="shared" si="119"/>
        <v>287.03264548950472</v>
      </c>
      <c r="CD156" s="62">
        <f ca="1">AVERAGE(OFFSET($CC$3,0,0,'Données projet'!$E$12+1,1))-AVERAGE(OFFSET($H$3,0,0,'Données projet'!$E$12+1,1))</f>
        <v>312.43110610485337</v>
      </c>
      <c r="CE156" s="62">
        <f t="shared" si="148"/>
        <v>442.54749157177571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0.72965108117349331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0.72965108117349331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287.14194833736434</v>
      </c>
      <c r="S157" s="62">
        <f ca="1">AVERAGE(OFFSET($R$3,0,0,'Données projet'!$E$9+1,1))-AVERAGE(OFFSET($H$3,0,0,'Données projet'!$E$9+1,1))</f>
        <v>289.69436826914978</v>
      </c>
      <c r="T157" s="62">
        <f t="shared" si="142"/>
        <v>242.84781402593845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1.5429577615577727E-13</v>
      </c>
      <c r="AK157" s="14">
        <f t="shared" si="164"/>
        <v>2.2038482767263348E-12</v>
      </c>
      <c r="AL157" s="22">
        <f t="shared" si="165"/>
        <v>4.107100892103012E-12</v>
      </c>
      <c r="AM157" s="62">
        <f t="shared" si="113"/>
        <v>287.14194833736684</v>
      </c>
      <c r="AN157" s="62">
        <f ca="1">AVERAGE(OFFSET($AM$3,0,0,'Données projet'!$E$10+1,1))-AVERAGE(OFFSET($H$3,0,0,'Données projet'!$E$10+1,1))</f>
        <v>406.67123242209931</v>
      </c>
      <c r="AO157" s="62">
        <f t="shared" si="144"/>
        <v>252.43382636914751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>
        <f>BD157*VLOOKUP('Données projet'!$B$11,Paramètres!$A$1:$I$89,3,0)*VLOOKUP('Données projet'!$B$11,Paramètres!$A$1:$I$89,5,0)</f>
        <v>1.72917680174578E-13</v>
      </c>
      <c r="BF157" s="14">
        <f t="shared" si="167"/>
        <v>2.4372886112056825E-12</v>
      </c>
      <c r="BG157" s="22">
        <f t="shared" si="168"/>
        <v>4.5461092908206203E-12</v>
      </c>
      <c r="BH157" s="62">
        <f t="shared" si="116"/>
        <v>287.1419483373673</v>
      </c>
      <c r="BI157" s="62">
        <f ca="1">AVERAGE(OFFSET($BH$3,0,0,'Données projet'!$E$11+1,1))-AVERAGE(OFFSET($H$3,0,0,'Données projet'!$E$11+1,1))</f>
        <v>446.67723242232324</v>
      </c>
      <c r="BJ157" s="62">
        <f t="shared" si="146"/>
        <v>275.54513370838777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1.9895196601282805E-13</v>
      </c>
      <c r="BZ157" s="14">
        <f>BY157*VLOOKUP('Données projet'!$B$12,Paramètres!$A$1:$I$89,3,0)*VLOOKUP('Données projet'!$B$12,Paramètres!$A$1:$I$89,5,0)</f>
        <v>1.8001173884840681E-13</v>
      </c>
      <c r="CA157" s="14">
        <f t="shared" si="170"/>
        <v>2.5254331426407198E-12</v>
      </c>
      <c r="CB157" s="22">
        <f t="shared" si="171"/>
        <v>4.7119831685935622E-12</v>
      </c>
      <c r="CC157" s="62">
        <f t="shared" si="119"/>
        <v>287.14194833736747</v>
      </c>
      <c r="CD157" s="62">
        <f ca="1">AVERAGE(OFFSET($CC$3,0,0,'Données projet'!$E$12+1,1))-AVERAGE(OFFSET($H$3,0,0,'Données projet'!$E$12+1,1))</f>
        <v>312.43110610485337</v>
      </c>
      <c r="CE157" s="62">
        <f t="shared" si="148"/>
        <v>442.54749157177571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0.71534306851489626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0.71534306851489626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287.24935502518127</v>
      </c>
      <c r="S158" s="62">
        <f ca="1">AVERAGE(OFFSET($R$3,0,0,'Données projet'!$E$9+1,1))-AVERAGE(OFFSET($H$3,0,0,'Données projet'!$E$9+1,1))</f>
        <v>289.69436826914978</v>
      </c>
      <c r="T158" s="62">
        <f t="shared" si="142"/>
        <v>242.84781402593845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1.5429577615577727E-13</v>
      </c>
      <c r="AK158" s="14">
        <f t="shared" si="164"/>
        <v>2.2038482767263348E-12</v>
      </c>
      <c r="AL158" s="22">
        <f t="shared" si="165"/>
        <v>4.107100892103012E-12</v>
      </c>
      <c r="AM158" s="62">
        <f t="shared" si="113"/>
        <v>287.24935502518377</v>
      </c>
      <c r="AN158" s="62">
        <f ca="1">AVERAGE(OFFSET($AM$3,0,0,'Données projet'!$E$10+1,1))-AVERAGE(OFFSET($H$3,0,0,'Données projet'!$E$10+1,1))</f>
        <v>406.67123242209931</v>
      </c>
      <c r="AO158" s="62">
        <f t="shared" si="144"/>
        <v>252.43382636914751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>
        <f>BD158*VLOOKUP('Données projet'!$B$11,Paramètres!$A$1:$I$89,3,0)*VLOOKUP('Données projet'!$B$11,Paramètres!$A$1:$I$89,5,0)</f>
        <v>1.72917680174578E-13</v>
      </c>
      <c r="BF158" s="14">
        <f t="shared" si="167"/>
        <v>2.4372886112056825E-12</v>
      </c>
      <c r="BG158" s="22">
        <f t="shared" si="168"/>
        <v>4.5461092908206203E-12</v>
      </c>
      <c r="BH158" s="62">
        <f t="shared" si="116"/>
        <v>287.24935502518423</v>
      </c>
      <c r="BI158" s="62">
        <f ca="1">AVERAGE(OFFSET($BH$3,0,0,'Données projet'!$E$11+1,1))-AVERAGE(OFFSET($H$3,0,0,'Données projet'!$E$11+1,1))</f>
        <v>446.67723242232324</v>
      </c>
      <c r="BJ158" s="62">
        <f t="shared" si="146"/>
        <v>275.54513370838777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1.9895196601282805E-13</v>
      </c>
      <c r="BZ158" s="14">
        <f>BY158*VLOOKUP('Données projet'!$B$12,Paramètres!$A$1:$I$89,3,0)*VLOOKUP('Données projet'!$B$12,Paramètres!$A$1:$I$89,5,0)</f>
        <v>1.8001173884840681E-13</v>
      </c>
      <c r="CA158" s="14">
        <f t="shared" si="170"/>
        <v>2.5254331426407198E-12</v>
      </c>
      <c r="CB158" s="22">
        <f t="shared" si="171"/>
        <v>4.7119831685935622E-12</v>
      </c>
      <c r="CC158" s="62">
        <f t="shared" si="119"/>
        <v>287.2493550251844</v>
      </c>
      <c r="CD158" s="62">
        <f ca="1">AVERAGE(OFFSET($CC$3,0,0,'Données projet'!$E$12+1,1))-AVERAGE(OFFSET($H$3,0,0,'Données projet'!$E$12+1,1))</f>
        <v>312.43110610485337</v>
      </c>
      <c r="CE158" s="62">
        <f t="shared" si="148"/>
        <v>442.54749157177571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0.70131562725750829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0.70131562725750829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287.35489844708991</v>
      </c>
      <c r="S159" s="62">
        <f ca="1">AVERAGE(OFFSET($R$3,0,0,'Données projet'!$E$9+1,1))-AVERAGE(OFFSET($H$3,0,0,'Données projet'!$E$9+1,1))</f>
        <v>289.69436826914978</v>
      </c>
      <c r="T159" s="62">
        <f t="shared" si="142"/>
        <v>242.84781402593845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1.5429577615577727E-13</v>
      </c>
      <c r="AK159" s="14">
        <f t="shared" si="164"/>
        <v>2.2038482767263348E-12</v>
      </c>
      <c r="AL159" s="22">
        <f t="shared" si="165"/>
        <v>4.107100892103012E-12</v>
      </c>
      <c r="AM159" s="62">
        <f t="shared" si="113"/>
        <v>287.35489844709241</v>
      </c>
      <c r="AN159" s="62">
        <f ca="1">AVERAGE(OFFSET($AM$3,0,0,'Données projet'!$E$10+1,1))-AVERAGE(OFFSET($H$3,0,0,'Données projet'!$E$10+1,1))</f>
        <v>406.67123242209931</v>
      </c>
      <c r="AO159" s="62">
        <f t="shared" si="144"/>
        <v>252.43382636914751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>
        <f>BD159*VLOOKUP('Données projet'!$B$11,Paramètres!$A$1:$I$89,3,0)*VLOOKUP('Données projet'!$B$11,Paramètres!$A$1:$I$89,5,0)</f>
        <v>1.72917680174578E-13</v>
      </c>
      <c r="BF159" s="14">
        <f t="shared" si="167"/>
        <v>2.4372886112056825E-12</v>
      </c>
      <c r="BG159" s="22">
        <f t="shared" si="168"/>
        <v>4.5461092908206203E-12</v>
      </c>
      <c r="BH159" s="62">
        <f t="shared" si="116"/>
        <v>287.35489844709286</v>
      </c>
      <c r="BI159" s="62">
        <f ca="1">AVERAGE(OFFSET($BH$3,0,0,'Données projet'!$E$11+1,1))-AVERAGE(OFFSET($H$3,0,0,'Données projet'!$E$11+1,1))</f>
        <v>446.67723242232324</v>
      </c>
      <c r="BJ159" s="62">
        <f t="shared" si="146"/>
        <v>275.54513370838777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1.9895196601282805E-13</v>
      </c>
      <c r="BZ159" s="14">
        <f>BY159*VLOOKUP('Données projet'!$B$12,Paramètres!$A$1:$I$89,3,0)*VLOOKUP('Données projet'!$B$12,Paramètres!$A$1:$I$89,5,0)</f>
        <v>1.8001173884840681E-13</v>
      </c>
      <c r="CA159" s="14">
        <f t="shared" si="170"/>
        <v>2.5254331426407198E-12</v>
      </c>
      <c r="CB159" s="22">
        <f t="shared" si="171"/>
        <v>4.7119831685935622E-12</v>
      </c>
      <c r="CC159" s="62">
        <f t="shared" si="119"/>
        <v>287.35489844709303</v>
      </c>
      <c r="CD159" s="62">
        <f ca="1">AVERAGE(OFFSET($CC$3,0,0,'Données projet'!$E$12+1,1))-AVERAGE(OFFSET($H$3,0,0,'Données projet'!$E$12+1,1))</f>
        <v>312.43110610485337</v>
      </c>
      <c r="CE159" s="62">
        <f t="shared" si="148"/>
        <v>442.54749157177571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0.68756325556728337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0.68756325556728337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287.45861092658816</v>
      </c>
      <c r="S160" s="62">
        <f ca="1">AVERAGE(OFFSET($R$3,0,0,'Données projet'!$E$9+1,1))-AVERAGE(OFFSET($H$3,0,0,'Données projet'!$E$9+1,1))</f>
        <v>289.69436826914978</v>
      </c>
      <c r="T160" s="62">
        <f t="shared" si="142"/>
        <v>242.84781402593845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1.5429577615577727E-13</v>
      </c>
      <c r="AK160" s="14">
        <f t="shared" si="164"/>
        <v>2.2038482767263348E-12</v>
      </c>
      <c r="AL160" s="22">
        <f t="shared" si="165"/>
        <v>4.107100892103012E-12</v>
      </c>
      <c r="AM160" s="62">
        <f t="shared" si="113"/>
        <v>287.45861092659067</v>
      </c>
      <c r="AN160" s="62">
        <f ca="1">AVERAGE(OFFSET($AM$3,0,0,'Données projet'!$E$10+1,1))-AVERAGE(OFFSET($H$3,0,0,'Données projet'!$E$10+1,1))</f>
        <v>406.67123242209931</v>
      </c>
      <c r="AO160" s="62">
        <f t="shared" si="144"/>
        <v>252.43382636914751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>
        <f>BD160*VLOOKUP('Données projet'!$B$11,Paramètres!$A$1:$I$89,3,0)*VLOOKUP('Données projet'!$B$11,Paramètres!$A$1:$I$89,5,0)</f>
        <v>1.72917680174578E-13</v>
      </c>
      <c r="BF160" s="14">
        <f t="shared" si="167"/>
        <v>2.4372886112056825E-12</v>
      </c>
      <c r="BG160" s="22">
        <f t="shared" si="168"/>
        <v>4.5461092908206203E-12</v>
      </c>
      <c r="BH160" s="62">
        <f t="shared" si="116"/>
        <v>287.45861092659112</v>
      </c>
      <c r="BI160" s="62">
        <f ca="1">AVERAGE(OFFSET($BH$3,0,0,'Données projet'!$E$11+1,1))-AVERAGE(OFFSET($H$3,0,0,'Données projet'!$E$11+1,1))</f>
        <v>446.67723242232324</v>
      </c>
      <c r="BJ160" s="62">
        <f t="shared" si="146"/>
        <v>275.54513370838777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1.9895196601282805E-13</v>
      </c>
      <c r="BZ160" s="14">
        <f>BY160*VLOOKUP('Données projet'!$B$12,Paramètres!$A$1:$I$89,3,0)*VLOOKUP('Données projet'!$B$12,Paramètres!$A$1:$I$89,5,0)</f>
        <v>1.8001173884840681E-13</v>
      </c>
      <c r="CA160" s="14">
        <f t="shared" si="170"/>
        <v>2.5254331426407198E-12</v>
      </c>
      <c r="CB160" s="22">
        <f t="shared" si="171"/>
        <v>4.7119831685935622E-12</v>
      </c>
      <c r="CC160" s="62">
        <f t="shared" si="119"/>
        <v>287.45861092659129</v>
      </c>
      <c r="CD160" s="62">
        <f ca="1">AVERAGE(OFFSET($CC$3,0,0,'Données projet'!$E$12+1,1))-AVERAGE(OFFSET($H$3,0,0,'Données projet'!$E$12+1,1))</f>
        <v>312.43110610485337</v>
      </c>
      <c r="CE160" s="62">
        <f t="shared" si="148"/>
        <v>442.54749157177571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0.67408055949778523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0.67408055949778523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287.56052422643359</v>
      </c>
      <c r="S161" s="62">
        <f ca="1">AVERAGE(OFFSET($R$3,0,0,'Données projet'!$E$9+1,1))-AVERAGE(OFFSET($H$3,0,0,'Données projet'!$E$9+1,1))</f>
        <v>289.69436826914978</v>
      </c>
      <c r="T161" s="62">
        <f t="shared" si="142"/>
        <v>242.84781402593845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1.5429577615577727E-13</v>
      </c>
      <c r="AK161" s="14">
        <f t="shared" si="164"/>
        <v>2.2038482767263348E-12</v>
      </c>
      <c r="AL161" s="22">
        <f t="shared" si="165"/>
        <v>4.107100892103012E-12</v>
      </c>
      <c r="AM161" s="62">
        <f t="shared" si="113"/>
        <v>287.56052422643609</v>
      </c>
      <c r="AN161" s="62">
        <f ca="1">AVERAGE(OFFSET($AM$3,0,0,'Données projet'!$E$10+1,1))-AVERAGE(OFFSET($H$3,0,0,'Données projet'!$E$10+1,1))</f>
        <v>406.67123242209931</v>
      </c>
      <c r="AO161" s="62">
        <f t="shared" si="144"/>
        <v>252.43382636914751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>
        <f>BD161*VLOOKUP('Données projet'!$B$11,Paramètres!$A$1:$I$89,3,0)*VLOOKUP('Données projet'!$B$11,Paramètres!$A$1:$I$89,5,0)</f>
        <v>1.72917680174578E-13</v>
      </c>
      <c r="BF161" s="14">
        <f t="shared" si="167"/>
        <v>2.4372886112056825E-12</v>
      </c>
      <c r="BG161" s="22">
        <f t="shared" si="168"/>
        <v>4.5461092908206203E-12</v>
      </c>
      <c r="BH161" s="62">
        <f t="shared" si="116"/>
        <v>287.56052422643654</v>
      </c>
      <c r="BI161" s="62">
        <f ca="1">AVERAGE(OFFSET($BH$3,0,0,'Données projet'!$E$11+1,1))-AVERAGE(OFFSET($H$3,0,0,'Données projet'!$E$11+1,1))</f>
        <v>446.67723242232324</v>
      </c>
      <c r="BJ161" s="62">
        <f t="shared" si="146"/>
        <v>275.54513370838777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1.9895196601282805E-13</v>
      </c>
      <c r="BZ161" s="14">
        <f>BY161*VLOOKUP('Données projet'!$B$12,Paramètres!$A$1:$I$89,3,0)*VLOOKUP('Données projet'!$B$12,Paramètres!$A$1:$I$89,5,0)</f>
        <v>1.8001173884840681E-13</v>
      </c>
      <c r="CA161" s="14">
        <f t="shared" si="170"/>
        <v>2.5254331426407198E-12</v>
      </c>
      <c r="CB161" s="22">
        <f t="shared" si="171"/>
        <v>4.7119831685935622E-12</v>
      </c>
      <c r="CC161" s="62">
        <f t="shared" si="119"/>
        <v>287.56052422643671</v>
      </c>
      <c r="CD161" s="62">
        <f ca="1">AVERAGE(OFFSET($CC$3,0,0,'Données projet'!$E$12+1,1))-AVERAGE(OFFSET($H$3,0,0,'Données projet'!$E$12+1,1))</f>
        <v>312.43110610485337</v>
      </c>
      <c r="CE161" s="62">
        <f t="shared" si="148"/>
        <v>442.54749157177571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0.66086225087457739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0.66086225087457739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287.66066955837056</v>
      </c>
      <c r="S162" s="62">
        <f ca="1">AVERAGE(OFFSET($R$3,0,0,'Données projet'!$E$9+1,1))-AVERAGE(OFFSET($H$3,0,0,'Données projet'!$E$9+1,1))</f>
        <v>289.69436826914978</v>
      </c>
      <c r="T162" s="62">
        <f t="shared" si="142"/>
        <v>242.84781402593845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1.5429577615577727E-13</v>
      </c>
      <c r="AK162" s="14">
        <f t="shared" si="164"/>
        <v>2.2038482767263348E-12</v>
      </c>
      <c r="AL162" s="22">
        <f t="shared" si="165"/>
        <v>4.107100892103012E-12</v>
      </c>
      <c r="AM162" s="62">
        <f t="shared" si="113"/>
        <v>287.66066955837306</v>
      </c>
      <c r="AN162" s="62">
        <f ca="1">AVERAGE(OFFSET($AM$3,0,0,'Données projet'!$E$10+1,1))-AVERAGE(OFFSET($H$3,0,0,'Données projet'!$E$10+1,1))</f>
        <v>406.67123242209931</v>
      </c>
      <c r="AO162" s="62">
        <f t="shared" si="144"/>
        <v>252.43382636914751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>
        <f>BD162*VLOOKUP('Données projet'!$B$11,Paramètres!$A$1:$I$89,3,0)*VLOOKUP('Données projet'!$B$11,Paramètres!$A$1:$I$89,5,0)</f>
        <v>1.72917680174578E-13</v>
      </c>
      <c r="BF162" s="14">
        <f t="shared" si="167"/>
        <v>2.4372886112056825E-12</v>
      </c>
      <c r="BG162" s="22">
        <f t="shared" si="168"/>
        <v>4.5461092908206203E-12</v>
      </c>
      <c r="BH162" s="62">
        <f t="shared" si="116"/>
        <v>287.66066955837351</v>
      </c>
      <c r="BI162" s="62">
        <f ca="1">AVERAGE(OFFSET($BH$3,0,0,'Données projet'!$E$11+1,1))-AVERAGE(OFFSET($H$3,0,0,'Données projet'!$E$11+1,1))</f>
        <v>446.67723242232324</v>
      </c>
      <c r="BJ162" s="62">
        <f t="shared" si="146"/>
        <v>275.54513370838777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1.9895196601282805E-13</v>
      </c>
      <c r="BZ162" s="14">
        <f>BY162*VLOOKUP('Données projet'!$B$12,Paramètres!$A$1:$I$89,3,0)*VLOOKUP('Données projet'!$B$12,Paramètres!$A$1:$I$89,5,0)</f>
        <v>1.8001173884840681E-13</v>
      </c>
      <c r="CA162" s="14">
        <f t="shared" si="170"/>
        <v>2.5254331426407198E-12</v>
      </c>
      <c r="CB162" s="22">
        <f t="shared" si="171"/>
        <v>4.7119831685935622E-12</v>
      </c>
      <c r="CC162" s="62">
        <f t="shared" si="119"/>
        <v>287.66066955837368</v>
      </c>
      <c r="CD162" s="62">
        <f ca="1">AVERAGE(OFFSET($CC$3,0,0,'Données projet'!$E$12+1,1))-AVERAGE(OFFSET($H$3,0,0,'Données projet'!$E$12+1,1))</f>
        <v>312.43110610485337</v>
      </c>
      <c r="CE162" s="62">
        <f t="shared" si="148"/>
        <v>442.54749157177571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0.64790314522109849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0.64790314522109849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287.75907759268995</v>
      </c>
      <c r="S163" s="62">
        <f ca="1">AVERAGE(OFFSET($R$3,0,0,'Données projet'!$E$9+1,1))-AVERAGE(OFFSET($H$3,0,0,'Données projet'!$E$9+1,1))</f>
        <v>289.69436826914978</v>
      </c>
      <c r="T163" s="62">
        <f t="shared" si="142"/>
        <v>242.84781402593845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1.5429577615577727E-13</v>
      </c>
      <c r="AK163" s="14">
        <f t="shared" si="164"/>
        <v>2.2038482767263348E-12</v>
      </c>
      <c r="AL163" s="22">
        <f t="shared" si="165"/>
        <v>4.107100892103012E-12</v>
      </c>
      <c r="AM163" s="62">
        <f t="shared" si="113"/>
        <v>287.75907759269245</v>
      </c>
      <c r="AN163" s="62">
        <f ca="1">AVERAGE(OFFSET($AM$3,0,0,'Données projet'!$E$10+1,1))-AVERAGE(OFFSET($H$3,0,0,'Données projet'!$E$10+1,1))</f>
        <v>406.67123242209931</v>
      </c>
      <c r="AO163" s="62">
        <f t="shared" si="144"/>
        <v>252.43382636914751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>
        <f>BD163*VLOOKUP('Données projet'!$B$11,Paramètres!$A$1:$I$89,3,0)*VLOOKUP('Données projet'!$B$11,Paramètres!$A$1:$I$89,5,0)</f>
        <v>1.72917680174578E-13</v>
      </c>
      <c r="BF163" s="14">
        <f t="shared" si="167"/>
        <v>2.4372886112056825E-12</v>
      </c>
      <c r="BG163" s="22">
        <f t="shared" si="168"/>
        <v>4.5461092908206203E-12</v>
      </c>
      <c r="BH163" s="62">
        <f t="shared" si="116"/>
        <v>287.7590775926929</v>
      </c>
      <c r="BI163" s="62">
        <f ca="1">AVERAGE(OFFSET($BH$3,0,0,'Données projet'!$E$11+1,1))-AVERAGE(OFFSET($H$3,0,0,'Données projet'!$E$11+1,1))</f>
        <v>446.67723242232324</v>
      </c>
      <c r="BJ163" s="62">
        <f t="shared" si="146"/>
        <v>275.54513370838777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1.9895196601282805E-13</v>
      </c>
      <c r="BZ163" s="14">
        <f>BY163*VLOOKUP('Données projet'!$B$12,Paramètres!$A$1:$I$89,3,0)*VLOOKUP('Données projet'!$B$12,Paramètres!$A$1:$I$89,5,0)</f>
        <v>1.8001173884840681E-13</v>
      </c>
      <c r="CA163" s="14">
        <f t="shared" si="170"/>
        <v>2.5254331426407198E-12</v>
      </c>
      <c r="CB163" s="22">
        <f t="shared" si="171"/>
        <v>4.7119831685935622E-12</v>
      </c>
      <c r="CC163" s="62">
        <f t="shared" si="119"/>
        <v>287.75907759269307</v>
      </c>
      <c r="CD163" s="62">
        <f ca="1">AVERAGE(OFFSET($CC$3,0,0,'Données projet'!$E$12+1,1))-AVERAGE(OFFSET($H$3,0,0,'Données projet'!$E$12+1,1))</f>
        <v>312.43110610485337</v>
      </c>
      <c r="CE163" s="62">
        <f t="shared" si="148"/>
        <v>442.54749157177571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0.63519815972521032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0.63519815972521032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287.85577846762129</v>
      </c>
      <c r="S164" s="62">
        <f ca="1">AVERAGE(OFFSET($R$3,0,0,'Données projet'!$E$9+1,1))-AVERAGE(OFFSET($H$3,0,0,'Données projet'!$E$9+1,1))</f>
        <v>289.69436826914978</v>
      </c>
      <c r="T164" s="62">
        <f t="shared" si="142"/>
        <v>242.84781402593845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1.5429577615577727E-13</v>
      </c>
      <c r="AK164" s="14">
        <f t="shared" si="164"/>
        <v>2.2038482767263348E-12</v>
      </c>
      <c r="AL164" s="22">
        <f t="shared" si="165"/>
        <v>4.107100892103012E-12</v>
      </c>
      <c r="AM164" s="62">
        <f t="shared" si="113"/>
        <v>287.85577846762379</v>
      </c>
      <c r="AN164" s="62">
        <f ca="1">AVERAGE(OFFSET($AM$3,0,0,'Données projet'!$E$10+1,1))-AVERAGE(OFFSET($H$3,0,0,'Données projet'!$E$10+1,1))</f>
        <v>406.67123242209931</v>
      </c>
      <c r="AO164" s="62">
        <f t="shared" si="144"/>
        <v>252.43382636914751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>
        <f>BD164*VLOOKUP('Données projet'!$B$11,Paramètres!$A$1:$I$89,3,0)*VLOOKUP('Données projet'!$B$11,Paramètres!$A$1:$I$89,5,0)</f>
        <v>1.72917680174578E-13</v>
      </c>
      <c r="BF164" s="14">
        <f t="shared" si="167"/>
        <v>2.4372886112056825E-12</v>
      </c>
      <c r="BG164" s="22">
        <f t="shared" si="168"/>
        <v>4.5461092908206203E-12</v>
      </c>
      <c r="BH164" s="62">
        <f t="shared" si="116"/>
        <v>287.85577846762425</v>
      </c>
      <c r="BI164" s="62">
        <f ca="1">AVERAGE(OFFSET($BH$3,0,0,'Données projet'!$E$11+1,1))-AVERAGE(OFFSET($H$3,0,0,'Données projet'!$E$11+1,1))</f>
        <v>446.67723242232324</v>
      </c>
      <c r="BJ164" s="62">
        <f t="shared" si="146"/>
        <v>275.54513370838777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1.9895196601282805E-13</v>
      </c>
      <c r="BZ164" s="14">
        <f>BY164*VLOOKUP('Données projet'!$B$12,Paramètres!$A$1:$I$89,3,0)*VLOOKUP('Données projet'!$B$12,Paramètres!$A$1:$I$89,5,0)</f>
        <v>1.8001173884840681E-13</v>
      </c>
      <c r="CA164" s="14">
        <f t="shared" si="170"/>
        <v>2.5254331426407198E-12</v>
      </c>
      <c r="CB164" s="22">
        <f t="shared" si="171"/>
        <v>4.7119831685935622E-12</v>
      </c>
      <c r="CC164" s="62">
        <f t="shared" si="119"/>
        <v>287.85577846762442</v>
      </c>
      <c r="CD164" s="62">
        <f ca="1">AVERAGE(OFFSET($CC$3,0,0,'Données projet'!$E$12+1,1))-AVERAGE(OFFSET($H$3,0,0,'Données projet'!$E$12+1,1))</f>
        <v>312.43110610485337</v>
      </c>
      <c r="CE164" s="62">
        <f t="shared" si="148"/>
        <v>442.54749157177571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0.62274231124562063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0.62274231124562063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287.9508017985633</v>
      </c>
      <c r="S165" s="62">
        <f ca="1">AVERAGE(OFFSET($R$3,0,0,'Données projet'!$E$9+1,1))-AVERAGE(OFFSET($H$3,0,0,'Données projet'!$E$9+1,1))</f>
        <v>289.69436826914978</v>
      </c>
      <c r="T165" s="62">
        <f t="shared" si="142"/>
        <v>242.84781402593845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1.5429577615577727E-13</v>
      </c>
      <c r="AK165" s="14">
        <f t="shared" si="164"/>
        <v>2.2038482767263348E-12</v>
      </c>
      <c r="AL165" s="22">
        <f t="shared" si="165"/>
        <v>4.107100892103012E-12</v>
      </c>
      <c r="AM165" s="62">
        <f t="shared" si="113"/>
        <v>287.95080179856581</v>
      </c>
      <c r="AN165" s="62">
        <f ca="1">AVERAGE(OFFSET($AM$3,0,0,'Données projet'!$E$10+1,1))-AVERAGE(OFFSET($H$3,0,0,'Données projet'!$E$10+1,1))</f>
        <v>406.67123242209931</v>
      </c>
      <c r="AO165" s="62">
        <f t="shared" si="144"/>
        <v>252.43382636914751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>
        <f>BD165*VLOOKUP('Données projet'!$B$11,Paramètres!$A$1:$I$89,3,0)*VLOOKUP('Données projet'!$B$11,Paramètres!$A$1:$I$89,5,0)</f>
        <v>1.72917680174578E-13</v>
      </c>
      <c r="BF165" s="14">
        <f t="shared" si="167"/>
        <v>2.4372886112056825E-12</v>
      </c>
      <c r="BG165" s="22">
        <f t="shared" si="168"/>
        <v>4.5461092908206203E-12</v>
      </c>
      <c r="BH165" s="62">
        <f t="shared" si="116"/>
        <v>287.95080179856626</v>
      </c>
      <c r="BI165" s="62">
        <f ca="1">AVERAGE(OFFSET($BH$3,0,0,'Données projet'!$E$11+1,1))-AVERAGE(OFFSET($H$3,0,0,'Données projet'!$E$11+1,1))</f>
        <v>446.67723242232324</v>
      </c>
      <c r="BJ165" s="62">
        <f t="shared" si="146"/>
        <v>275.54513370838777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1.9895196601282805E-13</v>
      </c>
      <c r="BZ165" s="14">
        <f>BY165*VLOOKUP('Données projet'!$B$12,Paramètres!$A$1:$I$89,3,0)*VLOOKUP('Données projet'!$B$12,Paramètres!$A$1:$I$89,5,0)</f>
        <v>1.8001173884840681E-13</v>
      </c>
      <c r="CA165" s="14">
        <f t="shared" si="170"/>
        <v>2.5254331426407198E-12</v>
      </c>
      <c r="CB165" s="22">
        <f t="shared" si="171"/>
        <v>4.7119831685935622E-12</v>
      </c>
      <c r="CC165" s="62">
        <f t="shared" si="119"/>
        <v>287.95080179856643</v>
      </c>
      <c r="CD165" s="62">
        <f ca="1">AVERAGE(OFFSET($CC$3,0,0,'Données projet'!$E$12+1,1))-AVERAGE(OFFSET($H$3,0,0,'Données projet'!$E$12+1,1))</f>
        <v>312.43110610485337</v>
      </c>
      <c r="CE165" s="62">
        <f t="shared" si="148"/>
        <v>442.54749157177571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0.61053071435739825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0.61053071435739825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288.04417668715382</v>
      </c>
      <c r="S166" s="62">
        <f ca="1">AVERAGE(OFFSET($R$3,0,0,'Données projet'!$E$9+1,1))-AVERAGE(OFFSET($H$3,0,0,'Données projet'!$E$9+1,1))</f>
        <v>289.69436826914978</v>
      </c>
      <c r="T166" s="62">
        <f t="shared" si="142"/>
        <v>242.84781402593845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1.5429577615577727E-13</v>
      </c>
      <c r="AK166" s="14">
        <f t="shared" si="164"/>
        <v>2.2038482767263348E-12</v>
      </c>
      <c r="AL166" s="22">
        <f t="shared" si="165"/>
        <v>4.107100892103012E-12</v>
      </c>
      <c r="AM166" s="62">
        <f t="shared" si="113"/>
        <v>288.04417668715632</v>
      </c>
      <c r="AN166" s="62">
        <f ca="1">AVERAGE(OFFSET($AM$3,0,0,'Données projet'!$E$10+1,1))-AVERAGE(OFFSET($H$3,0,0,'Données projet'!$E$10+1,1))</f>
        <v>406.67123242209931</v>
      </c>
      <c r="AO166" s="62">
        <f t="shared" si="144"/>
        <v>252.43382636914751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>
        <f>BD166*VLOOKUP('Données projet'!$B$11,Paramètres!$A$1:$I$89,3,0)*VLOOKUP('Données projet'!$B$11,Paramètres!$A$1:$I$89,5,0)</f>
        <v>1.72917680174578E-13</v>
      </c>
      <c r="BF166" s="14">
        <f t="shared" si="167"/>
        <v>2.4372886112056825E-12</v>
      </c>
      <c r="BG166" s="22">
        <f t="shared" si="168"/>
        <v>4.5461092908206203E-12</v>
      </c>
      <c r="BH166" s="62">
        <f t="shared" si="116"/>
        <v>288.04417668715678</v>
      </c>
      <c r="BI166" s="62">
        <f ca="1">AVERAGE(OFFSET($BH$3,0,0,'Données projet'!$E$11+1,1))-AVERAGE(OFFSET($H$3,0,0,'Données projet'!$E$11+1,1))</f>
        <v>446.67723242232324</v>
      </c>
      <c r="BJ166" s="62">
        <f t="shared" si="146"/>
        <v>275.54513370838777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1.9895196601282805E-13</v>
      </c>
      <c r="BZ166" s="14">
        <f>BY166*VLOOKUP('Données projet'!$B$12,Paramètres!$A$1:$I$89,3,0)*VLOOKUP('Données projet'!$B$12,Paramètres!$A$1:$I$89,5,0)</f>
        <v>1.8001173884840681E-13</v>
      </c>
      <c r="CA166" s="14">
        <f t="shared" si="170"/>
        <v>2.5254331426407198E-12</v>
      </c>
      <c r="CB166" s="22">
        <f t="shared" si="171"/>
        <v>4.7119831685935622E-12</v>
      </c>
      <c r="CC166" s="62">
        <f t="shared" si="119"/>
        <v>288.04417668715695</v>
      </c>
      <c r="CD166" s="62">
        <f ca="1">AVERAGE(OFFSET($CC$3,0,0,'Données projet'!$E$12+1,1))-AVERAGE(OFFSET($H$3,0,0,'Données projet'!$E$12+1,1))</f>
        <v>312.43110610485337</v>
      </c>
      <c r="CE166" s="62">
        <f t="shared" si="148"/>
        <v>442.54749157177571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0.59855857943581525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0.59855857943581525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288.13593173018228</v>
      </c>
      <c r="S167" s="62">
        <f ca="1">AVERAGE(OFFSET($R$3,0,0,'Données projet'!$E$9+1,1))-AVERAGE(OFFSET($H$3,0,0,'Données projet'!$E$9+1,1))</f>
        <v>289.69436826914978</v>
      </c>
      <c r="T167" s="62">
        <f t="shared" si="142"/>
        <v>242.84781402593845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1.5429577615577727E-13</v>
      </c>
      <c r="AK167" s="14">
        <f t="shared" si="164"/>
        <v>2.2038482767263348E-12</v>
      </c>
      <c r="AL167" s="22">
        <f t="shared" si="165"/>
        <v>4.107100892103012E-12</v>
      </c>
      <c r="AM167" s="62">
        <f t="shared" si="113"/>
        <v>288.13593173018478</v>
      </c>
      <c r="AN167" s="62">
        <f ca="1">AVERAGE(OFFSET($AM$3,0,0,'Données projet'!$E$10+1,1))-AVERAGE(OFFSET($H$3,0,0,'Données projet'!$E$10+1,1))</f>
        <v>406.67123242209931</v>
      </c>
      <c r="AO167" s="62">
        <f t="shared" si="144"/>
        <v>252.43382636914751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>
        <f>BD167*VLOOKUP('Données projet'!$B$11,Paramètres!$A$1:$I$89,3,0)*VLOOKUP('Données projet'!$B$11,Paramètres!$A$1:$I$89,5,0)</f>
        <v>1.72917680174578E-13</v>
      </c>
      <c r="BF167" s="14">
        <f t="shared" si="167"/>
        <v>2.4372886112056825E-12</v>
      </c>
      <c r="BG167" s="22">
        <f t="shared" si="168"/>
        <v>4.5461092908206203E-12</v>
      </c>
      <c r="BH167" s="62">
        <f t="shared" si="116"/>
        <v>288.13593173018523</v>
      </c>
      <c r="BI167" s="62">
        <f ca="1">AVERAGE(OFFSET($BH$3,0,0,'Données projet'!$E$11+1,1))-AVERAGE(OFFSET($H$3,0,0,'Données projet'!$E$11+1,1))</f>
        <v>446.67723242232324</v>
      </c>
      <c r="BJ167" s="62">
        <f t="shared" si="146"/>
        <v>275.54513370838777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1.9895196601282805E-13</v>
      </c>
      <c r="BZ167" s="14">
        <f>BY167*VLOOKUP('Données projet'!$B$12,Paramètres!$A$1:$I$89,3,0)*VLOOKUP('Données projet'!$B$12,Paramètres!$A$1:$I$89,5,0)</f>
        <v>1.8001173884840681E-13</v>
      </c>
      <c r="CA167" s="14">
        <f t="shared" si="170"/>
        <v>2.5254331426407198E-12</v>
      </c>
      <c r="CB167" s="22">
        <f t="shared" si="171"/>
        <v>4.7119831685935622E-12</v>
      </c>
      <c r="CC167" s="62">
        <f t="shared" si="119"/>
        <v>288.1359317301854</v>
      </c>
      <c r="CD167" s="62">
        <f ca="1">AVERAGE(OFFSET($CC$3,0,0,'Données projet'!$E$12+1,1))-AVERAGE(OFFSET($H$3,0,0,'Données projet'!$E$12+1,1))</f>
        <v>312.43110610485337</v>
      </c>
      <c r="CE167" s="62">
        <f t="shared" si="148"/>
        <v>442.54749157177571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0.58682121077776328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0.58682121077776328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288.22609502834774</v>
      </c>
      <c r="S168" s="62">
        <f ca="1">AVERAGE(OFFSET($R$3,0,0,'Données projet'!$E$9+1,1))-AVERAGE(OFFSET($H$3,0,0,'Données projet'!$E$9+1,1))</f>
        <v>289.69436826914978</v>
      </c>
      <c r="T168" s="62">
        <f t="shared" si="142"/>
        <v>242.84781402593845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1.5429577615577727E-13</v>
      </c>
      <c r="AK168" s="14">
        <f t="shared" si="164"/>
        <v>2.2038482767263348E-12</v>
      </c>
      <c r="AL168" s="22">
        <f t="shared" si="165"/>
        <v>4.107100892103012E-12</v>
      </c>
      <c r="AM168" s="62">
        <f t="shared" si="113"/>
        <v>288.22609502835024</v>
      </c>
      <c r="AN168" s="62">
        <f ca="1">AVERAGE(OFFSET($AM$3,0,0,'Données projet'!$E$10+1,1))-AVERAGE(OFFSET($H$3,0,0,'Données projet'!$E$10+1,1))</f>
        <v>406.67123242209931</v>
      </c>
      <c r="AO168" s="62">
        <f t="shared" si="144"/>
        <v>252.43382636914751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>
        <f>BD168*VLOOKUP('Données projet'!$B$11,Paramètres!$A$1:$I$89,3,0)*VLOOKUP('Données projet'!$B$11,Paramètres!$A$1:$I$89,5,0)</f>
        <v>1.72917680174578E-13</v>
      </c>
      <c r="BF168" s="14">
        <f t="shared" si="167"/>
        <v>2.4372886112056825E-12</v>
      </c>
      <c r="BG168" s="22">
        <f t="shared" si="168"/>
        <v>4.5461092908206203E-12</v>
      </c>
      <c r="BH168" s="62">
        <f t="shared" si="116"/>
        <v>288.2260950283507</v>
      </c>
      <c r="BI168" s="62">
        <f ca="1">AVERAGE(OFFSET($BH$3,0,0,'Données projet'!$E$11+1,1))-AVERAGE(OFFSET($H$3,0,0,'Données projet'!$E$11+1,1))</f>
        <v>446.67723242232324</v>
      </c>
      <c r="BJ168" s="62">
        <f t="shared" si="146"/>
        <v>275.54513370838777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1.9895196601282805E-13</v>
      </c>
      <c r="BZ168" s="14">
        <f>BY168*VLOOKUP('Données projet'!$B$12,Paramètres!$A$1:$I$89,3,0)*VLOOKUP('Données projet'!$B$12,Paramètres!$A$1:$I$89,5,0)</f>
        <v>1.8001173884840681E-13</v>
      </c>
      <c r="CA168" s="14">
        <f t="shared" si="170"/>
        <v>2.5254331426407198E-12</v>
      </c>
      <c r="CB168" s="22">
        <f t="shared" si="171"/>
        <v>4.7119831685935622E-12</v>
      </c>
      <c r="CC168" s="62">
        <f t="shared" si="119"/>
        <v>288.22609502835087</v>
      </c>
      <c r="CD168" s="62">
        <f ca="1">AVERAGE(OFFSET($CC$3,0,0,'Données projet'!$E$12+1,1))-AVERAGE(OFFSET($H$3,0,0,'Données projet'!$E$12+1,1))</f>
        <v>312.43110610485337</v>
      </c>
      <c r="CE168" s="62">
        <f t="shared" si="148"/>
        <v>442.54749157177571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0.57531400476000771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0.57531400476000771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288.31469419486501</v>
      </c>
      <c r="S169" s="62">
        <f ca="1">AVERAGE(OFFSET($R$3,0,0,'Données projet'!$E$9+1,1))-AVERAGE(OFFSET($H$3,0,0,'Données projet'!$E$9+1,1))</f>
        <v>289.69436826914978</v>
      </c>
      <c r="T169" s="62">
        <f t="shared" si="142"/>
        <v>242.84781402593845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1.5429577615577727E-13</v>
      </c>
      <c r="AK169" s="14">
        <f t="shared" si="164"/>
        <v>2.2038482767263348E-12</v>
      </c>
      <c r="AL169" s="22">
        <f t="shared" si="165"/>
        <v>4.107100892103012E-12</v>
      </c>
      <c r="AM169" s="62">
        <f t="shared" si="113"/>
        <v>288.31469419486751</v>
      </c>
      <c r="AN169" s="62">
        <f ca="1">AVERAGE(OFFSET($AM$3,0,0,'Données projet'!$E$10+1,1))-AVERAGE(OFFSET($H$3,0,0,'Données projet'!$E$10+1,1))</f>
        <v>406.67123242209931</v>
      </c>
      <c r="AO169" s="62">
        <f t="shared" si="144"/>
        <v>252.43382636914751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>
        <f>BD169*VLOOKUP('Données projet'!$B$11,Paramètres!$A$1:$I$89,3,0)*VLOOKUP('Données projet'!$B$11,Paramètres!$A$1:$I$89,5,0)</f>
        <v>1.72917680174578E-13</v>
      </c>
      <c r="BF169" s="14">
        <f t="shared" si="167"/>
        <v>2.4372886112056825E-12</v>
      </c>
      <c r="BG169" s="22">
        <f t="shared" si="168"/>
        <v>4.5461092908206203E-12</v>
      </c>
      <c r="BH169" s="62">
        <f t="shared" si="116"/>
        <v>288.31469419486797</v>
      </c>
      <c r="BI169" s="62">
        <f ca="1">AVERAGE(OFFSET($BH$3,0,0,'Données projet'!$E$11+1,1))-AVERAGE(OFFSET($H$3,0,0,'Données projet'!$E$11+1,1))</f>
        <v>446.67723242232324</v>
      </c>
      <c r="BJ169" s="62">
        <f t="shared" si="146"/>
        <v>275.54513370838777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1.9895196601282805E-13</v>
      </c>
      <c r="BZ169" s="14">
        <f>BY169*VLOOKUP('Données projet'!$B$12,Paramètres!$A$1:$I$89,3,0)*VLOOKUP('Données projet'!$B$12,Paramètres!$A$1:$I$89,5,0)</f>
        <v>1.8001173884840681E-13</v>
      </c>
      <c r="CA169" s="14">
        <f t="shared" si="170"/>
        <v>2.5254331426407198E-12</v>
      </c>
      <c r="CB169" s="22">
        <f t="shared" si="171"/>
        <v>4.7119831685935622E-12</v>
      </c>
      <c r="CC169" s="62">
        <f t="shared" si="119"/>
        <v>288.31469419486814</v>
      </c>
      <c r="CD169" s="62">
        <f ca="1">AVERAGE(OFFSET($CC$3,0,0,'Données projet'!$E$12+1,1))-AVERAGE(OFFSET($H$3,0,0,'Données projet'!$E$12+1,1))</f>
        <v>312.43110610485337</v>
      </c>
      <c r="CE169" s="62">
        <f t="shared" si="148"/>
        <v>442.54749157177571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0.56403244803355768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0.56403244803355768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288.40175636392121</v>
      </c>
      <c r="S170" s="62">
        <f ca="1">AVERAGE(OFFSET($R$3,0,0,'Données projet'!$E$9+1,1))-AVERAGE(OFFSET($H$3,0,0,'Données projet'!$E$9+1,1))</f>
        <v>289.69436826914978</v>
      </c>
      <c r="T170" s="62">
        <f t="shared" si="142"/>
        <v>242.84781402593845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1.5429577615577727E-13</v>
      </c>
      <c r="AK170" s="14">
        <f t="shared" si="164"/>
        <v>2.2038482767263348E-12</v>
      </c>
      <c r="AL170" s="22">
        <f t="shared" si="165"/>
        <v>4.107100892103012E-12</v>
      </c>
      <c r="AM170" s="62">
        <f t="shared" si="113"/>
        <v>288.40175636392371</v>
      </c>
      <c r="AN170" s="62">
        <f ca="1">AVERAGE(OFFSET($AM$3,0,0,'Données projet'!$E$10+1,1))-AVERAGE(OFFSET($H$3,0,0,'Données projet'!$E$10+1,1))</f>
        <v>406.67123242209931</v>
      </c>
      <c r="AO170" s="62">
        <f t="shared" si="144"/>
        <v>252.43382636914751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>
        <f>BD170*VLOOKUP('Données projet'!$B$11,Paramètres!$A$1:$I$89,3,0)*VLOOKUP('Données projet'!$B$11,Paramètres!$A$1:$I$89,5,0)</f>
        <v>1.72917680174578E-13</v>
      </c>
      <c r="BF170" s="14">
        <f t="shared" si="167"/>
        <v>2.4372886112056825E-12</v>
      </c>
      <c r="BG170" s="22">
        <f t="shared" si="168"/>
        <v>4.5461092908206203E-12</v>
      </c>
      <c r="BH170" s="62">
        <f t="shared" si="116"/>
        <v>288.40175636392416</v>
      </c>
      <c r="BI170" s="62">
        <f ca="1">AVERAGE(OFFSET($BH$3,0,0,'Données projet'!$E$11+1,1))-AVERAGE(OFFSET($H$3,0,0,'Données projet'!$E$11+1,1))</f>
        <v>446.67723242232324</v>
      </c>
      <c r="BJ170" s="62">
        <f t="shared" si="146"/>
        <v>275.54513370838777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1.9895196601282805E-13</v>
      </c>
      <c r="BZ170" s="14">
        <f>BY170*VLOOKUP('Données projet'!$B$12,Paramètres!$A$1:$I$89,3,0)*VLOOKUP('Données projet'!$B$12,Paramètres!$A$1:$I$89,5,0)</f>
        <v>1.8001173884840681E-13</v>
      </c>
      <c r="CA170" s="14">
        <f t="shared" si="170"/>
        <v>2.5254331426407198E-12</v>
      </c>
      <c r="CB170" s="22">
        <f t="shared" si="171"/>
        <v>4.7119831685935622E-12</v>
      </c>
      <c r="CC170" s="62">
        <f t="shared" si="119"/>
        <v>288.40175636392433</v>
      </c>
      <c r="CD170" s="62">
        <f ca="1">AVERAGE(OFFSET($CC$3,0,0,'Données projet'!$E$12+1,1))-AVERAGE(OFFSET($H$3,0,0,'Données projet'!$E$12+1,1))</f>
        <v>312.43110610485337</v>
      </c>
      <c r="CE170" s="62">
        <f t="shared" si="148"/>
        <v>442.54749157177571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0.55297211575344318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0.55297211575344318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288.48730819898611</v>
      </c>
      <c r="S171" s="62">
        <f ca="1">AVERAGE(OFFSET($R$3,0,0,'Données projet'!$E$9+1,1))-AVERAGE(OFFSET($H$3,0,0,'Données projet'!$E$9+1,1))</f>
        <v>289.69436826914978</v>
      </c>
      <c r="T171" s="62">
        <f t="shared" si="142"/>
        <v>242.84781402593845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1.5429577615577727E-13</v>
      </c>
      <c r="AK171" s="14">
        <f t="shared" si="164"/>
        <v>2.2038482767263348E-12</v>
      </c>
      <c r="AL171" s="22">
        <f t="shared" si="165"/>
        <v>4.107100892103012E-12</v>
      </c>
      <c r="AM171" s="62">
        <f t="shared" si="113"/>
        <v>288.48730819898861</v>
      </c>
      <c r="AN171" s="62">
        <f ca="1">AVERAGE(OFFSET($AM$3,0,0,'Données projet'!$E$10+1,1))-AVERAGE(OFFSET($H$3,0,0,'Données projet'!$E$10+1,1))</f>
        <v>406.67123242209931</v>
      </c>
      <c r="AO171" s="62">
        <f t="shared" si="144"/>
        <v>252.43382636914751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>
        <f>BD171*VLOOKUP('Données projet'!$B$11,Paramètres!$A$1:$I$89,3,0)*VLOOKUP('Données projet'!$B$11,Paramètres!$A$1:$I$89,5,0)</f>
        <v>1.72917680174578E-13</v>
      </c>
      <c r="BF171" s="14">
        <f t="shared" si="167"/>
        <v>2.4372886112056825E-12</v>
      </c>
      <c r="BG171" s="22">
        <f t="shared" si="168"/>
        <v>4.5461092908206203E-12</v>
      </c>
      <c r="BH171" s="62">
        <f t="shared" si="116"/>
        <v>288.48730819898907</v>
      </c>
      <c r="BI171" s="62">
        <f ca="1">AVERAGE(OFFSET($BH$3,0,0,'Données projet'!$E$11+1,1))-AVERAGE(OFFSET($H$3,0,0,'Données projet'!$E$11+1,1))</f>
        <v>446.67723242232324</v>
      </c>
      <c r="BJ171" s="62">
        <f t="shared" si="146"/>
        <v>275.54513370838777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1.9895196601282805E-13</v>
      </c>
      <c r="BZ171" s="14">
        <f>BY171*VLOOKUP('Données projet'!$B$12,Paramètres!$A$1:$I$89,3,0)*VLOOKUP('Données projet'!$B$12,Paramètres!$A$1:$I$89,5,0)</f>
        <v>1.8001173884840681E-13</v>
      </c>
      <c r="CA171" s="14">
        <f t="shared" si="170"/>
        <v>2.5254331426407198E-12</v>
      </c>
      <c r="CB171" s="22">
        <f t="shared" si="171"/>
        <v>4.7119831685935622E-12</v>
      </c>
      <c r="CC171" s="62">
        <f t="shared" si="119"/>
        <v>288.48730819898924</v>
      </c>
      <c r="CD171" s="62">
        <f ca="1">AVERAGE(OFFSET($CC$3,0,0,'Données projet'!$E$12+1,1))-AVERAGE(OFFSET($H$3,0,0,'Données projet'!$E$12+1,1))</f>
        <v>312.43110610485337</v>
      </c>
      <c r="CE171" s="62">
        <f t="shared" si="148"/>
        <v>442.54749157177571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0.54212866984320518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0.54212866984320518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288.57137590097801</v>
      </c>
      <c r="S172" s="62">
        <f ca="1">AVERAGE(OFFSET($R$3,0,0,'Données projet'!$E$9+1,1))-AVERAGE(OFFSET($H$3,0,0,'Données projet'!$E$9+1,1))</f>
        <v>289.69436826914978</v>
      </c>
      <c r="T172" s="62">
        <f t="shared" si="142"/>
        <v>242.84781402593845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1.5429577615577727E-13</v>
      </c>
      <c r="AK172" s="14">
        <f t="shared" si="164"/>
        <v>2.2038482767263348E-12</v>
      </c>
      <c r="AL172" s="22">
        <f t="shared" si="165"/>
        <v>4.107100892103012E-12</v>
      </c>
      <c r="AM172" s="62">
        <f t="shared" si="113"/>
        <v>288.57137590098051</v>
      </c>
      <c r="AN172" s="62">
        <f ca="1">AVERAGE(OFFSET($AM$3,0,0,'Données projet'!$E$10+1,1))-AVERAGE(OFFSET($H$3,0,0,'Données projet'!$E$10+1,1))</f>
        <v>406.67123242209931</v>
      </c>
      <c r="AO172" s="62">
        <f t="shared" si="144"/>
        <v>252.43382636914751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>
        <f>BD172*VLOOKUP('Données projet'!$B$11,Paramètres!$A$1:$I$89,3,0)*VLOOKUP('Données projet'!$B$11,Paramètres!$A$1:$I$89,5,0)</f>
        <v>1.72917680174578E-13</v>
      </c>
      <c r="BF172" s="14">
        <f t="shared" si="167"/>
        <v>2.4372886112056825E-12</v>
      </c>
      <c r="BG172" s="22">
        <f t="shared" si="168"/>
        <v>4.5461092908206203E-12</v>
      </c>
      <c r="BH172" s="62">
        <f t="shared" si="116"/>
        <v>288.57137590098097</v>
      </c>
      <c r="BI172" s="62">
        <f ca="1">AVERAGE(OFFSET($BH$3,0,0,'Données projet'!$E$11+1,1))-AVERAGE(OFFSET($H$3,0,0,'Données projet'!$E$11+1,1))</f>
        <v>446.67723242232324</v>
      </c>
      <c r="BJ172" s="62">
        <f t="shared" si="146"/>
        <v>275.54513370838777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1.9895196601282805E-13</v>
      </c>
      <c r="BZ172" s="14">
        <f>BY172*VLOOKUP('Données projet'!$B$12,Paramètres!$A$1:$I$89,3,0)*VLOOKUP('Données projet'!$B$12,Paramètres!$A$1:$I$89,5,0)</f>
        <v>1.8001173884840681E-13</v>
      </c>
      <c r="CA172" s="14">
        <f t="shared" si="170"/>
        <v>2.5254331426407198E-12</v>
      </c>
      <c r="CB172" s="22">
        <f t="shared" si="171"/>
        <v>4.7119831685935622E-12</v>
      </c>
      <c r="CC172" s="62">
        <f t="shared" si="119"/>
        <v>288.57137590098114</v>
      </c>
      <c r="CD172" s="62">
        <f ca="1">AVERAGE(OFFSET($CC$3,0,0,'Données projet'!$E$12+1,1))-AVERAGE(OFFSET($H$3,0,0,'Données projet'!$E$12+1,1))</f>
        <v>312.43110610485337</v>
      </c>
      <c r="CE172" s="62">
        <f t="shared" si="148"/>
        <v>442.54749157177571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0.53149785729341803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0.53149785729341803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288.65398521628748</v>
      </c>
      <c r="S173" s="62">
        <f ca="1">AVERAGE(OFFSET($R$3,0,0,'Données projet'!$E$9+1,1))-AVERAGE(OFFSET($H$3,0,0,'Données projet'!$E$9+1,1))</f>
        <v>289.69436826914978</v>
      </c>
      <c r="T173" s="62">
        <f t="shared" si="142"/>
        <v>242.84781402593845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1.5429577615577727E-13</v>
      </c>
      <c r="AK173" s="14">
        <f t="shared" si="164"/>
        <v>2.2038482767263348E-12</v>
      </c>
      <c r="AL173" s="22">
        <f t="shared" si="165"/>
        <v>4.107100892103012E-12</v>
      </c>
      <c r="AM173" s="62">
        <f t="shared" si="113"/>
        <v>288.65398521628998</v>
      </c>
      <c r="AN173" s="62">
        <f ca="1">AVERAGE(OFFSET($AM$3,0,0,'Données projet'!$E$10+1,1))-AVERAGE(OFFSET($H$3,0,0,'Données projet'!$E$10+1,1))</f>
        <v>406.67123242209931</v>
      </c>
      <c r="AO173" s="62">
        <f t="shared" si="144"/>
        <v>252.43382636914751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>
        <f>BD173*VLOOKUP('Données projet'!$B$11,Paramètres!$A$1:$I$89,3,0)*VLOOKUP('Données projet'!$B$11,Paramètres!$A$1:$I$89,5,0)</f>
        <v>1.72917680174578E-13</v>
      </c>
      <c r="BF173" s="14">
        <f t="shared" si="167"/>
        <v>2.4372886112056825E-12</v>
      </c>
      <c r="BG173" s="22">
        <f t="shared" si="168"/>
        <v>4.5461092908206203E-12</v>
      </c>
      <c r="BH173" s="62">
        <f t="shared" si="116"/>
        <v>288.65398521629044</v>
      </c>
      <c r="BI173" s="62">
        <f ca="1">AVERAGE(OFFSET($BH$3,0,0,'Données projet'!$E$11+1,1))-AVERAGE(OFFSET($H$3,0,0,'Données projet'!$E$11+1,1))</f>
        <v>446.67723242232324</v>
      </c>
      <c r="BJ173" s="62">
        <f t="shared" si="146"/>
        <v>275.54513370838777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1.9895196601282805E-13</v>
      </c>
      <c r="BZ173" s="14">
        <f>BY173*VLOOKUP('Données projet'!$B$12,Paramètres!$A$1:$I$89,3,0)*VLOOKUP('Données projet'!$B$12,Paramètres!$A$1:$I$89,5,0)</f>
        <v>1.8001173884840681E-13</v>
      </c>
      <c r="CA173" s="14">
        <f t="shared" si="170"/>
        <v>2.5254331426407198E-12</v>
      </c>
      <c r="CB173" s="22">
        <f t="shared" si="171"/>
        <v>4.7119831685935622E-12</v>
      </c>
      <c r="CC173" s="62">
        <f t="shared" si="119"/>
        <v>288.65398521629061</v>
      </c>
      <c r="CD173" s="62">
        <f ca="1">AVERAGE(OFFSET($CC$3,0,0,'Données projet'!$E$12+1,1))-AVERAGE(OFFSET($H$3,0,0,'Données projet'!$E$12+1,1))</f>
        <v>312.43110610485337</v>
      </c>
      <c r="CE173" s="62">
        <f t="shared" si="148"/>
        <v>442.54749157177571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0.52107550849357676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0.52107550849357676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288.73516144466311</v>
      </c>
      <c r="S174" s="62">
        <f ca="1">AVERAGE(OFFSET($R$3,0,0,'Données projet'!$E$9+1,1))-AVERAGE(OFFSET($H$3,0,0,'Données projet'!$E$9+1,1))</f>
        <v>289.69436826914978</v>
      </c>
      <c r="T174" s="62">
        <f t="shared" si="142"/>
        <v>242.84781402593845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1.5429577615577727E-13</v>
      </c>
      <c r="AK174" s="14">
        <f t="shared" si="164"/>
        <v>2.2038482767263348E-12</v>
      </c>
      <c r="AL174" s="22">
        <f t="shared" si="165"/>
        <v>4.107100892103012E-12</v>
      </c>
      <c r="AM174" s="62">
        <f t="shared" si="113"/>
        <v>288.73516144466561</v>
      </c>
      <c r="AN174" s="62">
        <f ca="1">AVERAGE(OFFSET($AM$3,0,0,'Données projet'!$E$10+1,1))-AVERAGE(OFFSET($H$3,0,0,'Données projet'!$E$10+1,1))</f>
        <v>406.67123242209931</v>
      </c>
      <c r="AO174" s="62">
        <f t="shared" si="144"/>
        <v>252.43382636914751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>
        <f>BD174*VLOOKUP('Données projet'!$B$11,Paramètres!$A$1:$I$89,3,0)*VLOOKUP('Données projet'!$B$11,Paramètres!$A$1:$I$89,5,0)</f>
        <v>1.72917680174578E-13</v>
      </c>
      <c r="BF174" s="14">
        <f t="shared" si="167"/>
        <v>2.4372886112056825E-12</v>
      </c>
      <c r="BG174" s="22">
        <f t="shared" si="168"/>
        <v>4.5461092908206203E-12</v>
      </c>
      <c r="BH174" s="62">
        <f t="shared" si="116"/>
        <v>288.73516144466606</v>
      </c>
      <c r="BI174" s="62">
        <f ca="1">AVERAGE(OFFSET($BH$3,0,0,'Données projet'!$E$11+1,1))-AVERAGE(OFFSET($H$3,0,0,'Données projet'!$E$11+1,1))</f>
        <v>446.67723242232324</v>
      </c>
      <c r="BJ174" s="62">
        <f t="shared" si="146"/>
        <v>275.54513370838777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1.9895196601282805E-13</v>
      </c>
      <c r="BZ174" s="14">
        <f>BY174*VLOOKUP('Données projet'!$B$12,Paramètres!$A$1:$I$89,3,0)*VLOOKUP('Données projet'!$B$12,Paramètres!$A$1:$I$89,5,0)</f>
        <v>1.8001173884840681E-13</v>
      </c>
      <c r="CA174" s="14">
        <f t="shared" si="170"/>
        <v>2.5254331426407198E-12</v>
      </c>
      <c r="CB174" s="22">
        <f t="shared" si="171"/>
        <v>4.7119831685935622E-12</v>
      </c>
      <c r="CC174" s="62">
        <f t="shared" si="119"/>
        <v>288.73516144466623</v>
      </c>
      <c r="CD174" s="62">
        <f ca="1">AVERAGE(OFFSET($CC$3,0,0,'Données projet'!$E$12+1,1))-AVERAGE(OFFSET($H$3,0,0,'Données projet'!$E$12+1,1))</f>
        <v>312.43110610485337</v>
      </c>
      <c r="CE174" s="62">
        <f t="shared" si="148"/>
        <v>442.54749157177571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0.51085753559669533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0.51085753559669533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288.81492944695924</v>
      </c>
      <c r="S175" s="62">
        <f ca="1">AVERAGE(OFFSET($R$3,0,0,'Données projet'!$E$9+1,1))-AVERAGE(OFFSET($H$3,0,0,'Données projet'!$E$9+1,1))</f>
        <v>289.69436826914978</v>
      </c>
      <c r="T175" s="62">
        <f t="shared" si="142"/>
        <v>242.84781402593845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1.5429577615577727E-13</v>
      </c>
      <c r="AK175" s="14">
        <f t="shared" si="164"/>
        <v>2.2038482767263348E-12</v>
      </c>
      <c r="AL175" s="22">
        <f t="shared" si="165"/>
        <v>4.107100892103012E-12</v>
      </c>
      <c r="AM175" s="62">
        <f t="shared" si="113"/>
        <v>288.81492944696174</v>
      </c>
      <c r="AN175" s="62">
        <f ca="1">AVERAGE(OFFSET($AM$3,0,0,'Données projet'!$E$10+1,1))-AVERAGE(OFFSET($H$3,0,0,'Données projet'!$E$10+1,1))</f>
        <v>406.67123242209931</v>
      </c>
      <c r="AO175" s="62">
        <f t="shared" si="144"/>
        <v>252.43382636914751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>
        <f>BD175*VLOOKUP('Données projet'!$B$11,Paramètres!$A$1:$I$89,3,0)*VLOOKUP('Données projet'!$B$11,Paramètres!$A$1:$I$89,5,0)</f>
        <v>1.72917680174578E-13</v>
      </c>
      <c r="BF175" s="14">
        <f t="shared" si="167"/>
        <v>2.4372886112056825E-12</v>
      </c>
      <c r="BG175" s="22">
        <f t="shared" si="168"/>
        <v>4.5461092908206203E-12</v>
      </c>
      <c r="BH175" s="62">
        <f t="shared" si="116"/>
        <v>288.8149294469622</v>
      </c>
      <c r="BI175" s="62">
        <f ca="1">AVERAGE(OFFSET($BH$3,0,0,'Données projet'!$E$11+1,1))-AVERAGE(OFFSET($H$3,0,0,'Données projet'!$E$11+1,1))</f>
        <v>446.67723242232324</v>
      </c>
      <c r="BJ175" s="62">
        <f t="shared" si="146"/>
        <v>275.54513370838777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1.9895196601282805E-13</v>
      </c>
      <c r="BZ175" s="14">
        <f>BY175*VLOOKUP('Données projet'!$B$12,Paramètres!$A$1:$I$89,3,0)*VLOOKUP('Données projet'!$B$12,Paramètres!$A$1:$I$89,5,0)</f>
        <v>1.8001173884840681E-13</v>
      </c>
      <c r="CA175" s="14">
        <f t="shared" si="170"/>
        <v>2.5254331426407198E-12</v>
      </c>
      <c r="CB175" s="22">
        <f t="shared" si="171"/>
        <v>4.7119831685935622E-12</v>
      </c>
      <c r="CC175" s="62">
        <f t="shared" si="119"/>
        <v>288.81492944696237</v>
      </c>
      <c r="CD175" s="62">
        <f ca="1">AVERAGE(OFFSET($CC$3,0,0,'Données projet'!$E$12+1,1))-AVERAGE(OFFSET($H$3,0,0,'Données projet'!$E$12+1,1))</f>
        <v>312.43110610485337</v>
      </c>
      <c r="CE175" s="62">
        <f t="shared" si="148"/>
        <v>442.54749157177571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0.50083993091597367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0.50083993091597367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288.89331365275007</v>
      </c>
      <c r="S176" s="62">
        <f ca="1">AVERAGE(OFFSET($R$3,0,0,'Données projet'!$E$9+1,1))-AVERAGE(OFFSET($H$3,0,0,'Données projet'!$E$9+1,1))</f>
        <v>289.69436826914978</v>
      </c>
      <c r="T176" s="62">
        <f t="shared" si="142"/>
        <v>242.84781402593845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1.5429577615577727E-13</v>
      </c>
      <c r="AK176" s="14">
        <f t="shared" si="164"/>
        <v>2.2038482767263348E-12</v>
      </c>
      <c r="AL176" s="22">
        <f t="shared" si="165"/>
        <v>4.107100892103012E-12</v>
      </c>
      <c r="AM176" s="62">
        <f t="shared" si="113"/>
        <v>288.89331365275257</v>
      </c>
      <c r="AN176" s="62">
        <f ca="1">AVERAGE(OFFSET($AM$3,0,0,'Données projet'!$E$10+1,1))-AVERAGE(OFFSET($H$3,0,0,'Données projet'!$E$10+1,1))</f>
        <v>406.67123242209931</v>
      </c>
      <c r="AO176" s="62">
        <f t="shared" si="144"/>
        <v>252.43382636914751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>
        <f>BD176*VLOOKUP('Données projet'!$B$11,Paramètres!$A$1:$I$89,3,0)*VLOOKUP('Données projet'!$B$11,Paramètres!$A$1:$I$89,5,0)</f>
        <v>1.72917680174578E-13</v>
      </c>
      <c r="BF176" s="14">
        <f t="shared" si="167"/>
        <v>2.4372886112056825E-12</v>
      </c>
      <c r="BG176" s="22">
        <f t="shared" si="168"/>
        <v>4.5461092908206203E-12</v>
      </c>
      <c r="BH176" s="62">
        <f t="shared" si="116"/>
        <v>288.89331365275302</v>
      </c>
      <c r="BI176" s="62">
        <f ca="1">AVERAGE(OFFSET($BH$3,0,0,'Données projet'!$E$11+1,1))-AVERAGE(OFFSET($H$3,0,0,'Données projet'!$E$11+1,1))</f>
        <v>446.67723242232324</v>
      </c>
      <c r="BJ176" s="62">
        <f t="shared" si="146"/>
        <v>275.54513370838777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1.9895196601282805E-13</v>
      </c>
      <c r="BZ176" s="14">
        <f>BY176*VLOOKUP('Données projet'!$B$12,Paramètres!$A$1:$I$89,3,0)*VLOOKUP('Données projet'!$B$12,Paramètres!$A$1:$I$89,5,0)</f>
        <v>1.8001173884840681E-13</v>
      </c>
      <c r="CA176" s="14">
        <f t="shared" si="170"/>
        <v>2.5254331426407198E-12</v>
      </c>
      <c r="CB176" s="22">
        <f t="shared" si="171"/>
        <v>4.7119831685935622E-12</v>
      </c>
      <c r="CC176" s="62">
        <f t="shared" si="119"/>
        <v>288.89331365275319</v>
      </c>
      <c r="CD176" s="62">
        <f ca="1">AVERAGE(OFFSET($CC$3,0,0,'Données projet'!$E$12+1,1))-AVERAGE(OFFSET($H$3,0,0,'Données projet'!$E$12+1,1))</f>
        <v>312.43110610485337</v>
      </c>
      <c r="CE176" s="62">
        <f t="shared" si="148"/>
        <v>442.54749157177571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0.49101876535290545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0.49101876535290545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288.97033806781133</v>
      </c>
      <c r="S177" s="62">
        <f ca="1">AVERAGE(OFFSET($R$3,0,0,'Données projet'!$E$9+1,1))-AVERAGE(OFFSET($H$3,0,0,'Données projet'!$E$9+1,1))</f>
        <v>289.69436826914978</v>
      </c>
      <c r="T177" s="62">
        <f t="shared" si="142"/>
        <v>242.84781402593845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1.5429577615577727E-13</v>
      </c>
      <c r="AK177" s="14">
        <f t="shared" si="164"/>
        <v>2.2038482767263348E-12</v>
      </c>
      <c r="AL177" s="22">
        <f t="shared" si="165"/>
        <v>4.107100892103012E-12</v>
      </c>
      <c r="AM177" s="62">
        <f t="shared" si="113"/>
        <v>288.97033806781383</v>
      </c>
      <c r="AN177" s="62">
        <f ca="1">AVERAGE(OFFSET($AM$3,0,0,'Données projet'!$E$10+1,1))-AVERAGE(OFFSET($H$3,0,0,'Données projet'!$E$10+1,1))</f>
        <v>406.67123242209931</v>
      </c>
      <c r="AO177" s="62">
        <f t="shared" si="144"/>
        <v>252.43382636914751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>
        <f>BD177*VLOOKUP('Données projet'!$B$11,Paramètres!$A$1:$I$89,3,0)*VLOOKUP('Données projet'!$B$11,Paramètres!$A$1:$I$89,5,0)</f>
        <v>1.72917680174578E-13</v>
      </c>
      <c r="BF177" s="14">
        <f t="shared" si="167"/>
        <v>2.4372886112056825E-12</v>
      </c>
      <c r="BG177" s="22">
        <f t="shared" si="168"/>
        <v>4.5461092908206203E-12</v>
      </c>
      <c r="BH177" s="62">
        <f t="shared" si="116"/>
        <v>288.97033806781428</v>
      </c>
      <c r="BI177" s="62">
        <f ca="1">AVERAGE(OFFSET($BH$3,0,0,'Données projet'!$E$11+1,1))-AVERAGE(OFFSET($H$3,0,0,'Données projet'!$E$11+1,1))</f>
        <v>446.67723242232324</v>
      </c>
      <c r="BJ177" s="62">
        <f t="shared" si="146"/>
        <v>275.54513370838777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1.9895196601282805E-13</v>
      </c>
      <c r="BZ177" s="14">
        <f>BY177*VLOOKUP('Données projet'!$B$12,Paramètres!$A$1:$I$89,3,0)*VLOOKUP('Données projet'!$B$12,Paramètres!$A$1:$I$89,5,0)</f>
        <v>1.8001173884840681E-13</v>
      </c>
      <c r="CA177" s="14">
        <f t="shared" si="170"/>
        <v>2.5254331426407198E-12</v>
      </c>
      <c r="CB177" s="22">
        <f t="shared" si="171"/>
        <v>4.7119831685935622E-12</v>
      </c>
      <c r="CC177" s="62">
        <f t="shared" si="119"/>
        <v>288.97033806781445</v>
      </c>
      <c r="CD177" s="62">
        <f ca="1">AVERAGE(OFFSET($CC$3,0,0,'Données projet'!$E$12+1,1))-AVERAGE(OFFSET($H$3,0,0,'Données projet'!$E$12+1,1))</f>
        <v>312.43110610485337</v>
      </c>
      <c r="CE177" s="62">
        <f t="shared" si="148"/>
        <v>442.54749157177571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0.48139018685620949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0.48139018685620949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289.046026281472</v>
      </c>
      <c r="S178" s="62">
        <f ca="1">AVERAGE(OFFSET($R$3,0,0,'Données projet'!$E$9+1,1))-AVERAGE(OFFSET($H$3,0,0,'Données projet'!$E$9+1,1))</f>
        <v>289.69436826914978</v>
      </c>
      <c r="T178" s="62">
        <f t="shared" si="142"/>
        <v>242.84781402593845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1.5429577615577727E-13</v>
      </c>
      <c r="AK178" s="14">
        <f t="shared" si="164"/>
        <v>2.2038482767263348E-12</v>
      </c>
      <c r="AL178" s="22">
        <f t="shared" si="165"/>
        <v>4.107100892103012E-12</v>
      </c>
      <c r="AM178" s="62">
        <f t="shared" si="113"/>
        <v>289.0460262814745</v>
      </c>
      <c r="AN178" s="62">
        <f ca="1">AVERAGE(OFFSET($AM$3,0,0,'Données projet'!$E$10+1,1))-AVERAGE(OFFSET($H$3,0,0,'Données projet'!$E$10+1,1))</f>
        <v>406.67123242209931</v>
      </c>
      <c r="AO178" s="62">
        <f t="shared" si="144"/>
        <v>252.43382636914751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>
        <f>BD178*VLOOKUP('Données projet'!$B$11,Paramètres!$A$1:$I$89,3,0)*VLOOKUP('Données projet'!$B$11,Paramètres!$A$1:$I$89,5,0)</f>
        <v>1.72917680174578E-13</v>
      </c>
      <c r="BF178" s="14">
        <f t="shared" si="167"/>
        <v>2.4372886112056825E-12</v>
      </c>
      <c r="BG178" s="22">
        <f t="shared" si="168"/>
        <v>4.5461092908206203E-12</v>
      </c>
      <c r="BH178" s="62">
        <f t="shared" si="116"/>
        <v>289.04602628147495</v>
      </c>
      <c r="BI178" s="62">
        <f ca="1">AVERAGE(OFFSET($BH$3,0,0,'Données projet'!$E$11+1,1))-AVERAGE(OFFSET($H$3,0,0,'Données projet'!$E$11+1,1))</f>
        <v>446.67723242232324</v>
      </c>
      <c r="BJ178" s="62">
        <f t="shared" si="146"/>
        <v>275.54513370838777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1.9895196601282805E-13</v>
      </c>
      <c r="BZ178" s="14">
        <f>BY178*VLOOKUP('Données projet'!$B$12,Paramètres!$A$1:$I$89,3,0)*VLOOKUP('Données projet'!$B$12,Paramètres!$A$1:$I$89,5,0)</f>
        <v>1.8001173884840681E-13</v>
      </c>
      <c r="CA178" s="14">
        <f t="shared" si="170"/>
        <v>2.5254331426407198E-12</v>
      </c>
      <c r="CB178" s="22">
        <f t="shared" si="171"/>
        <v>4.7119831685935622E-12</v>
      </c>
      <c r="CC178" s="62">
        <f t="shared" si="119"/>
        <v>289.04602628147512</v>
      </c>
      <c r="CD178" s="62">
        <f ca="1">AVERAGE(OFFSET($CC$3,0,0,'Données projet'!$E$12+1,1))-AVERAGE(OFFSET($H$3,0,0,'Données projet'!$E$12+1,1))</f>
        <v>312.43110610485337</v>
      </c>
      <c r="CE178" s="62">
        <f t="shared" si="148"/>
        <v>442.54749157177571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0.47195041891098072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0.47195041891098072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289.12040147383919</v>
      </c>
      <c r="S179" s="62">
        <f ca="1">AVERAGE(OFFSET($R$3,0,0,'Données projet'!$E$9+1,1))-AVERAGE(OFFSET($H$3,0,0,'Données projet'!$E$9+1,1))</f>
        <v>289.69436826914978</v>
      </c>
      <c r="T179" s="62">
        <f t="shared" si="142"/>
        <v>242.84781402593845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1.5429577615577727E-13</v>
      </c>
      <c r="AK179" s="14">
        <f t="shared" si="164"/>
        <v>2.2038482767263348E-12</v>
      </c>
      <c r="AL179" s="22">
        <f t="shared" si="165"/>
        <v>4.107100892103012E-12</v>
      </c>
      <c r="AM179" s="62">
        <f t="shared" si="113"/>
        <v>289.1204014738417</v>
      </c>
      <c r="AN179" s="62">
        <f ca="1">AVERAGE(OFFSET($AM$3,0,0,'Données projet'!$E$10+1,1))-AVERAGE(OFFSET($H$3,0,0,'Données projet'!$E$10+1,1))</f>
        <v>406.67123242209931</v>
      </c>
      <c r="AO179" s="62">
        <f t="shared" si="144"/>
        <v>252.43382636914751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>
        <f>BD179*VLOOKUP('Données projet'!$B$11,Paramètres!$A$1:$I$89,3,0)*VLOOKUP('Données projet'!$B$11,Paramètres!$A$1:$I$89,5,0)</f>
        <v>1.72917680174578E-13</v>
      </c>
      <c r="BF179" s="14">
        <f t="shared" si="167"/>
        <v>2.4372886112056825E-12</v>
      </c>
      <c r="BG179" s="22">
        <f t="shared" si="168"/>
        <v>4.5461092908206203E-12</v>
      </c>
      <c r="BH179" s="62">
        <f t="shared" si="116"/>
        <v>289.12040147384215</v>
      </c>
      <c r="BI179" s="62">
        <f ca="1">AVERAGE(OFFSET($BH$3,0,0,'Données projet'!$E$11+1,1))-AVERAGE(OFFSET($H$3,0,0,'Données projet'!$E$11+1,1))</f>
        <v>446.67723242232324</v>
      </c>
      <c r="BJ179" s="62">
        <f t="shared" si="146"/>
        <v>275.54513370838777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1.9895196601282805E-13</v>
      </c>
      <c r="BZ179" s="14">
        <f>BY179*VLOOKUP('Données projet'!$B$12,Paramètres!$A$1:$I$89,3,0)*VLOOKUP('Données projet'!$B$12,Paramètres!$A$1:$I$89,5,0)</f>
        <v>1.8001173884840681E-13</v>
      </c>
      <c r="CA179" s="14">
        <f t="shared" si="170"/>
        <v>2.5254331426407198E-12</v>
      </c>
      <c r="CB179" s="22">
        <f t="shared" si="171"/>
        <v>4.7119831685935622E-12</v>
      </c>
      <c r="CC179" s="62">
        <f t="shared" si="119"/>
        <v>289.12040147384232</v>
      </c>
      <c r="CD179" s="62">
        <f ca="1">AVERAGE(OFFSET($CC$3,0,0,'Données projet'!$E$12+1,1))-AVERAGE(OFFSET($H$3,0,0,'Données projet'!$E$12+1,1))</f>
        <v>312.43110610485337</v>
      </c>
      <c r="CE179" s="62">
        <f t="shared" si="148"/>
        <v>442.54749157177571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0.46269575905746796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0.46269575905746796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289.19348642289685</v>
      </c>
      <c r="S180" s="62">
        <f ca="1">AVERAGE(OFFSET($R$3,0,0,'Données projet'!$E$9+1,1))-AVERAGE(OFFSET($H$3,0,0,'Données projet'!$E$9+1,1))</f>
        <v>289.69436826914978</v>
      </c>
      <c r="T180" s="62">
        <f t="shared" si="142"/>
        <v>242.84781402593845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1.5429577615577727E-13</v>
      </c>
      <c r="AK180" s="14">
        <f t="shared" si="164"/>
        <v>2.2038482767263348E-12</v>
      </c>
      <c r="AL180" s="22">
        <f t="shared" si="165"/>
        <v>4.107100892103012E-12</v>
      </c>
      <c r="AM180" s="62">
        <f t="shared" si="113"/>
        <v>289.19348642289935</v>
      </c>
      <c r="AN180" s="62">
        <f ca="1">AVERAGE(OFFSET($AM$3,0,0,'Données projet'!$E$10+1,1))-AVERAGE(OFFSET($H$3,0,0,'Données projet'!$E$10+1,1))</f>
        <v>406.67123242209931</v>
      </c>
      <c r="AO180" s="62">
        <f t="shared" si="144"/>
        <v>252.43382636914751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>
        <f>BD180*VLOOKUP('Données projet'!$B$11,Paramètres!$A$1:$I$89,3,0)*VLOOKUP('Données projet'!$B$11,Paramètres!$A$1:$I$89,5,0)</f>
        <v>1.72917680174578E-13</v>
      </c>
      <c r="BF180" s="14">
        <f t="shared" si="167"/>
        <v>2.4372886112056825E-12</v>
      </c>
      <c r="BG180" s="22">
        <f t="shared" si="168"/>
        <v>4.5461092908206203E-12</v>
      </c>
      <c r="BH180" s="62">
        <f t="shared" si="116"/>
        <v>289.19348642289981</v>
      </c>
      <c r="BI180" s="62">
        <f ca="1">AVERAGE(OFFSET($BH$3,0,0,'Données projet'!$E$11+1,1))-AVERAGE(OFFSET($H$3,0,0,'Données projet'!$E$11+1,1))</f>
        <v>446.67723242232324</v>
      </c>
      <c r="BJ180" s="62">
        <f t="shared" si="146"/>
        <v>275.54513370838777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1.9895196601282805E-13</v>
      </c>
      <c r="BZ180" s="14">
        <f>BY180*VLOOKUP('Données projet'!$B$12,Paramètres!$A$1:$I$89,3,0)*VLOOKUP('Données projet'!$B$12,Paramètres!$A$1:$I$89,5,0)</f>
        <v>1.8001173884840681E-13</v>
      </c>
      <c r="CA180" s="14">
        <f t="shared" si="170"/>
        <v>2.5254331426407198E-12</v>
      </c>
      <c r="CB180" s="22">
        <f t="shared" si="171"/>
        <v>4.7119831685935622E-12</v>
      </c>
      <c r="CC180" s="62">
        <f t="shared" si="119"/>
        <v>289.19348642289998</v>
      </c>
      <c r="CD180" s="62">
        <f ca="1">AVERAGE(OFFSET($CC$3,0,0,'Données projet'!$E$12+1,1))-AVERAGE(OFFSET($H$3,0,0,'Données projet'!$E$12+1,1))</f>
        <v>312.43110610485337</v>
      </c>
      <c r="CE180" s="62">
        <f t="shared" si="148"/>
        <v>442.54749157177571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0.45362257743889745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0.45362257743889745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289.26530351148176</v>
      </c>
      <c r="S181" s="62">
        <f ca="1">AVERAGE(OFFSET($R$3,0,0,'Données projet'!$E$9+1,1))-AVERAGE(OFFSET($H$3,0,0,'Données projet'!$E$9+1,1))</f>
        <v>289.69436826914978</v>
      </c>
      <c r="T181" s="62">
        <f t="shared" si="142"/>
        <v>242.84781402593845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1.5429577615577727E-13</v>
      </c>
      <c r="AK181" s="14">
        <f t="shared" si="164"/>
        <v>2.2038482767263348E-12</v>
      </c>
      <c r="AL181" s="22">
        <f t="shared" si="165"/>
        <v>4.107100892103012E-12</v>
      </c>
      <c r="AM181" s="62">
        <f t="shared" si="113"/>
        <v>289.26530351148426</v>
      </c>
      <c r="AN181" s="62">
        <f ca="1">AVERAGE(OFFSET($AM$3,0,0,'Données projet'!$E$10+1,1))-AVERAGE(OFFSET($H$3,0,0,'Données projet'!$E$10+1,1))</f>
        <v>406.67123242209931</v>
      </c>
      <c r="AO181" s="62">
        <f t="shared" si="144"/>
        <v>252.43382636914751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>
        <f>BD181*VLOOKUP('Données projet'!$B$11,Paramètres!$A$1:$I$89,3,0)*VLOOKUP('Données projet'!$B$11,Paramètres!$A$1:$I$89,5,0)</f>
        <v>1.72917680174578E-13</v>
      </c>
      <c r="BF181" s="14">
        <f t="shared" si="167"/>
        <v>2.4372886112056825E-12</v>
      </c>
      <c r="BG181" s="22">
        <f t="shared" si="168"/>
        <v>4.5461092908206203E-12</v>
      </c>
      <c r="BH181" s="62">
        <f t="shared" si="116"/>
        <v>289.26530351148472</v>
      </c>
      <c r="BI181" s="62">
        <f ca="1">AVERAGE(OFFSET($BH$3,0,0,'Données projet'!$E$11+1,1))-AVERAGE(OFFSET($H$3,0,0,'Données projet'!$E$11+1,1))</f>
        <v>446.67723242232324</v>
      </c>
      <c r="BJ181" s="62">
        <f t="shared" si="146"/>
        <v>275.54513370838777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1.9895196601282805E-13</v>
      </c>
      <c r="BZ181" s="14">
        <f>BY181*VLOOKUP('Données projet'!$B$12,Paramètres!$A$1:$I$89,3,0)*VLOOKUP('Données projet'!$B$12,Paramètres!$A$1:$I$89,5,0)</f>
        <v>1.8001173884840681E-13</v>
      </c>
      <c r="CA181" s="14">
        <f t="shared" si="170"/>
        <v>2.5254331426407198E-12</v>
      </c>
      <c r="CB181" s="22">
        <f t="shared" si="171"/>
        <v>4.7119831685935622E-12</v>
      </c>
      <c r="CC181" s="62">
        <f t="shared" si="119"/>
        <v>289.26530351148489</v>
      </c>
      <c r="CD181" s="62">
        <f ca="1">AVERAGE(OFFSET($CC$3,0,0,'Données projet'!$E$12+1,1))-AVERAGE(OFFSET($H$3,0,0,'Données projet'!$E$12+1,1))</f>
        <v>312.43110610485337</v>
      </c>
      <c r="CE181" s="62">
        <f t="shared" si="148"/>
        <v>442.54749157177571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0.44472731537777277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0.44472731537777277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289.33587473413871</v>
      </c>
      <c r="S182" s="62">
        <f ca="1">AVERAGE(OFFSET($R$3,0,0,'Données projet'!$E$9+1,1))-AVERAGE(OFFSET($H$3,0,0,'Données projet'!$E$9+1,1))</f>
        <v>289.69436826914978</v>
      </c>
      <c r="T182" s="62">
        <f t="shared" si="142"/>
        <v>242.84781402593845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1.5429577615577727E-13</v>
      </c>
      <c r="AK182" s="14">
        <f t="shared" si="164"/>
        <v>2.2038482767263348E-12</v>
      </c>
      <c r="AL182" s="22">
        <f t="shared" si="165"/>
        <v>4.107100892103012E-12</v>
      </c>
      <c r="AM182" s="62">
        <f t="shared" si="113"/>
        <v>289.33587473414121</v>
      </c>
      <c r="AN182" s="62">
        <f ca="1">AVERAGE(OFFSET($AM$3,0,0,'Données projet'!$E$10+1,1))-AVERAGE(OFFSET($H$3,0,0,'Données projet'!$E$10+1,1))</f>
        <v>406.67123242209931</v>
      </c>
      <c r="AO182" s="62">
        <f t="shared" si="144"/>
        <v>252.43382636914751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>
        <f>BD182*VLOOKUP('Données projet'!$B$11,Paramètres!$A$1:$I$89,3,0)*VLOOKUP('Données projet'!$B$11,Paramètres!$A$1:$I$89,5,0)</f>
        <v>1.72917680174578E-13</v>
      </c>
      <c r="BF182" s="14">
        <f t="shared" si="167"/>
        <v>2.4372886112056825E-12</v>
      </c>
      <c r="BG182" s="22">
        <f t="shared" si="168"/>
        <v>4.5461092908206203E-12</v>
      </c>
      <c r="BH182" s="62">
        <f t="shared" si="116"/>
        <v>289.33587473414167</v>
      </c>
      <c r="BI182" s="62">
        <f ca="1">AVERAGE(OFFSET($BH$3,0,0,'Données projet'!$E$11+1,1))-AVERAGE(OFFSET($H$3,0,0,'Données projet'!$E$11+1,1))</f>
        <v>446.67723242232324</v>
      </c>
      <c r="BJ182" s="62">
        <f t="shared" si="146"/>
        <v>275.54513370838777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1.9895196601282805E-13</v>
      </c>
      <c r="BZ182" s="14">
        <f>BY182*VLOOKUP('Données projet'!$B$12,Paramètres!$A$1:$I$89,3,0)*VLOOKUP('Données projet'!$B$12,Paramètres!$A$1:$I$89,5,0)</f>
        <v>1.8001173884840681E-13</v>
      </c>
      <c r="CA182" s="14">
        <f t="shared" si="170"/>
        <v>2.5254331426407198E-12</v>
      </c>
      <c r="CB182" s="22">
        <f t="shared" si="171"/>
        <v>4.7119831685935622E-12</v>
      </c>
      <c r="CC182" s="62">
        <f t="shared" si="119"/>
        <v>289.33587473414184</v>
      </c>
      <c r="CD182" s="62">
        <f ca="1">AVERAGE(OFFSET($CC$3,0,0,'Données projet'!$E$12+1,1))-AVERAGE(OFFSET($H$3,0,0,'Données projet'!$E$12+1,1))</f>
        <v>312.43110610485337</v>
      </c>
      <c r="CE182" s="62">
        <f t="shared" si="148"/>
        <v>442.54749157177571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0.43600648398009262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0.43600648398009262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289.40522170385623</v>
      </c>
      <c r="S183" s="62">
        <f ca="1">AVERAGE(OFFSET($R$3,0,0,'Données projet'!$E$9+1,1))-AVERAGE(OFFSET($H$3,0,0,'Données projet'!$E$9+1,1))</f>
        <v>289.69436826914978</v>
      </c>
      <c r="T183" s="62">
        <f t="shared" si="142"/>
        <v>242.84781402593845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1.5429577615577727E-13</v>
      </c>
      <c r="AK183" s="14">
        <f t="shared" si="164"/>
        <v>2.2038482767263348E-12</v>
      </c>
      <c r="AL183" s="22">
        <f t="shared" si="165"/>
        <v>4.107100892103012E-12</v>
      </c>
      <c r="AM183" s="62">
        <f t="shared" si="113"/>
        <v>289.40522170385873</v>
      </c>
      <c r="AN183" s="62">
        <f ca="1">AVERAGE(OFFSET($AM$3,0,0,'Données projet'!$E$10+1,1))-AVERAGE(OFFSET($H$3,0,0,'Données projet'!$E$10+1,1))</f>
        <v>406.67123242209931</v>
      </c>
      <c r="AO183" s="62">
        <f t="shared" si="144"/>
        <v>252.43382636914751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>
        <f>BD183*VLOOKUP('Données projet'!$B$11,Paramètres!$A$1:$I$89,3,0)*VLOOKUP('Données projet'!$B$11,Paramètres!$A$1:$I$89,5,0)</f>
        <v>1.72917680174578E-13</v>
      </c>
      <c r="BF183" s="14">
        <f t="shared" si="167"/>
        <v>2.4372886112056825E-12</v>
      </c>
      <c r="BG183" s="22">
        <f t="shared" si="168"/>
        <v>4.5461092908206203E-12</v>
      </c>
      <c r="BH183" s="62">
        <f t="shared" si="116"/>
        <v>289.40522170385918</v>
      </c>
      <c r="BI183" s="62">
        <f ca="1">AVERAGE(OFFSET($BH$3,0,0,'Données projet'!$E$11+1,1))-AVERAGE(OFFSET($H$3,0,0,'Données projet'!$E$11+1,1))</f>
        <v>446.67723242232324</v>
      </c>
      <c r="BJ183" s="62">
        <f t="shared" si="146"/>
        <v>275.54513370838777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1.9895196601282805E-13</v>
      </c>
      <c r="BZ183" s="14">
        <f>BY183*VLOOKUP('Données projet'!$B$12,Paramètres!$A$1:$I$89,3,0)*VLOOKUP('Données projet'!$B$12,Paramètres!$A$1:$I$89,5,0)</f>
        <v>1.8001173884840681E-13</v>
      </c>
      <c r="CA183" s="14">
        <f t="shared" si="170"/>
        <v>2.5254331426407198E-12</v>
      </c>
      <c r="CB183" s="22">
        <f t="shared" si="171"/>
        <v>4.7119831685935622E-12</v>
      </c>
      <c r="CC183" s="62">
        <f t="shared" si="119"/>
        <v>289.40522170385935</v>
      </c>
      <c r="CD183" s="62">
        <f ca="1">AVERAGE(OFFSET($CC$3,0,0,'Données projet'!$E$12+1,1))-AVERAGE(OFFSET($H$3,0,0,'Données projet'!$E$12+1,1))</f>
        <v>312.43110610485337</v>
      </c>
      <c r="CE183" s="62">
        <f t="shared" si="148"/>
        <v>442.54749157177571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0.42745666276693906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0.42745666276693906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289.47336565868568</v>
      </c>
      <c r="S184" s="62">
        <f ca="1">AVERAGE(OFFSET($R$3,0,0,'Données projet'!$E$9+1,1))-AVERAGE(OFFSET($H$3,0,0,'Données projet'!$E$9+1,1))</f>
        <v>289.69436826914978</v>
      </c>
      <c r="T184" s="62">
        <f t="shared" si="142"/>
        <v>242.84781402593845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1.5429577615577727E-13</v>
      </c>
      <c r="AK184" s="14">
        <f t="shared" si="164"/>
        <v>2.2038482767263348E-12</v>
      </c>
      <c r="AL184" s="22">
        <f t="shared" si="165"/>
        <v>4.107100892103012E-12</v>
      </c>
      <c r="AM184" s="62">
        <f t="shared" si="113"/>
        <v>289.47336565868818</v>
      </c>
      <c r="AN184" s="62">
        <f ca="1">AVERAGE(OFFSET($AM$3,0,0,'Données projet'!$E$10+1,1))-AVERAGE(OFFSET($H$3,0,0,'Données projet'!$E$10+1,1))</f>
        <v>406.67123242209931</v>
      </c>
      <c r="AO184" s="62">
        <f t="shared" si="144"/>
        <v>252.43382636914751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>
        <f>BD184*VLOOKUP('Données projet'!$B$11,Paramètres!$A$1:$I$89,3,0)*VLOOKUP('Données projet'!$B$11,Paramètres!$A$1:$I$89,5,0)</f>
        <v>1.72917680174578E-13</v>
      </c>
      <c r="BF184" s="14">
        <f t="shared" si="167"/>
        <v>2.4372886112056825E-12</v>
      </c>
      <c r="BG184" s="22">
        <f t="shared" si="168"/>
        <v>4.5461092908206203E-12</v>
      </c>
      <c r="BH184" s="62">
        <f t="shared" si="116"/>
        <v>289.47336565868864</v>
      </c>
      <c r="BI184" s="62">
        <f ca="1">AVERAGE(OFFSET($BH$3,0,0,'Données projet'!$E$11+1,1))-AVERAGE(OFFSET($H$3,0,0,'Données projet'!$E$11+1,1))</f>
        <v>446.67723242232324</v>
      </c>
      <c r="BJ184" s="62">
        <f t="shared" si="146"/>
        <v>275.54513370838777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1.9895196601282805E-13</v>
      </c>
      <c r="BZ184" s="14">
        <f>BY184*VLOOKUP('Données projet'!$B$12,Paramètres!$A$1:$I$89,3,0)*VLOOKUP('Données projet'!$B$12,Paramètres!$A$1:$I$89,5,0)</f>
        <v>1.8001173884840681E-13</v>
      </c>
      <c r="CA184" s="14">
        <f t="shared" si="170"/>
        <v>2.5254331426407198E-12</v>
      </c>
      <c r="CB184" s="22">
        <f t="shared" si="171"/>
        <v>4.7119831685935622E-12</v>
      </c>
      <c r="CC184" s="62">
        <f t="shared" si="119"/>
        <v>289.47336565868881</v>
      </c>
      <c r="CD184" s="62">
        <f ca="1">AVERAGE(OFFSET($CC$3,0,0,'Données projet'!$E$12+1,1))-AVERAGE(OFFSET($H$3,0,0,'Données projet'!$E$12+1,1))</f>
        <v>312.43110610485337</v>
      </c>
      <c r="CE184" s="62">
        <f t="shared" si="148"/>
        <v>442.54749157177571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0.41907449833289945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0.41907449833289945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289.54032746824601</v>
      </c>
      <c r="S185" s="62">
        <f ca="1">AVERAGE(OFFSET($R$3,0,0,'Données projet'!$E$9+1,1))-AVERAGE(OFFSET($H$3,0,0,'Données projet'!$E$9+1,1))</f>
        <v>289.69436826914978</v>
      </c>
      <c r="T185" s="62">
        <f t="shared" si="142"/>
        <v>242.84781402593845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1.5429577615577727E-13</v>
      </c>
      <c r="AK185" s="14">
        <f t="shared" si="164"/>
        <v>2.2038482767263348E-12</v>
      </c>
      <c r="AL185" s="22">
        <f t="shared" si="165"/>
        <v>4.107100892103012E-12</v>
      </c>
      <c r="AM185" s="62">
        <f t="shared" si="113"/>
        <v>289.54032746824851</v>
      </c>
      <c r="AN185" s="62">
        <f ca="1">AVERAGE(OFFSET($AM$3,0,0,'Données projet'!$E$10+1,1))-AVERAGE(OFFSET($H$3,0,0,'Données projet'!$E$10+1,1))</f>
        <v>406.67123242209931</v>
      </c>
      <c r="AO185" s="62">
        <f t="shared" si="144"/>
        <v>252.43382636914751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>
        <f>BD185*VLOOKUP('Données projet'!$B$11,Paramètres!$A$1:$I$89,3,0)*VLOOKUP('Données projet'!$B$11,Paramètres!$A$1:$I$89,5,0)</f>
        <v>1.72917680174578E-13</v>
      </c>
      <c r="BF185" s="14">
        <f t="shared" si="167"/>
        <v>2.4372886112056825E-12</v>
      </c>
      <c r="BG185" s="22">
        <f t="shared" si="168"/>
        <v>4.5461092908206203E-12</v>
      </c>
      <c r="BH185" s="62">
        <f t="shared" si="116"/>
        <v>289.54032746824896</v>
      </c>
      <c r="BI185" s="62">
        <f ca="1">AVERAGE(OFFSET($BH$3,0,0,'Données projet'!$E$11+1,1))-AVERAGE(OFFSET($H$3,0,0,'Données projet'!$E$11+1,1))</f>
        <v>446.67723242232324</v>
      </c>
      <c r="BJ185" s="62">
        <f t="shared" si="146"/>
        <v>275.54513370838777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1.9895196601282805E-13</v>
      </c>
      <c r="BZ185" s="14">
        <f>BY185*VLOOKUP('Données projet'!$B$12,Paramètres!$A$1:$I$89,3,0)*VLOOKUP('Données projet'!$B$12,Paramètres!$A$1:$I$89,5,0)</f>
        <v>1.8001173884840681E-13</v>
      </c>
      <c r="CA185" s="14">
        <f t="shared" si="170"/>
        <v>2.5254331426407198E-12</v>
      </c>
      <c r="CB185" s="22">
        <f t="shared" si="171"/>
        <v>4.7119831685935622E-12</v>
      </c>
      <c r="CC185" s="62">
        <f t="shared" si="119"/>
        <v>289.54032746824913</v>
      </c>
      <c r="CD185" s="62">
        <f ca="1">AVERAGE(OFFSET($CC$3,0,0,'Données projet'!$E$12+1,1))-AVERAGE(OFFSET($H$3,0,0,'Données projet'!$E$12+1,1))</f>
        <v>312.43110610485337</v>
      </c>
      <c r="CE185" s="62">
        <f t="shared" si="148"/>
        <v>442.54749157177571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0.41085670303079586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0.41085670303079586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289.60612764011455</v>
      </c>
      <c r="S186" s="62">
        <f ca="1">AVERAGE(OFFSET($R$3,0,0,'Données projet'!$E$9+1,1))-AVERAGE(OFFSET($H$3,0,0,'Données projet'!$E$9+1,1))</f>
        <v>289.69436826914978</v>
      </c>
      <c r="T186" s="62">
        <f t="shared" si="142"/>
        <v>242.84781402593845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1.5429577615577727E-13</v>
      </c>
      <c r="AK186" s="14">
        <f t="shared" si="164"/>
        <v>2.2038482767263348E-12</v>
      </c>
      <c r="AL186" s="22">
        <f t="shared" si="165"/>
        <v>4.107100892103012E-12</v>
      </c>
      <c r="AM186" s="62">
        <f t="shared" si="113"/>
        <v>289.60612764011705</v>
      </c>
      <c r="AN186" s="62">
        <f ca="1">AVERAGE(OFFSET($AM$3,0,0,'Données projet'!$E$10+1,1))-AVERAGE(OFFSET($H$3,0,0,'Données projet'!$E$10+1,1))</f>
        <v>406.67123242209931</v>
      </c>
      <c r="AO186" s="62">
        <f t="shared" si="144"/>
        <v>252.43382636914751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>
        <f>BD186*VLOOKUP('Données projet'!$B$11,Paramètres!$A$1:$I$89,3,0)*VLOOKUP('Données projet'!$B$11,Paramètres!$A$1:$I$89,5,0)</f>
        <v>1.72917680174578E-13</v>
      </c>
      <c r="BF186" s="14">
        <f t="shared" si="167"/>
        <v>2.4372886112056825E-12</v>
      </c>
      <c r="BG186" s="22">
        <f t="shared" si="168"/>
        <v>4.5461092908206203E-12</v>
      </c>
      <c r="BH186" s="62">
        <f t="shared" si="116"/>
        <v>289.60612764011751</v>
      </c>
      <c r="BI186" s="62">
        <f ca="1">AVERAGE(OFFSET($BH$3,0,0,'Données projet'!$E$11+1,1))-AVERAGE(OFFSET($H$3,0,0,'Données projet'!$E$11+1,1))</f>
        <v>446.67723242232324</v>
      </c>
      <c r="BJ186" s="62">
        <f t="shared" si="146"/>
        <v>275.54513370838777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1.9895196601282805E-13</v>
      </c>
      <c r="BZ186" s="14">
        <f>BY186*VLOOKUP('Données projet'!$B$12,Paramètres!$A$1:$I$89,3,0)*VLOOKUP('Données projet'!$B$12,Paramètres!$A$1:$I$89,5,0)</f>
        <v>1.8001173884840681E-13</v>
      </c>
      <c r="CA186" s="14">
        <f t="shared" si="170"/>
        <v>2.5254331426407198E-12</v>
      </c>
      <c r="CB186" s="22">
        <f t="shared" si="171"/>
        <v>4.7119831685935622E-12</v>
      </c>
      <c r="CC186" s="62">
        <f t="shared" si="119"/>
        <v>289.60612764011768</v>
      </c>
      <c r="CD186" s="62">
        <f ca="1">AVERAGE(OFFSET($CC$3,0,0,'Données projet'!$E$12+1,1))-AVERAGE(OFFSET($H$3,0,0,'Données projet'!$E$12+1,1))</f>
        <v>312.43110610485337</v>
      </c>
      <c r="CE186" s="62">
        <f t="shared" si="148"/>
        <v>442.54749157177571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0.40280005368220634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0.40280005368220634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289.67078632610833</v>
      </c>
      <c r="S187" s="62">
        <f ca="1">AVERAGE(OFFSET($R$3,0,0,'Données projet'!$E$9+1,1))-AVERAGE(OFFSET($H$3,0,0,'Données projet'!$E$9+1,1))</f>
        <v>289.69436826914978</v>
      </c>
      <c r="T187" s="62">
        <f t="shared" si="142"/>
        <v>242.84781402593845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1.5429577615577727E-13</v>
      </c>
      <c r="AK187" s="14">
        <f t="shared" si="164"/>
        <v>2.2038482767263348E-12</v>
      </c>
      <c r="AL187" s="22">
        <f t="shared" si="165"/>
        <v>4.107100892103012E-12</v>
      </c>
      <c r="AM187" s="62">
        <f t="shared" si="113"/>
        <v>289.67078632611083</v>
      </c>
      <c r="AN187" s="62">
        <f ca="1">AVERAGE(OFFSET($AM$3,0,0,'Données projet'!$E$10+1,1))-AVERAGE(OFFSET($H$3,0,0,'Données projet'!$E$10+1,1))</f>
        <v>406.67123242209931</v>
      </c>
      <c r="AO187" s="62">
        <f t="shared" si="144"/>
        <v>252.43382636914751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>
        <f>BD187*VLOOKUP('Données projet'!$B$11,Paramètres!$A$1:$I$89,3,0)*VLOOKUP('Données projet'!$B$11,Paramètres!$A$1:$I$89,5,0)</f>
        <v>1.72917680174578E-13</v>
      </c>
      <c r="BF187" s="14">
        <f t="shared" si="167"/>
        <v>2.4372886112056825E-12</v>
      </c>
      <c r="BG187" s="22">
        <f t="shared" si="168"/>
        <v>4.5461092908206203E-12</v>
      </c>
      <c r="BH187" s="62">
        <f t="shared" si="116"/>
        <v>289.67078632611128</v>
      </c>
      <c r="BI187" s="62">
        <f ca="1">AVERAGE(OFFSET($BH$3,0,0,'Données projet'!$E$11+1,1))-AVERAGE(OFFSET($H$3,0,0,'Données projet'!$E$11+1,1))</f>
        <v>446.67723242232324</v>
      </c>
      <c r="BJ187" s="62">
        <f t="shared" si="146"/>
        <v>275.54513370838777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1.9895196601282805E-13</v>
      </c>
      <c r="BZ187" s="14">
        <f>BY187*VLOOKUP('Données projet'!$B$12,Paramètres!$A$1:$I$89,3,0)*VLOOKUP('Données projet'!$B$12,Paramètres!$A$1:$I$89,5,0)</f>
        <v>1.8001173884840681E-13</v>
      </c>
      <c r="CA187" s="14">
        <f t="shared" si="170"/>
        <v>2.5254331426407198E-12</v>
      </c>
      <c r="CB187" s="22">
        <f t="shared" si="171"/>
        <v>4.7119831685935622E-12</v>
      </c>
      <c r="CC187" s="62">
        <f t="shared" si="119"/>
        <v>289.67078632611145</v>
      </c>
      <c r="CD187" s="62">
        <f ca="1">AVERAGE(OFFSET($CC$3,0,0,'Données projet'!$E$12+1,1))-AVERAGE(OFFSET($H$3,0,0,'Données projet'!$E$12+1,1))</f>
        <v>312.43110610485337</v>
      </c>
      <c r="CE187" s="62">
        <f t="shared" si="148"/>
        <v>442.54749157177571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0.39490139031327176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0.39490139031327176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289.73432332845533</v>
      </c>
      <c r="S188" s="62">
        <f ca="1">AVERAGE(OFFSET($R$3,0,0,'Données projet'!$E$9+1,1))-AVERAGE(OFFSET($H$3,0,0,'Données projet'!$E$9+1,1))</f>
        <v>289.69436826914978</v>
      </c>
      <c r="T188" s="62">
        <f t="shared" si="142"/>
        <v>242.84781402593845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1.5429577615577727E-13</v>
      </c>
      <c r="AK188" s="14">
        <f t="shared" si="164"/>
        <v>2.2038482767263348E-12</v>
      </c>
      <c r="AL188" s="22">
        <f t="shared" si="165"/>
        <v>4.107100892103012E-12</v>
      </c>
      <c r="AM188" s="62">
        <f t="shared" si="113"/>
        <v>289.73432332845783</v>
      </c>
      <c r="AN188" s="62">
        <f ca="1">AVERAGE(OFFSET($AM$3,0,0,'Données projet'!$E$10+1,1))-AVERAGE(OFFSET($H$3,0,0,'Données projet'!$E$10+1,1))</f>
        <v>406.67123242209931</v>
      </c>
      <c r="AO188" s="62">
        <f t="shared" si="144"/>
        <v>252.43382636914751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>
        <f>BD188*VLOOKUP('Données projet'!$B$11,Paramètres!$A$1:$I$89,3,0)*VLOOKUP('Données projet'!$B$11,Paramètres!$A$1:$I$89,5,0)</f>
        <v>1.72917680174578E-13</v>
      </c>
      <c r="BF188" s="14">
        <f t="shared" si="167"/>
        <v>2.4372886112056825E-12</v>
      </c>
      <c r="BG188" s="22">
        <f t="shared" si="168"/>
        <v>4.5461092908206203E-12</v>
      </c>
      <c r="BH188" s="62">
        <f t="shared" si="116"/>
        <v>289.73432332845829</v>
      </c>
      <c r="BI188" s="62">
        <f ca="1">AVERAGE(OFFSET($BH$3,0,0,'Données projet'!$E$11+1,1))-AVERAGE(OFFSET($H$3,0,0,'Données projet'!$E$11+1,1))</f>
        <v>446.67723242232324</v>
      </c>
      <c r="BJ188" s="62">
        <f t="shared" si="146"/>
        <v>275.54513370838777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1.9895196601282805E-13</v>
      </c>
      <c r="BZ188" s="14">
        <f>BY188*VLOOKUP('Données projet'!$B$12,Paramètres!$A$1:$I$89,3,0)*VLOOKUP('Données projet'!$B$12,Paramètres!$A$1:$I$89,5,0)</f>
        <v>1.8001173884840681E-13</v>
      </c>
      <c r="CA188" s="14">
        <f t="shared" si="170"/>
        <v>2.5254331426407198E-12</v>
      </c>
      <c r="CB188" s="22">
        <f t="shared" si="171"/>
        <v>4.7119831685935622E-12</v>
      </c>
      <c r="CC188" s="62">
        <f t="shared" si="119"/>
        <v>289.73432332845846</v>
      </c>
      <c r="CD188" s="62">
        <f ca="1">AVERAGE(OFFSET($CC$3,0,0,'Données projet'!$E$12+1,1))-AVERAGE(OFFSET($H$3,0,0,'Données projet'!$E$12+1,1))</f>
        <v>312.43110610485337</v>
      </c>
      <c r="CE188" s="62">
        <f t="shared" si="148"/>
        <v>442.54749157177571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0.38715761491529305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0.38715761491529305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289.796758105859</v>
      </c>
      <c r="S189" s="62">
        <f ca="1">AVERAGE(OFFSET($R$3,0,0,'Données projet'!$E$9+1,1))-AVERAGE(OFFSET($H$3,0,0,'Données projet'!$E$9+1,1))</f>
        <v>289.69436826914978</v>
      </c>
      <c r="T189" s="62">
        <f t="shared" si="142"/>
        <v>242.84781402593845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1.5429577615577727E-13</v>
      </c>
      <c r="AK189" s="14">
        <f t="shared" si="164"/>
        <v>2.2038482767263348E-12</v>
      </c>
      <c r="AL189" s="22">
        <f t="shared" si="165"/>
        <v>4.107100892103012E-12</v>
      </c>
      <c r="AM189" s="62">
        <f t="shared" si="113"/>
        <v>289.7967581058615</v>
      </c>
      <c r="AN189" s="62">
        <f ca="1">AVERAGE(OFFSET($AM$3,0,0,'Données projet'!$E$10+1,1))-AVERAGE(OFFSET($H$3,0,0,'Données projet'!$E$10+1,1))</f>
        <v>406.67123242209931</v>
      </c>
      <c r="AO189" s="62">
        <f t="shared" si="144"/>
        <v>252.43382636914751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>
        <f>BD189*VLOOKUP('Données projet'!$B$11,Paramètres!$A$1:$I$89,3,0)*VLOOKUP('Données projet'!$B$11,Paramètres!$A$1:$I$89,5,0)</f>
        <v>1.72917680174578E-13</v>
      </c>
      <c r="BF189" s="14">
        <f t="shared" si="167"/>
        <v>2.4372886112056825E-12</v>
      </c>
      <c r="BG189" s="22">
        <f t="shared" si="168"/>
        <v>4.5461092908206203E-12</v>
      </c>
      <c r="BH189" s="62">
        <f t="shared" si="116"/>
        <v>289.79675810586195</v>
      </c>
      <c r="BI189" s="62">
        <f ca="1">AVERAGE(OFFSET($BH$3,0,0,'Données projet'!$E$11+1,1))-AVERAGE(OFFSET($H$3,0,0,'Données projet'!$E$11+1,1))</f>
        <v>446.67723242232324</v>
      </c>
      <c r="BJ189" s="62">
        <f t="shared" si="146"/>
        <v>275.54513370838777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1.9895196601282805E-13</v>
      </c>
      <c r="BZ189" s="14">
        <f>BY189*VLOOKUP('Données projet'!$B$12,Paramètres!$A$1:$I$89,3,0)*VLOOKUP('Données projet'!$B$12,Paramètres!$A$1:$I$89,5,0)</f>
        <v>1.8001173884840681E-13</v>
      </c>
      <c r="CA189" s="14">
        <f t="shared" si="170"/>
        <v>2.5254331426407198E-12</v>
      </c>
      <c r="CB189" s="22">
        <f t="shared" si="171"/>
        <v>4.7119831685935622E-12</v>
      </c>
      <c r="CC189" s="62">
        <f t="shared" si="119"/>
        <v>289.79675810586212</v>
      </c>
      <c r="CD189" s="62">
        <f ca="1">AVERAGE(OFFSET($CC$3,0,0,'Données projet'!$E$12+1,1))-AVERAGE(OFFSET($H$3,0,0,'Données projet'!$E$12+1,1))</f>
        <v>312.43110610485337</v>
      </c>
      <c r="CE189" s="62">
        <f t="shared" si="148"/>
        <v>442.54749157177571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0.3795656902296321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0.3795656902296321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289.858109779458</v>
      </c>
      <c r="S190" s="62">
        <f ca="1">AVERAGE(OFFSET($R$3,0,0,'Données projet'!$E$9+1,1))-AVERAGE(OFFSET($H$3,0,0,'Données projet'!$E$9+1,1))</f>
        <v>289.69436826914978</v>
      </c>
      <c r="T190" s="62">
        <f t="shared" si="142"/>
        <v>242.84781402593845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1.5429577615577727E-13</v>
      </c>
      <c r="AK190" s="14">
        <f t="shared" si="164"/>
        <v>2.2038482767263348E-12</v>
      </c>
      <c r="AL190" s="22">
        <f t="shared" si="165"/>
        <v>4.107100892103012E-12</v>
      </c>
      <c r="AM190" s="62">
        <f t="shared" si="113"/>
        <v>289.85810977946051</v>
      </c>
      <c r="AN190" s="62">
        <f ca="1">AVERAGE(OFFSET($AM$3,0,0,'Données projet'!$E$10+1,1))-AVERAGE(OFFSET($H$3,0,0,'Données projet'!$E$10+1,1))</f>
        <v>406.67123242209931</v>
      </c>
      <c r="AO190" s="62">
        <f t="shared" si="144"/>
        <v>252.43382636914751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>
        <f>BD190*VLOOKUP('Données projet'!$B$11,Paramètres!$A$1:$I$89,3,0)*VLOOKUP('Données projet'!$B$11,Paramètres!$A$1:$I$89,5,0)</f>
        <v>1.72917680174578E-13</v>
      </c>
      <c r="BF190" s="14">
        <f t="shared" si="167"/>
        <v>2.4372886112056825E-12</v>
      </c>
      <c r="BG190" s="22">
        <f t="shared" si="168"/>
        <v>4.5461092908206203E-12</v>
      </c>
      <c r="BH190" s="62">
        <f t="shared" si="116"/>
        <v>289.85810977946096</v>
      </c>
      <c r="BI190" s="62">
        <f ca="1">AVERAGE(OFFSET($BH$3,0,0,'Données projet'!$E$11+1,1))-AVERAGE(OFFSET($H$3,0,0,'Données projet'!$E$11+1,1))</f>
        <v>446.67723242232324</v>
      </c>
      <c r="BJ190" s="62">
        <f t="shared" si="146"/>
        <v>275.54513370838777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1.9895196601282805E-13</v>
      </c>
      <c r="BZ190" s="14">
        <f>BY190*VLOOKUP('Données projet'!$B$12,Paramètres!$A$1:$I$89,3,0)*VLOOKUP('Données projet'!$B$12,Paramètres!$A$1:$I$89,5,0)</f>
        <v>1.8001173884840681E-13</v>
      </c>
      <c r="CA190" s="14">
        <f t="shared" si="170"/>
        <v>2.5254331426407198E-12</v>
      </c>
      <c r="CB190" s="22">
        <f t="shared" si="171"/>
        <v>4.7119831685935622E-12</v>
      </c>
      <c r="CC190" s="62">
        <f t="shared" si="119"/>
        <v>289.85810977946113</v>
      </c>
      <c r="CD190" s="62">
        <f ca="1">AVERAGE(OFFSET($CC$3,0,0,'Données projet'!$E$12+1,1))-AVERAGE(OFFSET($H$3,0,0,'Données projet'!$E$12+1,1))</f>
        <v>312.43110610485337</v>
      </c>
      <c r="CE190" s="62">
        <f t="shared" si="148"/>
        <v>442.54749157177571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0.37212263855644012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0.37212263855644012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289.91839713868183</v>
      </c>
      <c r="S191" s="62">
        <f ca="1">AVERAGE(OFFSET($R$3,0,0,'Données projet'!$E$9+1,1))-AVERAGE(OFFSET($H$3,0,0,'Données projet'!$E$9+1,1))</f>
        <v>289.69436826914978</v>
      </c>
      <c r="T191" s="62">
        <f t="shared" si="142"/>
        <v>242.84781402593845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1.5429577615577727E-13</v>
      </c>
      <c r="AK191" s="14">
        <f t="shared" si="164"/>
        <v>2.2038482767263348E-12</v>
      </c>
      <c r="AL191" s="22">
        <f t="shared" si="165"/>
        <v>4.107100892103012E-12</v>
      </c>
      <c r="AM191" s="62">
        <f t="shared" si="113"/>
        <v>289.91839713868433</v>
      </c>
      <c r="AN191" s="62">
        <f ca="1">AVERAGE(OFFSET($AM$3,0,0,'Données projet'!$E$10+1,1))-AVERAGE(OFFSET($H$3,0,0,'Données projet'!$E$10+1,1))</f>
        <v>406.67123242209931</v>
      </c>
      <c r="AO191" s="62">
        <f t="shared" si="144"/>
        <v>252.43382636914751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>
        <f>BD191*VLOOKUP('Données projet'!$B$11,Paramètres!$A$1:$I$89,3,0)*VLOOKUP('Données projet'!$B$11,Paramètres!$A$1:$I$89,5,0)</f>
        <v>1.72917680174578E-13</v>
      </c>
      <c r="BF191" s="14">
        <f t="shared" si="167"/>
        <v>2.4372886112056825E-12</v>
      </c>
      <c r="BG191" s="22">
        <f t="shared" si="168"/>
        <v>4.5461092908206203E-12</v>
      </c>
      <c r="BH191" s="62">
        <f t="shared" si="116"/>
        <v>289.91839713868478</v>
      </c>
      <c r="BI191" s="62">
        <f ca="1">AVERAGE(OFFSET($BH$3,0,0,'Données projet'!$E$11+1,1))-AVERAGE(OFFSET($H$3,0,0,'Données projet'!$E$11+1,1))</f>
        <v>446.67723242232324</v>
      </c>
      <c r="BJ191" s="62">
        <f t="shared" si="146"/>
        <v>275.54513370838777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1.9895196601282805E-13</v>
      </c>
      <c r="BZ191" s="14">
        <f>BY191*VLOOKUP('Données projet'!$B$12,Paramètres!$A$1:$I$89,3,0)*VLOOKUP('Données projet'!$B$12,Paramètres!$A$1:$I$89,5,0)</f>
        <v>1.8001173884840681E-13</v>
      </c>
      <c r="CA191" s="14">
        <f t="shared" si="170"/>
        <v>2.5254331426407198E-12</v>
      </c>
      <c r="CB191" s="22">
        <f t="shared" si="171"/>
        <v>4.7119831685935622E-12</v>
      </c>
      <c r="CC191" s="62">
        <f t="shared" si="119"/>
        <v>289.91839713868495</v>
      </c>
      <c r="CD191" s="62">
        <f ca="1">AVERAGE(OFFSET($CC$3,0,0,'Données projet'!$E$12+1,1))-AVERAGE(OFFSET($H$3,0,0,'Données projet'!$E$12+1,1))</f>
        <v>312.43110610485337</v>
      </c>
      <c r="CE191" s="62">
        <f t="shared" si="148"/>
        <v>442.54749157177571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0.36482554058674621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0.36482554058674621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289.97763864700545</v>
      </c>
      <c r="S192" s="62">
        <f ca="1">AVERAGE(OFFSET($R$3,0,0,'Données projet'!$E$9+1,1))-AVERAGE(OFFSET($H$3,0,0,'Données projet'!$E$9+1,1))</f>
        <v>289.69436826914978</v>
      </c>
      <c r="T192" s="62">
        <f t="shared" si="142"/>
        <v>242.84781402593845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1.5429577615577727E-13</v>
      </c>
      <c r="AK192" s="14">
        <f t="shared" si="164"/>
        <v>2.2038482767263348E-12</v>
      </c>
      <c r="AL192" s="22">
        <f t="shared" si="165"/>
        <v>4.107100892103012E-12</v>
      </c>
      <c r="AM192" s="62">
        <f t="shared" si="113"/>
        <v>289.97763864700795</v>
      </c>
      <c r="AN192" s="62">
        <f ca="1">AVERAGE(OFFSET($AM$3,0,0,'Données projet'!$E$10+1,1))-AVERAGE(OFFSET($H$3,0,0,'Données projet'!$E$10+1,1))</f>
        <v>406.67123242209931</v>
      </c>
      <c r="AO192" s="62">
        <f t="shared" si="144"/>
        <v>252.43382636914751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>
        <f>BD192*VLOOKUP('Données projet'!$B$11,Paramètres!$A$1:$I$89,3,0)*VLOOKUP('Données projet'!$B$11,Paramètres!$A$1:$I$89,5,0)</f>
        <v>1.72917680174578E-13</v>
      </c>
      <c r="BF192" s="14">
        <f t="shared" si="167"/>
        <v>2.4372886112056825E-12</v>
      </c>
      <c r="BG192" s="22">
        <f t="shared" si="168"/>
        <v>4.5461092908206203E-12</v>
      </c>
      <c r="BH192" s="62">
        <f t="shared" si="116"/>
        <v>289.9776386470084</v>
      </c>
      <c r="BI192" s="62">
        <f ca="1">AVERAGE(OFFSET($BH$3,0,0,'Données projet'!$E$11+1,1))-AVERAGE(OFFSET($H$3,0,0,'Données projet'!$E$11+1,1))</f>
        <v>446.67723242232324</v>
      </c>
      <c r="BJ192" s="62">
        <f t="shared" si="146"/>
        <v>275.54513370838777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1.9895196601282805E-13</v>
      </c>
      <c r="BZ192" s="14">
        <f>BY192*VLOOKUP('Données projet'!$B$12,Paramètres!$A$1:$I$89,3,0)*VLOOKUP('Données projet'!$B$12,Paramètres!$A$1:$I$89,5,0)</f>
        <v>1.8001173884840681E-13</v>
      </c>
      <c r="CA192" s="14">
        <f t="shared" si="170"/>
        <v>2.5254331426407198E-12</v>
      </c>
      <c r="CB192" s="22">
        <f t="shared" si="171"/>
        <v>4.7119831685935622E-12</v>
      </c>
      <c r="CC192" s="62">
        <f t="shared" si="119"/>
        <v>289.97763864700858</v>
      </c>
      <c r="CD192" s="62">
        <f ca="1">AVERAGE(OFFSET($CC$3,0,0,'Données projet'!$E$12+1,1))-AVERAGE(OFFSET($H$3,0,0,'Données projet'!$E$12+1,1))</f>
        <v>312.43110610485337</v>
      </c>
      <c r="CE192" s="62">
        <f t="shared" si="148"/>
        <v>442.54749157177571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0.35767153425744769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0.35767153425744769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290.03585244760387</v>
      </c>
      <c r="S193" s="62">
        <f ca="1">AVERAGE(OFFSET($R$3,0,0,'Données projet'!$E$9+1,1))-AVERAGE(OFFSET($H$3,0,0,'Données projet'!$E$9+1,1))</f>
        <v>289.69436826914978</v>
      </c>
      <c r="T193" s="62">
        <f t="shared" si="142"/>
        <v>242.84781402593845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1.5429577615577727E-13</v>
      </c>
      <c r="AK193" s="14">
        <f t="shared" si="164"/>
        <v>2.2038482767263348E-12</v>
      </c>
      <c r="AL193" s="22">
        <f t="shared" si="165"/>
        <v>4.107100892103012E-12</v>
      </c>
      <c r="AM193" s="62">
        <f t="shared" si="113"/>
        <v>290.03585244760637</v>
      </c>
      <c r="AN193" s="62">
        <f ca="1">AVERAGE(OFFSET($AM$3,0,0,'Données projet'!$E$10+1,1))-AVERAGE(OFFSET($H$3,0,0,'Données projet'!$E$10+1,1))</f>
        <v>406.67123242209931</v>
      </c>
      <c r="AO193" s="62">
        <f t="shared" si="144"/>
        <v>252.43382636914751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>
        <f>BD193*VLOOKUP('Données projet'!$B$11,Paramètres!$A$1:$I$89,3,0)*VLOOKUP('Données projet'!$B$11,Paramètres!$A$1:$I$89,5,0)</f>
        <v>1.72917680174578E-13</v>
      </c>
      <c r="BF193" s="14">
        <f t="shared" si="167"/>
        <v>2.4372886112056825E-12</v>
      </c>
      <c r="BG193" s="22">
        <f t="shared" si="168"/>
        <v>4.5461092908206203E-12</v>
      </c>
      <c r="BH193" s="62">
        <f t="shared" si="116"/>
        <v>290.03585244760683</v>
      </c>
      <c r="BI193" s="62">
        <f ca="1">AVERAGE(OFFSET($BH$3,0,0,'Données projet'!$E$11+1,1))-AVERAGE(OFFSET($H$3,0,0,'Données projet'!$E$11+1,1))</f>
        <v>446.67723242232324</v>
      </c>
      <c r="BJ193" s="62">
        <f t="shared" si="146"/>
        <v>275.54513370838777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1.9895196601282805E-13</v>
      </c>
      <c r="BZ193" s="14">
        <f>BY193*VLOOKUP('Données projet'!$B$12,Paramètres!$A$1:$I$89,3,0)*VLOOKUP('Données projet'!$B$12,Paramètres!$A$1:$I$89,5,0)</f>
        <v>1.8001173884840681E-13</v>
      </c>
      <c r="CA193" s="14">
        <f t="shared" si="170"/>
        <v>2.5254331426407198E-12</v>
      </c>
      <c r="CB193" s="22">
        <f t="shared" si="171"/>
        <v>4.7119831685935622E-12</v>
      </c>
      <c r="CC193" s="62">
        <f t="shared" si="119"/>
        <v>290.035852447607</v>
      </c>
      <c r="CD193" s="62">
        <f ca="1">AVERAGE(OFFSET($CC$3,0,0,'Données projet'!$E$12+1,1))-AVERAGE(OFFSET($H$3,0,0,'Données projet'!$E$12+1,1))</f>
        <v>312.43110610485337</v>
      </c>
      <c r="CE193" s="62">
        <f t="shared" si="148"/>
        <v>442.54749157177571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0.3506578136287537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0.3506578136287537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290.09305636890844</v>
      </c>
      <c r="S194" s="62">
        <f ca="1">AVERAGE(OFFSET($R$3,0,0,'Données projet'!$E$9+1,1))-AVERAGE(OFFSET($H$3,0,0,'Données projet'!$E$9+1,1))</f>
        <v>289.69436826914978</v>
      </c>
      <c r="T194" s="62">
        <f t="shared" si="142"/>
        <v>242.84781402593845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1.5429577615577727E-13</v>
      </c>
      <c r="AK194" s="14">
        <f t="shared" si="164"/>
        <v>2.2038482767263348E-12</v>
      </c>
      <c r="AL194" s="22">
        <f t="shared" si="165"/>
        <v>4.107100892103012E-12</v>
      </c>
      <c r="AM194" s="62">
        <f t="shared" si="113"/>
        <v>290.09305636891094</v>
      </c>
      <c r="AN194" s="62">
        <f ca="1">AVERAGE(OFFSET($AM$3,0,0,'Données projet'!$E$10+1,1))-AVERAGE(OFFSET($H$3,0,0,'Données projet'!$E$10+1,1))</f>
        <v>406.67123242209931</v>
      </c>
      <c r="AO194" s="62">
        <f t="shared" si="144"/>
        <v>252.43382636914751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>
        <f>BD194*VLOOKUP('Données projet'!$B$11,Paramètres!$A$1:$I$89,3,0)*VLOOKUP('Données projet'!$B$11,Paramètres!$A$1:$I$89,5,0)</f>
        <v>1.72917680174578E-13</v>
      </c>
      <c r="BF194" s="14">
        <f t="shared" si="167"/>
        <v>2.4372886112056825E-12</v>
      </c>
      <c r="BG194" s="22">
        <f t="shared" si="168"/>
        <v>4.5461092908206203E-12</v>
      </c>
      <c r="BH194" s="62">
        <f t="shared" si="116"/>
        <v>290.09305636891139</v>
      </c>
      <c r="BI194" s="62">
        <f ca="1">AVERAGE(OFFSET($BH$3,0,0,'Données projet'!$E$11+1,1))-AVERAGE(OFFSET($H$3,0,0,'Données projet'!$E$11+1,1))</f>
        <v>446.67723242232324</v>
      </c>
      <c r="BJ194" s="62">
        <f t="shared" si="146"/>
        <v>275.54513370838777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1.9895196601282805E-13</v>
      </c>
      <c r="BZ194" s="14">
        <f>BY194*VLOOKUP('Données projet'!$B$12,Paramètres!$A$1:$I$89,3,0)*VLOOKUP('Données projet'!$B$12,Paramètres!$A$1:$I$89,5,0)</f>
        <v>1.8001173884840681E-13</v>
      </c>
      <c r="CA194" s="14">
        <f t="shared" si="170"/>
        <v>2.5254331426407198E-12</v>
      </c>
      <c r="CB194" s="22">
        <f t="shared" si="171"/>
        <v>4.7119831685935622E-12</v>
      </c>
      <c r="CC194" s="62">
        <f t="shared" si="119"/>
        <v>290.09305636891156</v>
      </c>
      <c r="CD194" s="62">
        <f ca="1">AVERAGE(OFFSET($CC$3,0,0,'Données projet'!$E$12+1,1))-AVERAGE(OFFSET($H$3,0,0,'Données projet'!$E$12+1,1))</f>
        <v>312.43110610485337</v>
      </c>
      <c r="CE194" s="62">
        <f t="shared" si="148"/>
        <v>442.54749157177571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0.34378162778364124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0.34378162778364124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290.14926793006725</v>
      </c>
      <c r="S195" s="62">
        <f ca="1">AVERAGE(OFFSET($R$3,0,0,'Données projet'!$E$9+1,1))-AVERAGE(OFFSET($H$3,0,0,'Données projet'!$E$9+1,1))</f>
        <v>289.69436826914978</v>
      </c>
      <c r="T195" s="62">
        <f t="shared" si="142"/>
        <v>242.84781402593845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1.5429577615577727E-13</v>
      </c>
      <c r="AK195" s="14">
        <f t="shared" si="164"/>
        <v>2.2038482767263348E-12</v>
      </c>
      <c r="AL195" s="22">
        <f t="shared" si="165"/>
        <v>4.107100892103012E-12</v>
      </c>
      <c r="AM195" s="62">
        <f t="shared" si="113"/>
        <v>290.14926793006975</v>
      </c>
      <c r="AN195" s="62">
        <f ca="1">AVERAGE(OFFSET($AM$3,0,0,'Données projet'!$E$10+1,1))-AVERAGE(OFFSET($H$3,0,0,'Données projet'!$E$10+1,1))</f>
        <v>406.67123242209931</v>
      </c>
      <c r="AO195" s="62">
        <f t="shared" si="144"/>
        <v>252.43382636914751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>
        <f>BD195*VLOOKUP('Données projet'!$B$11,Paramètres!$A$1:$I$89,3,0)*VLOOKUP('Données projet'!$B$11,Paramètres!$A$1:$I$89,5,0)</f>
        <v>1.72917680174578E-13</v>
      </c>
      <c r="BF195" s="14">
        <f t="shared" si="167"/>
        <v>2.4372886112056825E-12</v>
      </c>
      <c r="BG195" s="22">
        <f t="shared" si="168"/>
        <v>4.5461092908206203E-12</v>
      </c>
      <c r="BH195" s="62">
        <f t="shared" si="116"/>
        <v>290.14926793007021</v>
      </c>
      <c r="BI195" s="62">
        <f ca="1">AVERAGE(OFFSET($BH$3,0,0,'Données projet'!$E$11+1,1))-AVERAGE(OFFSET($H$3,0,0,'Données projet'!$E$11+1,1))</f>
        <v>446.67723242232324</v>
      </c>
      <c r="BJ195" s="62">
        <f t="shared" si="146"/>
        <v>275.54513370838777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1.9895196601282805E-13</v>
      </c>
      <c r="BZ195" s="14">
        <f>BY195*VLOOKUP('Données projet'!$B$12,Paramètres!$A$1:$I$89,3,0)*VLOOKUP('Données projet'!$B$12,Paramètres!$A$1:$I$89,5,0)</f>
        <v>1.8001173884840681E-13</v>
      </c>
      <c r="CA195" s="14">
        <f t="shared" si="170"/>
        <v>2.5254331426407198E-12</v>
      </c>
      <c r="CB195" s="22">
        <f t="shared" si="171"/>
        <v>4.7119831685935622E-12</v>
      </c>
      <c r="CC195" s="62">
        <f t="shared" si="119"/>
        <v>290.14926793007038</v>
      </c>
      <c r="CD195" s="62">
        <f ca="1">AVERAGE(OFFSET($CC$3,0,0,'Données projet'!$E$12+1,1))-AVERAGE(OFFSET($H$3,0,0,'Données projet'!$E$12+1,1))</f>
        <v>312.43110610485337</v>
      </c>
      <c r="CE195" s="62">
        <f t="shared" si="148"/>
        <v>442.54749157177571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0.33704027974889222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0.33704027974889222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290.2045043463101</v>
      </c>
      <c r="S196" s="62">
        <f ca="1">AVERAGE(OFFSET($R$3,0,0,'Données projet'!$E$9+1,1))-AVERAGE(OFFSET($H$3,0,0,'Données projet'!$E$9+1,1))</f>
        <v>289.69436826914978</v>
      </c>
      <c r="T196" s="62">
        <f t="shared" si="142"/>
        <v>242.84781402593845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1.5429577615577727E-13</v>
      </c>
      <c r="AK196" s="14">
        <f t="shared" si="164"/>
        <v>2.2038482767263348E-12</v>
      </c>
      <c r="AL196" s="22">
        <f t="shared" si="165"/>
        <v>4.107100892103012E-12</v>
      </c>
      <c r="AM196" s="62">
        <f t="shared" ref="AM196:AM203" si="193">AL196+(AD196+AE196)*44/12</f>
        <v>290.2045043463126</v>
      </c>
      <c r="AN196" s="62">
        <f ca="1">AVERAGE(OFFSET($AM$3,0,0,'Données projet'!$E$10+1,1))-AVERAGE(OFFSET($H$3,0,0,'Données projet'!$E$10+1,1))</f>
        <v>406.67123242209931</v>
      </c>
      <c r="AO196" s="62">
        <f t="shared" si="144"/>
        <v>252.43382636914751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>
        <f>BD196*VLOOKUP('Données projet'!$B$11,Paramètres!$A$1:$I$89,3,0)*VLOOKUP('Données projet'!$B$11,Paramètres!$A$1:$I$89,5,0)</f>
        <v>1.72917680174578E-13</v>
      </c>
      <c r="BF196" s="14">
        <f t="shared" si="167"/>
        <v>2.4372886112056825E-12</v>
      </c>
      <c r="BG196" s="22">
        <f t="shared" si="168"/>
        <v>4.5461092908206203E-12</v>
      </c>
      <c r="BH196" s="62">
        <f t="shared" ref="BH196:BH203" si="194">BG196+(AY196+AZ196)*44/12</f>
        <v>290.20450434631306</v>
      </c>
      <c r="BI196" s="62">
        <f ca="1">AVERAGE(OFFSET($BH$3,0,0,'Données projet'!$E$11+1,1))-AVERAGE(OFFSET($H$3,0,0,'Données projet'!$E$11+1,1))</f>
        <v>446.67723242232324</v>
      </c>
      <c r="BJ196" s="62">
        <f t="shared" si="146"/>
        <v>275.54513370838777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1.9895196601282805E-13</v>
      </c>
      <c r="BZ196" s="14">
        <f>BY196*VLOOKUP('Données projet'!$B$12,Paramètres!$A$1:$I$89,3,0)*VLOOKUP('Données projet'!$B$12,Paramètres!$A$1:$I$89,5,0)</f>
        <v>1.8001173884840681E-13</v>
      </c>
      <c r="CA196" s="14">
        <f t="shared" si="170"/>
        <v>2.5254331426407198E-12</v>
      </c>
      <c r="CB196" s="22">
        <f t="shared" si="171"/>
        <v>4.7119831685935622E-12</v>
      </c>
      <c r="CC196" s="62">
        <f t="shared" ref="CC196:CC203" si="195">CB196+(BT196+BU196)*44/12</f>
        <v>290.20450434631323</v>
      </c>
      <c r="CD196" s="62">
        <f ca="1">AVERAGE(OFFSET($CC$3,0,0,'Données projet'!$E$12+1,1))-AVERAGE(OFFSET($H$3,0,0,'Données projet'!$E$12+1,1))</f>
        <v>312.43110610485337</v>
      </c>
      <c r="CE196" s="62">
        <f t="shared" si="148"/>
        <v>442.54749157177571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0.33043112543728831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0.33043112543728831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290.25878253422133</v>
      </c>
      <c r="S197" s="62">
        <f ca="1">AVERAGE(OFFSET($R$3,0,0,'Données projet'!$E$9+1,1))-AVERAGE(OFFSET($H$3,0,0,'Données projet'!$E$9+1,1))</f>
        <v>289.69436826914978</v>
      </c>
      <c r="T197" s="62">
        <f t="shared" ref="T197:T203" si="204">$T$3</f>
        <v>242.84781402593845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1.5429577615577727E-13</v>
      </c>
      <c r="AK197" s="14">
        <f t="shared" si="164"/>
        <v>2.2038482767263348E-12</v>
      </c>
      <c r="AL197" s="22">
        <f t="shared" si="165"/>
        <v>4.107100892103012E-12</v>
      </c>
      <c r="AM197" s="62">
        <f t="shared" si="193"/>
        <v>290.25878253422383</v>
      </c>
      <c r="AN197" s="62">
        <f ca="1">AVERAGE(OFFSET($AM$3,0,0,'Données projet'!$E$10+1,1))-AVERAGE(OFFSET($H$3,0,0,'Données projet'!$E$10+1,1))</f>
        <v>406.67123242209931</v>
      </c>
      <c r="AO197" s="62">
        <f t="shared" ref="AO197:AO203" si="205">$AO$3</f>
        <v>252.43382636914751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>
        <f>BD197*VLOOKUP('Données projet'!$B$11,Paramètres!$A$1:$I$89,3,0)*VLOOKUP('Données projet'!$B$11,Paramètres!$A$1:$I$89,5,0)</f>
        <v>1.72917680174578E-13</v>
      </c>
      <c r="BF197" s="14">
        <f t="shared" si="167"/>
        <v>2.4372886112056825E-12</v>
      </c>
      <c r="BG197" s="22">
        <f t="shared" si="168"/>
        <v>4.5461092908206203E-12</v>
      </c>
      <c r="BH197" s="62">
        <f t="shared" si="194"/>
        <v>290.25878253422428</v>
      </c>
      <c r="BI197" s="62">
        <f ca="1">AVERAGE(OFFSET($BH$3,0,0,'Données projet'!$E$11+1,1))-AVERAGE(OFFSET($H$3,0,0,'Données projet'!$E$11+1,1))</f>
        <v>446.67723242232324</v>
      </c>
      <c r="BJ197" s="62">
        <f t="shared" ref="BJ197:BJ203" si="206">$BJ$3</f>
        <v>275.54513370838777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1.9895196601282805E-13</v>
      </c>
      <c r="BZ197" s="14">
        <f>BY197*VLOOKUP('Données projet'!$B$12,Paramètres!$A$1:$I$89,3,0)*VLOOKUP('Données projet'!$B$12,Paramètres!$A$1:$I$89,5,0)</f>
        <v>1.8001173884840681E-13</v>
      </c>
      <c r="CA197" s="14">
        <f t="shared" si="170"/>
        <v>2.5254331426407198E-12</v>
      </c>
      <c r="CB197" s="22">
        <f t="shared" si="171"/>
        <v>4.7119831685935622E-12</v>
      </c>
      <c r="CC197" s="62">
        <f t="shared" si="195"/>
        <v>290.25878253422445</v>
      </c>
      <c r="CD197" s="62">
        <f ca="1">AVERAGE(OFFSET($CC$3,0,0,'Données projet'!$E$12+1,1))-AVERAGE(OFFSET($H$3,0,0,'Données projet'!$E$12+1,1))</f>
        <v>312.43110610485337</v>
      </c>
      <c r="CE197" s="62">
        <f t="shared" ref="CE197:CE203" si="207">$CE$3</f>
        <v>442.54749157177571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0.32395157261054885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0.32395157261054885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290.31211911692009</v>
      </c>
      <c r="S198" s="62">
        <f ca="1">AVERAGE(OFFSET($R$3,0,0,'Données projet'!$E$9+1,1))-AVERAGE(OFFSET($H$3,0,0,'Données projet'!$E$9+1,1))</f>
        <v>289.69436826914978</v>
      </c>
      <c r="T198" s="62">
        <f t="shared" si="204"/>
        <v>242.84781402593845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1.5429577615577727E-13</v>
      </c>
      <c r="AK198" s="14">
        <f t="shared" si="164"/>
        <v>2.2038482767263348E-12</v>
      </c>
      <c r="AL198" s="22">
        <f t="shared" si="165"/>
        <v>4.107100892103012E-12</v>
      </c>
      <c r="AM198" s="62">
        <f t="shared" si="193"/>
        <v>290.31211911692259</v>
      </c>
      <c r="AN198" s="62">
        <f ca="1">AVERAGE(OFFSET($AM$3,0,0,'Données projet'!$E$10+1,1))-AVERAGE(OFFSET($H$3,0,0,'Données projet'!$E$10+1,1))</f>
        <v>406.67123242209931</v>
      </c>
      <c r="AO198" s="62">
        <f t="shared" si="205"/>
        <v>252.43382636914751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>
        <f>BD198*VLOOKUP('Données projet'!$B$11,Paramètres!$A$1:$I$89,3,0)*VLOOKUP('Données projet'!$B$11,Paramètres!$A$1:$I$89,5,0)</f>
        <v>1.72917680174578E-13</v>
      </c>
      <c r="BF198" s="14">
        <f t="shared" si="167"/>
        <v>2.4372886112056825E-12</v>
      </c>
      <c r="BG198" s="22">
        <f t="shared" si="168"/>
        <v>4.5461092908206203E-12</v>
      </c>
      <c r="BH198" s="62">
        <f t="shared" si="194"/>
        <v>290.31211911692304</v>
      </c>
      <c r="BI198" s="62">
        <f ca="1">AVERAGE(OFFSET($BH$3,0,0,'Données projet'!$E$11+1,1))-AVERAGE(OFFSET($H$3,0,0,'Données projet'!$E$11+1,1))</f>
        <v>446.67723242232324</v>
      </c>
      <c r="BJ198" s="62">
        <f t="shared" si="206"/>
        <v>275.54513370838777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1.9895196601282805E-13</v>
      </c>
      <c r="BZ198" s="14">
        <f>BY198*VLOOKUP('Données projet'!$B$12,Paramètres!$A$1:$I$89,3,0)*VLOOKUP('Données projet'!$B$12,Paramètres!$A$1:$I$89,5,0)</f>
        <v>1.8001173884840681E-13</v>
      </c>
      <c r="CA198" s="14">
        <f t="shared" si="170"/>
        <v>2.5254331426407198E-12</v>
      </c>
      <c r="CB198" s="22">
        <f t="shared" si="171"/>
        <v>4.7119831685935622E-12</v>
      </c>
      <c r="CC198" s="62">
        <f t="shared" si="195"/>
        <v>290.31211911692321</v>
      </c>
      <c r="CD198" s="62">
        <f ca="1">AVERAGE(OFFSET($CC$3,0,0,'Données projet'!$E$12+1,1))-AVERAGE(OFFSET($H$3,0,0,'Données projet'!$E$12+1,1))</f>
        <v>312.43110610485337</v>
      </c>
      <c r="CE198" s="62">
        <f t="shared" si="207"/>
        <v>442.54749157177571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0.31759907986260477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0.31759907986260477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290.36453042915178</v>
      </c>
      <c r="S199" s="62">
        <f ca="1">AVERAGE(OFFSET($R$3,0,0,'Données projet'!$E$9+1,1))-AVERAGE(OFFSET($H$3,0,0,'Données projet'!$E$9+1,1))</f>
        <v>289.69436826914978</v>
      </c>
      <c r="T199" s="62">
        <f t="shared" si="204"/>
        <v>242.84781402593845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1.5429577615577727E-13</v>
      </c>
      <c r="AK199" s="14">
        <f t="shared" si="164"/>
        <v>2.2038482767263348E-12</v>
      </c>
      <c r="AL199" s="22">
        <f t="shared" si="165"/>
        <v>4.107100892103012E-12</v>
      </c>
      <c r="AM199" s="62">
        <f t="shared" si="193"/>
        <v>290.36453042915429</v>
      </c>
      <c r="AN199" s="62">
        <f ca="1">AVERAGE(OFFSET($AM$3,0,0,'Données projet'!$E$10+1,1))-AVERAGE(OFFSET($H$3,0,0,'Données projet'!$E$10+1,1))</f>
        <v>406.67123242209931</v>
      </c>
      <c r="AO199" s="62">
        <f t="shared" si="205"/>
        <v>252.43382636914751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>
        <f>BD199*VLOOKUP('Données projet'!$B$11,Paramètres!$A$1:$I$89,3,0)*VLOOKUP('Données projet'!$B$11,Paramètres!$A$1:$I$89,5,0)</f>
        <v>1.72917680174578E-13</v>
      </c>
      <c r="BF199" s="14">
        <f t="shared" si="167"/>
        <v>2.4372886112056825E-12</v>
      </c>
      <c r="BG199" s="22">
        <f t="shared" si="168"/>
        <v>4.5461092908206203E-12</v>
      </c>
      <c r="BH199" s="62">
        <f t="shared" si="194"/>
        <v>290.36453042915474</v>
      </c>
      <c r="BI199" s="62">
        <f ca="1">AVERAGE(OFFSET($BH$3,0,0,'Données projet'!$E$11+1,1))-AVERAGE(OFFSET($H$3,0,0,'Données projet'!$E$11+1,1))</f>
        <v>446.67723242232324</v>
      </c>
      <c r="BJ199" s="62">
        <f t="shared" si="206"/>
        <v>275.54513370838777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1.9895196601282805E-13</v>
      </c>
      <c r="BZ199" s="14">
        <f>BY199*VLOOKUP('Données projet'!$B$12,Paramètres!$A$1:$I$89,3,0)*VLOOKUP('Données projet'!$B$12,Paramètres!$A$1:$I$89,5,0)</f>
        <v>1.8001173884840681E-13</v>
      </c>
      <c r="CA199" s="14">
        <f t="shared" si="170"/>
        <v>2.5254331426407198E-12</v>
      </c>
      <c r="CB199" s="22">
        <f t="shared" si="171"/>
        <v>4.7119831685935622E-12</v>
      </c>
      <c r="CC199" s="62">
        <f t="shared" si="195"/>
        <v>290.36453042915491</v>
      </c>
      <c r="CD199" s="62">
        <f ca="1">AVERAGE(OFFSET($CC$3,0,0,'Données projet'!$E$12+1,1))-AVERAGE(OFFSET($H$3,0,0,'Données projet'!$E$12+1,1))</f>
        <v>312.43110610485337</v>
      </c>
      <c r="CE199" s="62">
        <f t="shared" si="207"/>
        <v>442.54749157177571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0.31137115562280993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0.31137115562280993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290.41603252229038</v>
      </c>
      <c r="S200" s="62">
        <f ca="1">AVERAGE(OFFSET($R$3,0,0,'Données projet'!$E$9+1,1))-AVERAGE(OFFSET($H$3,0,0,'Données projet'!$E$9+1,1))</f>
        <v>289.69436826914978</v>
      </c>
      <c r="T200" s="62">
        <f t="shared" si="204"/>
        <v>242.84781402593845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1.5429577615577727E-13</v>
      </c>
      <c r="AK200" s="14">
        <f t="shared" si="164"/>
        <v>2.2038482767263348E-12</v>
      </c>
      <c r="AL200" s="22">
        <f t="shared" si="165"/>
        <v>4.107100892103012E-12</v>
      </c>
      <c r="AM200" s="62">
        <f t="shared" si="193"/>
        <v>290.41603252229288</v>
      </c>
      <c r="AN200" s="62">
        <f ca="1">AVERAGE(OFFSET($AM$3,0,0,'Données projet'!$E$10+1,1))-AVERAGE(OFFSET($H$3,0,0,'Données projet'!$E$10+1,1))</f>
        <v>406.67123242209931</v>
      </c>
      <c r="AO200" s="62">
        <f t="shared" si="205"/>
        <v>252.43382636914751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>
        <f>BD200*VLOOKUP('Données projet'!$B$11,Paramètres!$A$1:$I$89,3,0)*VLOOKUP('Données projet'!$B$11,Paramètres!$A$1:$I$89,5,0)</f>
        <v>1.72917680174578E-13</v>
      </c>
      <c r="BF200" s="14">
        <f t="shared" si="167"/>
        <v>2.4372886112056825E-12</v>
      </c>
      <c r="BG200" s="22">
        <f t="shared" si="168"/>
        <v>4.5461092908206203E-12</v>
      </c>
      <c r="BH200" s="62">
        <f t="shared" si="194"/>
        <v>290.41603252229334</v>
      </c>
      <c r="BI200" s="62">
        <f ca="1">AVERAGE(OFFSET($BH$3,0,0,'Données projet'!$E$11+1,1))-AVERAGE(OFFSET($H$3,0,0,'Données projet'!$E$11+1,1))</f>
        <v>446.67723242232324</v>
      </c>
      <c r="BJ200" s="62">
        <f t="shared" si="206"/>
        <v>275.54513370838777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1.9895196601282805E-13</v>
      </c>
      <c r="BZ200" s="14">
        <f>BY200*VLOOKUP('Données projet'!$B$12,Paramètres!$A$1:$I$89,3,0)*VLOOKUP('Données projet'!$B$12,Paramètres!$A$1:$I$89,5,0)</f>
        <v>1.8001173884840681E-13</v>
      </c>
      <c r="CA200" s="14">
        <f t="shared" si="170"/>
        <v>2.5254331426407198E-12</v>
      </c>
      <c r="CB200" s="22">
        <f t="shared" si="171"/>
        <v>4.7119831685935622E-12</v>
      </c>
      <c r="CC200" s="62">
        <f t="shared" si="195"/>
        <v>290.41603252229351</v>
      </c>
      <c r="CD200" s="62">
        <f ca="1">AVERAGE(OFFSET($CC$3,0,0,'Données projet'!$E$12+1,1))-AVERAGE(OFFSET($H$3,0,0,'Données projet'!$E$12+1,1))</f>
        <v>312.43110610485337</v>
      </c>
      <c r="CE200" s="62">
        <f t="shared" si="207"/>
        <v>442.54749157177571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0.30526535717869874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0.30526535717869874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290.4666411692545</v>
      </c>
      <c r="S201" s="62">
        <f ca="1">AVERAGE(OFFSET($R$3,0,0,'Données projet'!$E$9+1,1))-AVERAGE(OFFSET($H$3,0,0,'Données projet'!$E$9+1,1))</f>
        <v>289.69436826914978</v>
      </c>
      <c r="T201" s="62">
        <f t="shared" si="204"/>
        <v>242.84781402593845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1.5429577615577727E-13</v>
      </c>
      <c r="AK201" s="14">
        <f t="shared" si="164"/>
        <v>2.2038482767263348E-12</v>
      </c>
      <c r="AL201" s="22">
        <f t="shared" si="165"/>
        <v>4.107100892103012E-12</v>
      </c>
      <c r="AM201" s="62">
        <f t="shared" si="193"/>
        <v>290.466641169257</v>
      </c>
      <c r="AN201" s="62">
        <f ca="1">AVERAGE(OFFSET($AM$3,0,0,'Données projet'!$E$10+1,1))-AVERAGE(OFFSET($H$3,0,0,'Données projet'!$E$10+1,1))</f>
        <v>406.67123242209931</v>
      </c>
      <c r="AO201" s="62">
        <f t="shared" si="205"/>
        <v>252.43382636914751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>
        <f>BD201*VLOOKUP('Données projet'!$B$11,Paramètres!$A$1:$I$89,3,0)*VLOOKUP('Données projet'!$B$11,Paramètres!$A$1:$I$89,5,0)</f>
        <v>1.72917680174578E-13</v>
      </c>
      <c r="BF201" s="14">
        <f t="shared" si="167"/>
        <v>2.4372886112056825E-12</v>
      </c>
      <c r="BG201" s="22">
        <f t="shared" si="168"/>
        <v>4.5461092908206203E-12</v>
      </c>
      <c r="BH201" s="62">
        <f t="shared" si="194"/>
        <v>290.46664116925746</v>
      </c>
      <c r="BI201" s="62">
        <f ca="1">AVERAGE(OFFSET($BH$3,0,0,'Données projet'!$E$11+1,1))-AVERAGE(OFFSET($H$3,0,0,'Données projet'!$E$11+1,1))</f>
        <v>446.67723242232324</v>
      </c>
      <c r="BJ201" s="62">
        <f t="shared" si="206"/>
        <v>275.54513370838777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1.9895196601282805E-13</v>
      </c>
      <c r="BZ201" s="14">
        <f>BY201*VLOOKUP('Données projet'!$B$12,Paramètres!$A$1:$I$89,3,0)*VLOOKUP('Données projet'!$B$12,Paramètres!$A$1:$I$89,5,0)</f>
        <v>1.8001173884840681E-13</v>
      </c>
      <c r="CA201" s="14">
        <f t="shared" si="170"/>
        <v>2.5254331426407198E-12</v>
      </c>
      <c r="CB201" s="22">
        <f t="shared" si="171"/>
        <v>4.7119831685935622E-12</v>
      </c>
      <c r="CC201" s="62">
        <f t="shared" si="195"/>
        <v>290.46664116925763</v>
      </c>
      <c r="CD201" s="62">
        <f ca="1">AVERAGE(OFFSET($CC$3,0,0,'Données projet'!$E$12+1,1))-AVERAGE(OFFSET($H$3,0,0,'Données projet'!$E$12+1,1))</f>
        <v>312.43110610485337</v>
      </c>
      <c r="CE201" s="62">
        <f t="shared" si="207"/>
        <v>442.54749157177571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0.29927928971790724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0.29927928971790724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290.51637186933772</v>
      </c>
      <c r="S202" s="62">
        <f ca="1">AVERAGE(OFFSET($R$3,0,0,'Données projet'!$E$9+1,1))-AVERAGE(OFFSET($H$3,0,0,'Données projet'!$E$9+1,1))</f>
        <v>289.69436826914978</v>
      </c>
      <c r="T202" s="62">
        <f t="shared" si="204"/>
        <v>242.84781402593845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1.5429577615577727E-13</v>
      </c>
      <c r="AK202" s="14">
        <f t="shared" si="164"/>
        <v>2.2038482767263348E-12</v>
      </c>
      <c r="AL202" s="22">
        <f t="shared" si="165"/>
        <v>4.107100892103012E-12</v>
      </c>
      <c r="AM202" s="62">
        <f t="shared" si="193"/>
        <v>290.51637186934022</v>
      </c>
      <c r="AN202" s="62">
        <f ca="1">AVERAGE(OFFSET($AM$3,0,0,'Données projet'!$E$10+1,1))-AVERAGE(OFFSET($H$3,0,0,'Données projet'!$E$10+1,1))</f>
        <v>406.67123242209931</v>
      </c>
      <c r="AO202" s="62">
        <f t="shared" si="205"/>
        <v>252.43382636914751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>
        <f>BD202*VLOOKUP('Données projet'!$B$11,Paramètres!$A$1:$I$89,3,0)*VLOOKUP('Données projet'!$B$11,Paramètres!$A$1:$I$89,5,0)</f>
        <v>1.72917680174578E-13</v>
      </c>
      <c r="BF202" s="14">
        <f t="shared" si="167"/>
        <v>2.4372886112056825E-12</v>
      </c>
      <c r="BG202" s="22">
        <f t="shared" si="168"/>
        <v>4.5461092908206203E-12</v>
      </c>
      <c r="BH202" s="62">
        <f t="shared" si="194"/>
        <v>290.51637186934067</v>
      </c>
      <c r="BI202" s="62">
        <f ca="1">AVERAGE(OFFSET($BH$3,0,0,'Données projet'!$E$11+1,1))-AVERAGE(OFFSET($H$3,0,0,'Données projet'!$E$11+1,1))</f>
        <v>446.67723242232324</v>
      </c>
      <c r="BJ202" s="62">
        <f t="shared" si="206"/>
        <v>275.54513370838777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1.9895196601282805E-13</v>
      </c>
      <c r="BZ202" s="14">
        <f>BY202*VLOOKUP('Données projet'!$B$12,Paramètres!$A$1:$I$89,3,0)*VLOOKUP('Données projet'!$B$12,Paramètres!$A$1:$I$89,5,0)</f>
        <v>1.8001173884840681E-13</v>
      </c>
      <c r="CA202" s="14">
        <f t="shared" si="170"/>
        <v>2.5254331426407198E-12</v>
      </c>
      <c r="CB202" s="22">
        <f t="shared" si="171"/>
        <v>4.7119831685935622E-12</v>
      </c>
      <c r="CC202" s="62">
        <f t="shared" si="195"/>
        <v>290.51637186934084</v>
      </c>
      <c r="CD202" s="62">
        <f ca="1">AVERAGE(OFFSET($CC$3,0,0,'Données projet'!$E$12+1,1))-AVERAGE(OFFSET($H$3,0,0,'Données projet'!$E$12+1,1))</f>
        <v>312.43110610485337</v>
      </c>
      <c r="CE202" s="62">
        <f t="shared" si="207"/>
        <v>442.54749157177571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0.29341060538888125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0.29341060538888125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290.5652398529557</v>
      </c>
      <c r="S203" s="62">
        <f ca="1">AVERAGE(OFFSET($R$3,0,0,'Données projet'!$E$9+1,1))-AVERAGE(OFFSET($H$3,0,0,'Données projet'!$E$9+1,1))</f>
        <v>289.69436826914978</v>
      </c>
      <c r="T203" s="62">
        <f t="shared" si="204"/>
        <v>242.84781402593845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1.5429577615577727E-13</v>
      </c>
      <c r="AK203" s="14">
        <f t="shared" si="164"/>
        <v>2.2038482767263348E-12</v>
      </c>
      <c r="AL203" s="22">
        <f t="shared" si="165"/>
        <v>4.107100892103012E-12</v>
      </c>
      <c r="AM203" s="62">
        <f t="shared" si="193"/>
        <v>290.5652398529582</v>
      </c>
      <c r="AN203" s="62">
        <f ca="1">AVERAGE(OFFSET($AM$3,0,0,'Données projet'!$E$10+1,1))-AVERAGE(OFFSET($H$3,0,0,'Données projet'!$E$10+1,1))</f>
        <v>406.67123242209931</v>
      </c>
      <c r="AO203" s="62">
        <f t="shared" si="205"/>
        <v>252.43382636914751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>
        <f>BD203*VLOOKUP('Données projet'!$B$11,Paramètres!$A$1:$I$89,3,0)*VLOOKUP('Données projet'!$B$11,Paramètres!$A$1:$I$89,5,0)</f>
        <v>1.72917680174578E-13</v>
      </c>
      <c r="BF203" s="14">
        <f t="shared" si="167"/>
        <v>2.4372886112056825E-12</v>
      </c>
      <c r="BG203" s="22">
        <f t="shared" si="168"/>
        <v>4.5461092908206203E-12</v>
      </c>
      <c r="BH203" s="62">
        <f t="shared" si="194"/>
        <v>290.56523985295865</v>
      </c>
      <c r="BI203" s="62">
        <f ca="1">AVERAGE(OFFSET($BH$3,0,0,'Données projet'!$E$11+1,1))-AVERAGE(OFFSET($H$3,0,0,'Données projet'!$E$11+1,1))</f>
        <v>446.67723242232324</v>
      </c>
      <c r="BJ203" s="62">
        <f t="shared" si="206"/>
        <v>275.54513370838777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1.9895196601282805E-13</v>
      </c>
      <c r="BZ203" s="14">
        <f>BY203*VLOOKUP('Données projet'!$B$12,Paramètres!$A$1:$I$89,3,0)*VLOOKUP('Données projet'!$B$12,Paramètres!$A$1:$I$89,5,0)</f>
        <v>1.8001173884840681E-13</v>
      </c>
      <c r="CA203" s="14">
        <f t="shared" si="170"/>
        <v>2.5254331426407198E-12</v>
      </c>
      <c r="CB203" s="22">
        <f t="shared" si="171"/>
        <v>4.7119831685935622E-12</v>
      </c>
      <c r="CC203" s="62">
        <f t="shared" si="195"/>
        <v>290.56523985295883</v>
      </c>
      <c r="CD203" s="62">
        <f ca="1">AVERAGE(OFFSET($CC$3,0,0,'Données projet'!$E$12+1,1))-AVERAGE(OFFSET($H$3,0,0,'Données projet'!$E$12+1,1))</f>
        <v>312.43110610485337</v>
      </c>
      <c r="CE203" s="62">
        <f t="shared" si="207"/>
        <v>442.54749157177571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0.28765700238000347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0.28765700238000347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1.9472943612303364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7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1.0175000000000001</v>
      </c>
      <c r="C6" s="156">
        <f ca="1">IF(OR('Données projet'!B9="",'Données projet'!C9="",'Données projet'!C9=0%),0,Calculateur!S3)</f>
        <v>289.69436826914978</v>
      </c>
      <c r="D6" s="156">
        <f>IF(OR('Données projet'!B9="",'Données projet'!C9="",'Données projet'!C9=0%),0,Calculateur!T3)</f>
        <v>242.84781402593845</v>
      </c>
      <c r="E6" s="156">
        <f ca="1">MIN(C6,D6)</f>
        <v>242.84781402593845</v>
      </c>
      <c r="F6" s="156">
        <f ca="1">E6*B6</f>
        <v>247.09765077139238</v>
      </c>
      <c r="G6" s="156">
        <f ca="1">F6*(100%-'Données projet'!$C$24)*(100%-'Données projet'!$C$25)*(100%-'Données projet'!$C$26)*(100%-'Données projet'!$C$27)</f>
        <v>211.2684914095405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211.2684914095405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1.0175000000000001</v>
      </c>
      <c r="C7" s="156">
        <f ca="1">IF(OR('Données projet'!B10="",'Données projet'!C10="",'Données projet'!C10=0%),0,Calculateur!AN3)</f>
        <v>406.67123242209931</v>
      </c>
      <c r="D7" s="156">
        <f>IF(OR('Données projet'!B10="",'Données projet'!C10="",'Données projet'!C10=0%),0,Calculateur!AO3)</f>
        <v>252.43382636914751</v>
      </c>
      <c r="E7" s="156">
        <f t="shared" ref="E7:E15" ca="1" si="0">MIN(C7,D7)</f>
        <v>252.43382636914751</v>
      </c>
      <c r="F7" s="156">
        <f t="shared" ref="F7:F15" ca="1" si="1">E7*B7</f>
        <v>256.8514183306076</v>
      </c>
      <c r="G7" s="156">
        <f ca="1">F7*(100%-'Données projet'!$C$24)*(100%-'Données projet'!$C$25)*(100%-'Données projet'!$C$26)*(100%-'Données projet'!$C$27)</f>
        <v>219.60796267266949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7.3768750000000001</v>
      </c>
      <c r="K7" s="160">
        <f>J7*(100%-'Données projet'!$C$24)*(100%-'Données projet'!$C$25)*(100%-'Données projet'!$C$26)*(100%-'Données projet'!$C$27)</f>
        <v>6.307228125</v>
      </c>
      <c r="L7" s="161">
        <f t="shared" ref="L7:L15" ca="1" si="2">G7+I7+K7</f>
        <v>225.91519079766948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pubescent</v>
      </c>
      <c r="B8" s="163">
        <f>'Données projet'!D11</f>
        <v>1.0175000000000001</v>
      </c>
      <c r="C8" s="156">
        <f ca="1">IF(OR('Données projet'!B11="",'Données projet'!C11="",'Données projet'!C11=0%),0,Calculateur!BI3)</f>
        <v>446.67723242232324</v>
      </c>
      <c r="D8" s="156">
        <f>IF(OR('Données projet'!B11="",'Données projet'!C11="",'Données projet'!C11=0%),0,Calculateur!BJ3)</f>
        <v>275.54513370838777</v>
      </c>
      <c r="E8" s="156">
        <f t="shared" ca="1" si="0"/>
        <v>275.54513370838777</v>
      </c>
      <c r="F8" s="156">
        <f t="shared" ca="1" si="1"/>
        <v>280.3671735482846</v>
      </c>
      <c r="G8" s="156">
        <f ca="1">F8*(100%-'Données projet'!$C$24)*(100%-'Données projet'!$C$25)*(100%-'Données projet'!$C$26)*(100%-'Données projet'!$C$27)</f>
        <v>239.71393338378331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7.3768750000000001</v>
      </c>
      <c r="K8" s="160">
        <f>J8*(100%-'Données projet'!$C$24)*(100%-'Données projet'!$C$25)*(100%-'Données projet'!$C$26)*(100%-'Données projet'!$C$27)</f>
        <v>6.307228125</v>
      </c>
      <c r="L8" s="161">
        <f t="shared" ca="1" si="2"/>
        <v>246.02116150878331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Robinier faux-acacia</v>
      </c>
      <c r="B9" s="163">
        <f>'Données projet'!D12</f>
        <v>1.0175000000000001</v>
      </c>
      <c r="C9" s="156">
        <f ca="1">IF(OR('Données projet'!B12="",'Données projet'!C12="",'Données projet'!C12=0%),0,Calculateur!CD3)</f>
        <v>312.43110610485337</v>
      </c>
      <c r="D9" s="156">
        <f>IF(OR('Données projet'!B12="",'Données projet'!C12="",'Données projet'!C12=0%),0,Calculateur!CE3)</f>
        <v>442.54749157177571</v>
      </c>
      <c r="E9" s="156">
        <f t="shared" ca="1" si="0"/>
        <v>312.43110610485337</v>
      </c>
      <c r="F9" s="156">
        <f t="shared" ca="1" si="1"/>
        <v>317.89865046168831</v>
      </c>
      <c r="G9" s="156">
        <f ca="1">F9*(100%-'Données projet'!$C$24)*(100%-'Données projet'!$C$25)*(100%-'Données projet'!$C$26)*(100%-'Données projet'!$C$27)</f>
        <v>271.8033461447435</v>
      </c>
      <c r="H9" s="164">
        <f>IF(OR('Données projet'!B12="",'Données projet'!C12="",'Données projet'!C12=0%),0,AVERAGE(Calculateur!$CN$3:$CN$33)*B9)</f>
        <v>2.1398931852001715</v>
      </c>
      <c r="I9" s="158">
        <f>H9*(100%-'Données projet'!$C$24)*(100%-'Données projet'!$C$25)*(100%-'Données projet'!$C$26)*(100%-'Données projet'!$C$27)</f>
        <v>1.8296086733461467</v>
      </c>
      <c r="J9" s="159">
        <f>IF(OR('Données projet'!B12="",'Données projet'!C12="",'Données projet'!C12=0%),0,SUM(Calculateur!$CG$3:$CG$33)*VLOOKUP('Données projet'!$B$12,Paramètres!$A$1:$I$89,9,0)*B9)</f>
        <v>19.332500000000003</v>
      </c>
      <c r="K9" s="160">
        <f>J9*(100%-'Données projet'!$C$24)*(100%-'Données projet'!$C$25)*(100%-'Données projet'!$C$26)*(100%-'Données projet'!$C$27)</f>
        <v>16.529287500000002</v>
      </c>
      <c r="L9" s="161">
        <f t="shared" ca="1" si="2"/>
        <v>290.16224231808968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1102.2148931119727</v>
      </c>
      <c r="G16" s="175">
        <f t="shared" ca="1" si="3"/>
        <v>942.39373361073683</v>
      </c>
      <c r="H16" s="176">
        <f t="shared" si="3"/>
        <v>2.1398931852001715</v>
      </c>
      <c r="I16" s="176">
        <f t="shared" si="3"/>
        <v>1.8296086733461467</v>
      </c>
      <c r="J16" s="177">
        <f t="shared" si="3"/>
        <v>34.086250000000007</v>
      </c>
      <c r="K16" s="177">
        <f t="shared" si="3"/>
        <v>29.143743750000002</v>
      </c>
      <c r="L16" s="178">
        <f t="shared" ca="1" si="3"/>
        <v>973.36708603408306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Robinier faux-acacia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8" zoomScale="70" zoomScaleNormal="70" workbookViewId="0">
      <selection activeCell="G64" sqref="G6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635.76066620224924</v>
      </c>
      <c r="U10" s="190">
        <f>'Données projet'!D9</f>
        <v>1.0175000000000001</v>
      </c>
      <c r="V10" s="189">
        <f>U10*T10</f>
        <v>646.88647786078866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529.15705950963059</v>
      </c>
      <c r="U11" s="190">
        <f>'Données projet'!D10</f>
        <v>1.0175000000000001</v>
      </c>
      <c r="V11" s="189">
        <f t="shared" ref="V11" si="0">U11*T11</f>
        <v>538.41730805104919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574.0130621148071</v>
      </c>
      <c r="U12" s="190">
        <f>'Données projet'!D11</f>
        <v>1.0175000000000001</v>
      </c>
      <c r="V12" s="189">
        <f t="shared" ref="V12:V19" si="1">U12*T12</f>
        <v>584.0582907018163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Robinier faux-acacia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878.41340148668132</v>
      </c>
      <c r="U13" s="190">
        <f>'Données projet'!D12</f>
        <v>1.0175000000000001</v>
      </c>
      <c r="V13" s="189">
        <f t="shared" si="1"/>
        <v>893.78563601269832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5840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549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342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-23243.86281368944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0</v>
      </c>
      <c r="C24" s="342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63</v>
      </c>
      <c r="C25" s="343">
        <v>15</v>
      </c>
      <c r="D25" s="194">
        <f t="shared" si="2"/>
        <v>945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-23243.86281368944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0</v>
      </c>
      <c r="C26" s="342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67</v>
      </c>
      <c r="C27" s="343">
        <v>18</v>
      </c>
      <c r="D27" s="194">
        <f t="shared" si="2"/>
        <v>1206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70</v>
      </c>
      <c r="B28" s="193">
        <f>'Données projet'!D41</f>
        <v>69</v>
      </c>
      <c r="C28" s="343">
        <v>20</v>
      </c>
      <c r="D28" s="194">
        <f t="shared" si="2"/>
        <v>1380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80</v>
      </c>
      <c r="B29" s="193">
        <f>'Données projet'!D42</f>
        <v>71</v>
      </c>
      <c r="C29" s="343">
        <v>25</v>
      </c>
      <c r="D29" s="194">
        <f t="shared" si="2"/>
        <v>1775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90</v>
      </c>
      <c r="B30" s="193">
        <f>'Données projet'!D43</f>
        <v>73</v>
      </c>
      <c r="C30" s="343">
        <v>30</v>
      </c>
      <c r="D30" s="194">
        <f t="shared" si="2"/>
        <v>2190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100</v>
      </c>
      <c r="B31" s="193">
        <f>'Données projet'!D44</f>
        <v>375</v>
      </c>
      <c r="C31" s="343">
        <v>50</v>
      </c>
      <c r="D31" s="194">
        <f t="shared" si="2"/>
        <v>18750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8</v>
      </c>
      <c r="C54" s="343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21</v>
      </c>
      <c r="C55" s="343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21</v>
      </c>
      <c r="C56" s="343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21</v>
      </c>
      <c r="C57" s="343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21</v>
      </c>
      <c r="C58" s="343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21</v>
      </c>
      <c r="C59" s="343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21</v>
      </c>
      <c r="C60" s="343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21</v>
      </c>
      <c r="C61" s="343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21</v>
      </c>
      <c r="C62" s="343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21</v>
      </c>
      <c r="C63" s="343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21</v>
      </c>
      <c r="C64" s="343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80</v>
      </c>
      <c r="B65" s="193">
        <f>'Données projet'!D73</f>
        <v>21</v>
      </c>
      <c r="C65" s="343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21</v>
      </c>
      <c r="C66" s="343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21</v>
      </c>
      <c r="C67" s="343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95</v>
      </c>
      <c r="B68" s="193">
        <f>'Données projet'!D76</f>
        <v>21</v>
      </c>
      <c r="C68" s="343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100</v>
      </c>
      <c r="B69" s="193">
        <f>'Données projet'!D77</f>
        <v>21</v>
      </c>
      <c r="C69" s="343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105</v>
      </c>
      <c r="B70" s="193">
        <f>'Données projet'!D78</f>
        <v>20</v>
      </c>
      <c r="C70" s="343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110</v>
      </c>
      <c r="B71" s="193">
        <f>'Données projet'!D79</f>
        <v>19</v>
      </c>
      <c r="C71" s="343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115</v>
      </c>
      <c r="B72" s="193">
        <f>'Données projet'!D80</f>
        <v>18</v>
      </c>
      <c r="C72" s="343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120</v>
      </c>
      <c r="B73" s="193">
        <f>'Données projet'!D81</f>
        <v>283</v>
      </c>
      <c r="C73" s="343">
        <v>150</v>
      </c>
      <c r="D73" s="191">
        <f t="shared" si="4"/>
        <v>42450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25</v>
      </c>
      <c r="B85" s="193">
        <f>'Données projet'!D88</f>
        <v>8</v>
      </c>
      <c r="C85" s="343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21</v>
      </c>
      <c r="C86" s="343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35</v>
      </c>
      <c r="B87" s="193">
        <f>'Données projet'!D90</f>
        <v>21</v>
      </c>
      <c r="C87" s="343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21</v>
      </c>
      <c r="C88" s="343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45</v>
      </c>
      <c r="B89" s="193">
        <f>'Données projet'!D92</f>
        <v>21</v>
      </c>
      <c r="C89" s="343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21</v>
      </c>
      <c r="C90" s="343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55</v>
      </c>
      <c r="B91" s="193">
        <f>'Données projet'!D94</f>
        <v>21</v>
      </c>
      <c r="C91" s="343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21</v>
      </c>
      <c r="C92" s="343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65</v>
      </c>
      <c r="B93" s="193">
        <f>'Données projet'!D96</f>
        <v>21</v>
      </c>
      <c r="C93" s="343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70</v>
      </c>
      <c r="B94" s="193">
        <f>'Données projet'!D97</f>
        <v>21</v>
      </c>
      <c r="C94" s="343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75</v>
      </c>
      <c r="B95" s="193">
        <f>'Données projet'!D98</f>
        <v>21</v>
      </c>
      <c r="C95" s="343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80</v>
      </c>
      <c r="B96" s="193">
        <f>'Données projet'!D99</f>
        <v>21</v>
      </c>
      <c r="C96" s="343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85</v>
      </c>
      <c r="B97" s="193">
        <f>'Données projet'!D100</f>
        <v>21</v>
      </c>
      <c r="C97" s="343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90</v>
      </c>
      <c r="B98" s="193">
        <f>'Données projet'!D101</f>
        <v>21</v>
      </c>
      <c r="C98" s="343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95</v>
      </c>
      <c r="B99" s="193">
        <f>'Données projet'!D102</f>
        <v>21</v>
      </c>
      <c r="C99" s="343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100</v>
      </c>
      <c r="B100" s="193">
        <f>'Données projet'!D103</f>
        <v>21</v>
      </c>
      <c r="C100" s="343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105</v>
      </c>
      <c r="B101" s="193">
        <f>'Données projet'!D104</f>
        <v>20</v>
      </c>
      <c r="C101" s="343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110</v>
      </c>
      <c r="B102" s="193">
        <f>'Données projet'!D105</f>
        <v>19</v>
      </c>
      <c r="C102" s="343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115</v>
      </c>
      <c r="B103" s="193">
        <f>'Données projet'!D106</f>
        <v>18</v>
      </c>
      <c r="C103" s="343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120</v>
      </c>
      <c r="B104" s="193">
        <f>'Données projet'!D107</f>
        <v>283</v>
      </c>
      <c r="C104" s="343">
        <v>150</v>
      </c>
      <c r="D104" s="191">
        <f t="shared" si="6"/>
        <v>42450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Robinier faux-acacia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5</v>
      </c>
      <c r="B116" s="193">
        <f>'Données projet'!D114</f>
        <v>4</v>
      </c>
      <c r="C116" s="343">
        <v>8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10</v>
      </c>
      <c r="B117" s="193">
        <f>'Données projet'!D115</f>
        <v>21</v>
      </c>
      <c r="C117" s="343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15</v>
      </c>
      <c r="B118" s="193">
        <f>'Données projet'!D116</f>
        <v>17</v>
      </c>
      <c r="C118" s="343">
        <v>9</v>
      </c>
      <c r="D118" s="191">
        <f t="shared" si="8"/>
        <v>153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20</v>
      </c>
      <c r="B119" s="193">
        <f>'Données projet'!D117</f>
        <v>14</v>
      </c>
      <c r="C119" s="343">
        <v>12</v>
      </c>
      <c r="D119" s="191">
        <f t="shared" si="8"/>
        <v>168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25</v>
      </c>
      <c r="B120" s="193">
        <f>'Données projet'!D118</f>
        <v>11</v>
      </c>
      <c r="C120" s="343">
        <v>12</v>
      </c>
      <c r="D120" s="191">
        <f t="shared" si="8"/>
        <v>132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30</v>
      </c>
      <c r="B121" s="193">
        <f>'Données projet'!D119</f>
        <v>9</v>
      </c>
      <c r="C121" s="343">
        <v>13</v>
      </c>
      <c r="D121" s="191">
        <f t="shared" si="8"/>
        <v>117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35</v>
      </c>
      <c r="B122" s="193">
        <f>'Données projet'!D120</f>
        <v>7</v>
      </c>
      <c r="C122" s="343">
        <v>13</v>
      </c>
      <c r="D122" s="191">
        <f t="shared" si="8"/>
        <v>91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40</v>
      </c>
      <c r="B123" s="193">
        <f>'Données projet'!D121</f>
        <v>6</v>
      </c>
      <c r="C123" s="343">
        <v>14</v>
      </c>
      <c r="D123" s="191">
        <f t="shared" si="8"/>
        <v>84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45</v>
      </c>
      <c r="B124" s="193">
        <f>'Données projet'!D122</f>
        <v>252</v>
      </c>
      <c r="C124" s="343">
        <v>14</v>
      </c>
      <c r="D124" s="191">
        <f t="shared" si="8"/>
        <v>3528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2024-04-12T11:52:03Z</dcterms:modified>
</cp:coreProperties>
</file>