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Perney\Downloads\"/>
    </mc:Choice>
  </mc:AlternateContent>
  <xr:revisionPtr revIDLastSave="0" documentId="13_ncr:1_{50B21844-198F-42D4-8B8E-72151EE63057}" xr6:coauthVersionLast="36" xr6:coauthVersionMax="36" xr10:uidLastSave="{00000000-0000-0000-0000-000000000000}"/>
  <bookViews>
    <workbookView xWindow="0" yWindow="0" windowWidth="28800" windowHeight="1162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<sst xmlns="http://schemas.openxmlformats.org/spreadsheetml/2006/main" count="1170" uniqueCount="324">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</sst>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364.79097187788199</c:v>
                </c:pt>
                <c:pt idx="57">
                  <c:v>379.44902568382531</c:v>
                </c:pt>
                <c:pt idx="58">
                  <c:v>394.09476222315919</c:v>
                </c:pt>
                <c:pt idx="59">
                  <c:v>408.72870365690943</c:v>
                </c:pt>
                <c:pt idx="60">
                  <c:v>423.35133170920335</c:v>
                </c:pt>
                <c:pt idx="61">
                  <c:v>396.40615590256044</c:v>
                </c:pt>
                <c:pt idx="62">
                  <c:v>409.88352694182049</c:v>
                </c:pt>
                <c:pt idx="63">
                  <c:v>423.35133170920335</c:v>
                </c:pt>
                <c:pt idx="64">
                  <c:v>436.8099173851615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475.59873329316855</c:v>
                </c:pt>
                <c:pt idx="77">
                  <c:v>495.1592132101195</c:v>
                </c:pt>
                <c:pt idx="78">
                  <c:v>514.70332559574524</c:v>
                </c:pt>
                <c:pt idx="79">
                  <c:v>534.23177896582104</c:v>
                </c:pt>
                <c:pt idx="80">
                  <c:v>553.74522585166335</c:v>
                </c:pt>
                <c:pt idx="81">
                  <c:v>524.2780117454289</c:v>
                </c:pt>
                <c:pt idx="82">
                  <c:v>534.99729079736971</c:v>
                </c:pt>
                <c:pt idx="83">
                  <c:v>545.71205481970969</c:v>
                </c:pt>
                <c:pt idx="84">
                  <c:v>556.42240495340059</c:v>
                </c:pt>
                <c:pt idx="85">
                  <c:v>567.12843812854408</c:v>
                </c:pt>
                <c:pt idx="86">
                  <c:v>537.29368823845255</c:v>
                </c:pt>
                <c:pt idx="87">
                  <c:v>547.62493821970611</c:v>
                </c:pt>
                <c:pt idx="88">
                  <c:v>557.95210035753485</c:v>
                </c:pt>
                <c:pt idx="89">
                  <c:v>568.27526097606221</c:v>
                </c:pt>
                <c:pt idx="90">
                  <c:v>578.59450300758806</c:v>
                </c:pt>
                <c:pt idx="91">
                  <c:v>548.00749806060503</c:v>
                </c:pt>
                <c:pt idx="92">
                  <c:v>557.56968475025803</c:v>
                </c:pt>
                <c:pt idx="93">
                  <c:v>567.12843812854396</c:v>
                </c:pt>
                <c:pt idx="94">
                  <c:v>576.68382422111188</c:v>
                </c:pt>
                <c:pt idx="95">
                  <c:v>586.2359066871885</c:v>
                </c:pt>
                <c:pt idx="96">
                  <c:v>555.27507560336085</c:v>
                </c:pt>
                <c:pt idx="97">
                  <c:v>564.45232939981622</c:v>
                </c:pt>
                <c:pt idx="98">
                  <c:v>573.62646310732669</c:v>
                </c:pt>
                <c:pt idx="99">
                  <c:v>582.79753366275293</c:v>
                </c:pt>
                <c:pt idx="100">
                  <c:v>591.96559606486528</c:v>
                </c:pt>
                <c:pt idx="101">
                  <c:v>560.24647888927916</c:v>
                </c:pt>
                <c:pt idx="102">
                  <c:v>568.65752450320417</c:v>
                </c:pt>
                <c:pt idx="103">
                  <c:v>577.06597053344137</c:v>
                </c:pt>
                <c:pt idx="104">
                  <c:v>585.47186020306481</c:v>
                </c:pt>
                <c:pt idx="105">
                  <c:v>593.87523539269284</c:v>
                </c:pt>
                <c:pt idx="106">
                  <c:v>563.68767821983909</c:v>
                </c:pt>
                <c:pt idx="107">
                  <c:v>571.71543971696565</c:v>
                </c:pt>
                <c:pt idx="108">
                  <c:v>579.74084706072097</c:v>
                </c:pt>
                <c:pt idx="109">
                  <c:v>587.76393743921199</c:v>
                </c:pt>
                <c:pt idx="110">
                  <c:v>595.7847469423931</c:v>
                </c:pt>
                <c:pt idx="111">
                  <c:v>566.7461530768777</c:v>
                </c:pt>
                <c:pt idx="112">
                  <c:v>574.00865181610436</c:v>
                </c:pt>
                <c:pt idx="113">
                  <c:v>581.26923226505437</c:v>
                </c:pt>
                <c:pt idx="114">
                  <c:v>588.52792176870946</c:v>
                </c:pt>
                <c:pt idx="115">
                  <c:v>595.7847469423931</c:v>
                </c:pt>
                <c:pt idx="116">
                  <c:v>568.27526097606199</c:v>
                </c:pt>
                <c:pt idx="117">
                  <c:v>575.15518607669253</c:v>
                </c:pt>
                <c:pt idx="118">
                  <c:v>582.03339342401432</c:v>
                </c:pt>
                <c:pt idx="119">
                  <c:v>588.90990618526166</c:v>
                </c:pt>
                <c:pt idx="120">
                  <c:v>595.78474694239333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F46" sqref="F4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1</v>
      </c>
      <c r="D9" s="36">
        <f t="shared" ref="D9:D18" si="0">C9*$C$5</f>
        <v>1.6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215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283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10.199999999999999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290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296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300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303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304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305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305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305</v>
      </c>
      <c r="C55" s="53">
        <v>20</v>
      </c>
      <c r="D55" s="53">
        <v>305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386.31318162381291</v>
      </c>
      <c r="T3" s="62">
        <f>IF('Données projet'!E9&gt;30,$R$33-$H$33,LOOKUP('Données projet'!$E$9,$A$3:$A$203,R3:R203)-LOOKUP('Données projet'!$E$9,$A$3:$A$203,$H$3:$H$203))</f>
        <v>233.32640143610547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2">
        <f t="shared" si="0"/>
        <v>260.61190763210914</v>
      </c>
      <c r="S4" s="62">
        <f ca="1">AVERAGE(OFFSET($R$3,0,0,'Données projet'!$E$9+1,1))-AVERAGE(OFFSET($H$3,0,0,'Données projet'!$E$9+1,1))</f>
        <v>386.31318162381291</v>
      </c>
      <c r="T4" s="62">
        <f>$T$3</f>
        <v>233.32640143610547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2">
        <f t="shared" si="0"/>
        <v>262.32044908771906</v>
      </c>
      <c r="S5" s="62">
        <f ca="1">AVERAGE(OFFSET($R$3,0,0,'Données projet'!$E$9+1,1))-AVERAGE(OFFSET($H$3,0,0,'Données projet'!$E$9+1,1))</f>
        <v>386.31318162381291</v>
      </c>
      <c r="T5" s="62">
        <f t="shared" ref="T5:T68" si="34">$T$3</f>
        <v>233.32640143610547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2">
        <f t="shared" si="0"/>
        <v>264.1161634225117</v>
      </c>
      <c r="S6" s="62">
        <f ca="1">AVERAGE(OFFSET($R$3,0,0,'Données projet'!$E$9+1,1))-AVERAGE(OFFSET($H$3,0,0,'Données projet'!$E$9+1,1))</f>
        <v>386.31318162381291</v>
      </c>
      <c r="T6" s="62">
        <f t="shared" si="34"/>
        <v>233.32640143610547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2">
        <f t="shared" si="0"/>
        <v>266.01473029332345</v>
      </c>
      <c r="S7" s="62">
        <f ca="1">AVERAGE(OFFSET($R$3,0,0,'Données projet'!$E$9+1,1))-AVERAGE(OFFSET($H$3,0,0,'Données projet'!$E$9+1,1))</f>
        <v>386.31318162381291</v>
      </c>
      <c r="T7" s="62">
        <f t="shared" si="34"/>
        <v>233.32640143610547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2">
        <f t="shared" si="0"/>
        <v>268.03465872166612</v>
      </c>
      <c r="S8" s="62">
        <f ca="1">AVERAGE(OFFSET($R$3,0,0,'Données projet'!$E$9+1,1))-AVERAGE(OFFSET($H$3,0,0,'Données projet'!$E$9+1,1))</f>
        <v>386.31318162381291</v>
      </c>
      <c r="T8" s="62">
        <f t="shared" si="34"/>
        <v>233.32640143610547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2">
        <f t="shared" si="0"/>
        <v>270.19779917460153</v>
      </c>
      <c r="S9" s="62">
        <f ca="1">AVERAGE(OFFSET($R$3,0,0,'Données projet'!$E$9+1,1))-AVERAGE(OFFSET($H$3,0,0,'Données projet'!$E$9+1,1))</f>
        <v>386.31318162381291</v>
      </c>
      <c r="T9" s="62">
        <f t="shared" si="34"/>
        <v>233.32640143610547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2">
        <f t="shared" si="0"/>
        <v>272.5299485819337</v>
      </c>
      <c r="S10" s="62">
        <f ca="1">AVERAGE(OFFSET($R$3,0,0,'Données projet'!$E$9+1,1))-AVERAGE(OFFSET($H$3,0,0,'Données projet'!$E$9+1,1))</f>
        <v>386.31318162381291</v>
      </c>
      <c r="T10" s="62">
        <f t="shared" si="34"/>
        <v>233.32640143610547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2">
        <f t="shared" si="0"/>
        <v>275.06156519923923</v>
      </c>
      <c r="S11" s="62">
        <f ca="1">AVERAGE(OFFSET($R$3,0,0,'Données projet'!$E$9+1,1))-AVERAGE(OFFSET($H$3,0,0,'Données projet'!$E$9+1,1))</f>
        <v>386.31318162381291</v>
      </c>
      <c r="T11" s="62">
        <f t="shared" si="34"/>
        <v>233.32640143610547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2">
        <f t="shared" si="0"/>
        <v>277.8286133100172</v>
      </c>
      <c r="S12" s="62">
        <f ca="1">AVERAGE(OFFSET($R$3,0,0,'Données projet'!$E$9+1,1))-AVERAGE(OFFSET($H$3,0,0,'Données projet'!$E$9+1,1))</f>
        <v>386.31318162381291</v>
      </c>
      <c r="T12" s="62">
        <f t="shared" si="34"/>
        <v>233.32640143610547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2">
        <f t="shared" si="0"/>
        <v>280.87356140756339</v>
      </c>
      <c r="S13" s="62">
        <f ca="1">AVERAGE(OFFSET($R$3,0,0,'Données projet'!$E$9+1,1))-AVERAGE(OFFSET($H$3,0,0,'Données projet'!$E$9+1,1))</f>
        <v>386.31318162381291</v>
      </c>
      <c r="T13" s="62">
        <f t="shared" si="34"/>
        <v>233.32640143610547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2">
        <f t="shared" si="0"/>
        <v>284.24656181124851</v>
      </c>
      <c r="S14" s="62">
        <f ca="1">AVERAGE(OFFSET($R$3,0,0,'Données projet'!$E$9+1,1))-AVERAGE(OFFSET($H$3,0,0,'Données projet'!$E$9+1,1))</f>
        <v>386.31318162381291</v>
      </c>
      <c r="T14" s="62">
        <f t="shared" si="34"/>
        <v>233.32640143610547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2">
        <f t="shared" si="0"/>
        <v>288.00684477481775</v>
      </c>
      <c r="S15" s="62">
        <f ca="1">AVERAGE(OFFSET($R$3,0,0,'Données projet'!$E$9+1,1))-AVERAGE(OFFSET($H$3,0,0,'Données projet'!$E$9+1,1))</f>
        <v>386.31318162381291</v>
      </c>
      <c r="T15" s="62">
        <f t="shared" si="34"/>
        <v>233.32640143610547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2">
        <f t="shared" si="0"/>
        <v>292.22436618065581</v>
      </c>
      <c r="S16" s="62">
        <f ca="1">AVERAGE(OFFSET($R$3,0,0,'Données projet'!$E$9+1,1))-AVERAGE(OFFSET($H$3,0,0,'Données projet'!$E$9+1,1))</f>
        <v>386.31318162381291</v>
      </c>
      <c r="T16" s="62">
        <f t="shared" si="34"/>
        <v>233.32640143610547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2">
        <f t="shared" si="0"/>
        <v>296.98175505469334</v>
      </c>
      <c r="S17" s="62">
        <f ca="1">AVERAGE(OFFSET($R$3,0,0,'Données projet'!$E$9+1,1))-AVERAGE(OFFSET($H$3,0,0,'Données projet'!$E$9+1,1))</f>
        <v>386.31318162381291</v>
      </c>
      <c r="T17" s="62">
        <f t="shared" si="34"/>
        <v>233.32640143610547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2">
        <f t="shared" si="0"/>
        <v>302.3766155842269</v>
      </c>
      <c r="S18" s="62">
        <f ca="1">AVERAGE(OFFSET($R$3,0,0,'Données projet'!$E$9+1,1))-AVERAGE(OFFSET($H$3,0,0,'Données projet'!$E$9+1,1))</f>
        <v>386.31318162381291</v>
      </c>
      <c r="T18" s="62">
        <f t="shared" si="34"/>
        <v>233.32640143610547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2">
        <f t="shared" si="0"/>
        <v>308.52424831494073</v>
      </c>
      <c r="S19" s="62">
        <f ca="1">AVERAGE(OFFSET($R$3,0,0,'Données projet'!$E$9+1,1))-AVERAGE(OFFSET($H$3,0,0,'Données projet'!$E$9+1,1))</f>
        <v>386.31318162381291</v>
      </c>
      <c r="T19" s="62">
        <f t="shared" si="34"/>
        <v>233.32640143610547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2">
        <f t="shared" si="0"/>
        <v>315.56086702747444</v>
      </c>
      <c r="S20" s="62">
        <f ca="1">AVERAGE(OFFSET($R$3,0,0,'Données projet'!$E$9+1,1))-AVERAGE(OFFSET($H$3,0,0,'Données projet'!$E$9+1,1))</f>
        <v>386.31318162381291</v>
      </c>
      <c r="T20" s="62">
        <f t="shared" si="34"/>
        <v>233.32640143610547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2">
        <f t="shared" si="0"/>
        <v>323.64740178362257</v>
      </c>
      <c r="S21" s="62">
        <f ca="1">AVERAGE(OFFSET($R$3,0,0,'Données projet'!$E$9+1,1))-AVERAGE(OFFSET($H$3,0,0,'Données projet'!$E$9+1,1))</f>
        <v>386.31318162381291</v>
      </c>
      <c r="T21" s="62">
        <f t="shared" si="34"/>
        <v>233.32640143610547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2">
        <f t="shared" si="0"/>
        <v>332.97399518503494</v>
      </c>
      <c r="S22" s="62">
        <f ca="1">AVERAGE(OFFSET($R$3,0,0,'Données projet'!$E$9+1,1))-AVERAGE(OFFSET($H$3,0,0,'Données projet'!$E$9+1,1))</f>
        <v>386.31318162381291</v>
      </c>
      <c r="T22" s="62">
        <f t="shared" si="34"/>
        <v>233.32640143610547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2">
        <f t="shared" si="0"/>
        <v>343.76531847344569</v>
      </c>
      <c r="S23" s="62">
        <f ca="1">AVERAGE(OFFSET($R$3,0,0,'Données projet'!$E$9+1,1))-AVERAGE(OFFSET($H$3,0,0,'Données projet'!$E$9+1,1))</f>
        <v>386.31318162381291</v>
      </c>
      <c r="T23" s="62">
        <f t="shared" si="34"/>
        <v>233.32640143610547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2">
        <f t="shared" si="0"/>
        <v>356.28685727778725</v>
      </c>
      <c r="S24" s="62">
        <f ca="1">AVERAGE(OFFSET($R$3,0,0,'Données projet'!$E$9+1,1))-AVERAGE(OFFSET($H$3,0,0,'Données projet'!$E$9+1,1))</f>
        <v>386.31318162381291</v>
      </c>
      <c r="T24" s="62">
        <f t="shared" si="34"/>
        <v>233.32640143610547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2">
        <f t="shared" si="0"/>
        <v>370.85234423918513</v>
      </c>
      <c r="S25" s="62">
        <f ca="1">AVERAGE(OFFSET($R$3,0,0,'Données projet'!$E$9+1,1))-AVERAGE(OFFSET($H$3,0,0,'Données projet'!$E$9+1,1))</f>
        <v>386.31318162381291</v>
      </c>
      <c r="T25" s="62">
        <f t="shared" si="34"/>
        <v>233.32640143610547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2">
        <f t="shared" si="0"/>
        <v>387.83254820009637</v>
      </c>
      <c r="S26" s="62">
        <f ca="1">AVERAGE(OFFSET($R$3,0,0,'Données projet'!$E$9+1,1))-AVERAGE(OFFSET($H$3,0,0,'Données projet'!$E$9+1,1))</f>
        <v>386.31318162381291</v>
      </c>
      <c r="T26" s="62">
        <f t="shared" si="34"/>
        <v>233.32640143610547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2">
        <f t="shared" si="0"/>
        <v>407.66566805259345</v>
      </c>
      <c r="S27" s="62">
        <f ca="1">AVERAGE(OFFSET($R$3,0,0,'Données projet'!$E$9+1,1))-AVERAGE(OFFSET($H$3,0,0,'Données projet'!$E$9+1,1))</f>
        <v>386.31318162381291</v>
      </c>
      <c r="T27" s="62">
        <f t="shared" si="34"/>
        <v>233.32640143610547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2">
        <f t="shared" si="0"/>
        <v>430.86962479673792</v>
      </c>
      <c r="S28" s="62">
        <f ca="1">AVERAGE(OFFSET($R$3,0,0,'Données projet'!$E$9+1,1))-AVERAGE(OFFSET($H$3,0,0,'Données projet'!$E$9+1,1))</f>
        <v>386.31318162381291</v>
      </c>
      <c r="T28" s="62">
        <f t="shared" si="34"/>
        <v>233.32640143610547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430.12038915107576</v>
      </c>
      <c r="S29" s="62">
        <f ca="1">AVERAGE(OFFSET($R$3,0,0,'Données projet'!$E$9+1,1))-AVERAGE(OFFSET($H$3,0,0,'Données projet'!$E$9+1,1))</f>
        <v>386.31318162381291</v>
      </c>
      <c r="T29" s="62">
        <f t="shared" si="34"/>
        <v>233.32640143610547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445.12954892285575</v>
      </c>
      <c r="S30" s="62">
        <f ca="1">AVERAGE(OFFSET($R$3,0,0,'Données projet'!$E$9+1,1))-AVERAGE(OFFSET($H$3,0,0,'Données projet'!$E$9+1,1))</f>
        <v>386.31318162381291</v>
      </c>
      <c r="T30" s="62">
        <f t="shared" si="34"/>
        <v>233.32640143610547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460.1096576249563</v>
      </c>
      <c r="S31" s="62">
        <f ca="1">AVERAGE(OFFSET($R$3,0,0,'Données projet'!$E$9+1,1))-AVERAGE(OFFSET($H$3,0,0,'Données projet'!$E$9+1,1))</f>
        <v>386.31318162381291</v>
      </c>
      <c r="T31" s="62">
        <f t="shared" si="34"/>
        <v>233.32640143610547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2">
        <f t="shared" si="0"/>
        <v>475.06341141723647</v>
      </c>
      <c r="S32" s="62">
        <f ca="1">AVERAGE(OFFSET($R$3,0,0,'Données projet'!$E$9+1,1))-AVERAGE(OFFSET($H$3,0,0,'Données projet'!$E$9+1,1))</f>
        <v>386.31318162381291</v>
      </c>
      <c r="T32" s="62">
        <f t="shared" si="34"/>
        <v>233.32640143610547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2">
        <f t="shared" si="0"/>
        <v>489.99306810277216</v>
      </c>
      <c r="S33" s="62">
        <f ca="1">AVERAGE(OFFSET($R$3,0,0,'Données projet'!$E$9+1,1))-AVERAGE(OFFSET($H$3,0,0,'Données projet'!$E$9+1,1))</f>
        <v>386.31318162381291</v>
      </c>
      <c r="T33" s="62">
        <f t="shared" si="34"/>
        <v>233.32640143610547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2">
        <f t="shared" si="0"/>
        <v>464.12470794029787</v>
      </c>
      <c r="S34" s="62">
        <f ca="1">AVERAGE(OFFSET($R$3,0,0,'Données projet'!$E$9+1,1))-AVERAGE(OFFSET($H$3,0,0,'Données projet'!$E$9+1,1))</f>
        <v>386.31318162381291</v>
      </c>
      <c r="T34" s="62">
        <f t="shared" si="34"/>
        <v>233.32640143610547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479.42081191091745</v>
      </c>
      <c r="S35" s="62">
        <f ca="1">AVERAGE(OFFSET($R$3,0,0,'Données projet'!$E$9+1,1))-AVERAGE(OFFSET($H$3,0,0,'Données projet'!$E$9+1,1))</f>
        <v>386.31318162381291</v>
      </c>
      <c r="T35" s="62">
        <f t="shared" si="34"/>
        <v>233.32640143610547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2">
        <f t="shared" si="0"/>
        <v>494.68756585460881</v>
      </c>
      <c r="S36" s="62">
        <f ca="1">AVERAGE(OFFSET($R$3,0,0,'Données projet'!$E$9+1,1))-AVERAGE(OFFSET($H$3,0,0,'Données projet'!$E$9+1,1))</f>
        <v>386.31318162381291</v>
      </c>
      <c r="T36" s="62">
        <f t="shared" si="34"/>
        <v>233.32640143610547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2">
        <f t="shared" si="0"/>
        <v>509.92750920098484</v>
      </c>
      <c r="S37" s="62">
        <f ca="1">AVERAGE(OFFSET($R$3,0,0,'Données projet'!$E$9+1,1))-AVERAGE(OFFSET($H$3,0,0,'Données projet'!$E$9+1,1))</f>
        <v>386.31318162381291</v>
      </c>
      <c r="T37" s="62">
        <f t="shared" si="34"/>
        <v>233.32640143610547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386.31318162381291</v>
      </c>
      <c r="T38" s="62">
        <f t="shared" si="34"/>
        <v>233.32640143610547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386.31318162381291</v>
      </c>
      <c r="T39" s="62">
        <f t="shared" si="34"/>
        <v>233.32640143610547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386.31318162381291</v>
      </c>
      <c r="T40" s="62">
        <f t="shared" si="34"/>
        <v>233.32640143610547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533.32608479725718</v>
      </c>
      <c r="S41" s="62">
        <f ca="1">AVERAGE(OFFSET($R$3,0,0,'Données projet'!$E$9+1,1))-AVERAGE(OFFSET($H$3,0,0,'Données projet'!$E$9+1,1))</f>
        <v>386.31318162381291</v>
      </c>
      <c r="T41" s="62">
        <f t="shared" si="34"/>
        <v>233.32640143610547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386.31318162381291</v>
      </c>
      <c r="T42" s="62">
        <f t="shared" si="34"/>
        <v>233.32640143610547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386.31318162381291</v>
      </c>
      <c r="T43" s="62">
        <f t="shared" si="34"/>
        <v>233.32640143610547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386.31318162381291</v>
      </c>
      <c r="T44" s="62">
        <f t="shared" si="34"/>
        <v>233.32640143610547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557.83878140250943</v>
      </c>
      <c r="S45" s="62">
        <f ca="1">AVERAGE(OFFSET($R$3,0,0,'Données projet'!$E$9+1,1))-AVERAGE(OFFSET($H$3,0,0,'Données projet'!$E$9+1,1))</f>
        <v>386.31318162381291</v>
      </c>
      <c r="T45" s="62">
        <f t="shared" si="34"/>
        <v>233.32640143610547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386.31318162381291</v>
      </c>
      <c r="T46" s="62">
        <f t="shared" si="34"/>
        <v>233.32640143610547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386.31318162381291</v>
      </c>
      <c r="T47" s="62">
        <f t="shared" si="34"/>
        <v>233.32640143610547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386.31318162381291</v>
      </c>
      <c r="T48" s="62">
        <f t="shared" si="34"/>
        <v>233.32640143610547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582.30024964318545</v>
      </c>
      <c r="S49" s="62">
        <f ca="1">AVERAGE(OFFSET($R$3,0,0,'Données projet'!$E$9+1,1))-AVERAGE(OFFSET($H$3,0,0,'Données projet'!$E$9+1,1))</f>
        <v>386.31318162381291</v>
      </c>
      <c r="T49" s="62">
        <f t="shared" si="34"/>
        <v>233.32640143610547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598.5819131330129</v>
      </c>
      <c r="S50" s="62">
        <f ca="1">AVERAGE(OFFSET($R$3,0,0,'Données projet'!$E$9+1,1))-AVERAGE(OFFSET($H$3,0,0,'Données projet'!$E$9+1,1))</f>
        <v>386.31318162381291</v>
      </c>
      <c r="T50" s="62">
        <f t="shared" si="34"/>
        <v>233.32640143610547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614.84427332521136</v>
      </c>
      <c r="S51" s="62">
        <f ca="1">AVERAGE(OFFSET($R$3,0,0,'Données projet'!$E$9+1,1))-AVERAGE(OFFSET($H$3,0,0,'Données projet'!$E$9+1,1))</f>
        <v>386.31318162381291</v>
      </c>
      <c r="T51" s="62">
        <f t="shared" si="34"/>
        <v>233.32640143610547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631.08844392332617</v>
      </c>
      <c r="S52" s="62">
        <f ca="1">AVERAGE(OFFSET($R$3,0,0,'Données projet'!$E$9+1,1))-AVERAGE(OFFSET($H$3,0,0,'Données projet'!$E$9+1,1))</f>
        <v>386.31318162381291</v>
      </c>
      <c r="T52" s="62">
        <f t="shared" si="34"/>
        <v>233.32640143610547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647.31542276201071</v>
      </c>
      <c r="S53" s="62">
        <f ca="1">AVERAGE(OFFSET($R$3,0,0,'Données projet'!$E$9+1,1))-AVERAGE(OFFSET($H$3,0,0,'Données projet'!$E$9+1,1))</f>
        <v>386.31318162381291</v>
      </c>
      <c r="T53" s="62">
        <f t="shared" si="34"/>
        <v>233.32640143610547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622.1950174513513</v>
      </c>
      <c r="S54" s="62">
        <f ca="1">AVERAGE(OFFSET($R$3,0,0,'Données projet'!$E$9+1,1))-AVERAGE(OFFSET($H$3,0,0,'Données projet'!$E$9+1,1))</f>
        <v>386.31318162381291</v>
      </c>
      <c r="T54" s="62">
        <f t="shared" si="34"/>
        <v>233.32640143610547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637.65852502095504</v>
      </c>
      <c r="S55" s="62">
        <f ca="1">AVERAGE(OFFSET($R$3,0,0,'Données projet'!$E$9+1,1))-AVERAGE(OFFSET($H$3,0,0,'Données projet'!$E$9+1,1))</f>
        <v>386.31318162381291</v>
      </c>
      <c r="T55" s="62">
        <f t="shared" si="34"/>
        <v>233.32640143610547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653.10677986901817</v>
      </c>
      <c r="S56" s="62">
        <f ca="1">AVERAGE(OFFSET($R$3,0,0,'Données projet'!$E$9+1,1))-AVERAGE(OFFSET($H$3,0,0,'Données projet'!$E$9+1,1))</f>
        <v>386.31318162381291</v>
      </c>
      <c r="T56" s="62">
        <f t="shared" si="34"/>
        <v>233.32640143610547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668.54052906480672</v>
      </c>
      <c r="S57" s="62">
        <f ca="1">AVERAGE(OFFSET($R$3,0,0,'Données projet'!$E$9+1,1))-AVERAGE(OFFSET($H$3,0,0,'Données projet'!$E$9+1,1))</f>
        <v>386.31318162381291</v>
      </c>
      <c r="T57" s="62">
        <f t="shared" si="34"/>
        <v>233.32640143610547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683.96045320765336</v>
      </c>
      <c r="S58" s="62">
        <f ca="1">AVERAGE(OFFSET($R$3,0,0,'Données projet'!$E$9+1,1))-AVERAGE(OFFSET($H$3,0,0,'Données projet'!$E$9+1,1))</f>
        <v>386.31318162381291</v>
      </c>
      <c r="T58" s="62">
        <f t="shared" si="34"/>
        <v>233.32640143610547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184.60000000000005</v>
      </c>
      <c r="O59" s="14">
        <f>N59*VLOOKUP('Données projet'!$B$9,Paramètres!$A$1:$I$89,3,0)*VLOOKUP('Données projet'!$B$9,Paramètres!$A$1:$I$89,5,0)</f>
        <v>167.02608000000004</v>
      </c>
      <c r="P59" s="14">
        <f t="shared" si="33"/>
        <v>42.423281843759995</v>
      </c>
      <c r="Q59" s="22">
        <f t="shared" si="53"/>
        <v>364.79097187788199</v>
      </c>
      <c r="R59" s="62">
        <f t="shared" si="0"/>
        <v>658.1243052112153</v>
      </c>
      <c r="S59" s="62">
        <f ca="1">AVERAGE(OFFSET($R$3,0,0,'Données projet'!$E$9+1,1))-AVERAGE(OFFSET($H$3,0,0,'Données projet'!$E$9+1,1))</f>
        <v>386.31318162381291</v>
      </c>
      <c r="T59" s="62">
        <f t="shared" si="34"/>
        <v>233.32640143610547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192.20000000000005</v>
      </c>
      <c r="O60" s="14">
        <f>N60*VLOOKUP('Données projet'!$B$9,Paramètres!$A$1:$I$89,3,0)*VLOOKUP('Données projet'!$B$9,Paramètres!$A$1:$I$89,5,0)</f>
        <v>173.90256000000002</v>
      </c>
      <c r="P60" s="14">
        <f t="shared" si="33"/>
        <v>43.962909292148517</v>
      </c>
      <c r="Q60" s="22">
        <f t="shared" si="53"/>
        <v>379.44902568382531</v>
      </c>
      <c r="R60" s="62">
        <f t="shared" si="0"/>
        <v>672.78235901715857</v>
      </c>
      <c r="S60" s="62">
        <f ca="1">AVERAGE(OFFSET($R$3,0,0,'Données projet'!$E$9+1,1))-AVERAGE(OFFSET($H$3,0,0,'Données projet'!$E$9+1,1))</f>
        <v>386.31318162381291</v>
      </c>
      <c r="T60" s="62">
        <f t="shared" si="34"/>
        <v>233.32640143610547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199.80000000000004</v>
      </c>
      <c r="O61" s="14">
        <f>N61*VLOOKUP('Données projet'!$B$9,Paramètres!$A$1:$I$89,3,0)*VLOOKUP('Données projet'!$B$9,Paramètres!$A$1:$I$89,5,0)</f>
        <v>180.77904000000004</v>
      </c>
      <c r="P61" s="14">
        <f t="shared" si="33"/>
        <v>45.495464625737284</v>
      </c>
      <c r="Q61" s="22">
        <f t="shared" si="53"/>
        <v>394.09476222315919</v>
      </c>
      <c r="R61" s="62">
        <f t="shared" si="0"/>
        <v>687.42809555649251</v>
      </c>
      <c r="S61" s="62">
        <f ca="1">AVERAGE(OFFSET($R$3,0,0,'Données projet'!$E$9+1,1))-AVERAGE(OFFSET($H$3,0,0,'Données projet'!$E$9+1,1))</f>
        <v>386.31318162381291</v>
      </c>
      <c r="T61" s="62">
        <f t="shared" si="34"/>
        <v>233.32640143610547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207.40000000000003</v>
      </c>
      <c r="O62" s="14">
        <f>N62*VLOOKUP('Données projet'!$B$9,Paramètres!$A$1:$I$89,3,0)*VLOOKUP('Données projet'!$B$9,Paramètres!$A$1:$I$89,5,0)</f>
        <v>187.65552000000002</v>
      </c>
      <c r="P62" s="14">
        <f t="shared" si="33"/>
        <v>47.021247649900147</v>
      </c>
      <c r="Q62" s="22">
        <f t="shared" si="53"/>
        <v>408.72870365690943</v>
      </c>
      <c r="R62" s="62">
        <f t="shared" si="0"/>
        <v>702.06203699024275</v>
      </c>
      <c r="S62" s="62">
        <f ca="1">AVERAGE(OFFSET($R$3,0,0,'Données projet'!$E$9+1,1))-AVERAGE(OFFSET($H$3,0,0,'Données projet'!$E$9+1,1))</f>
        <v>386.31318162381291</v>
      </c>
      <c r="T62" s="62">
        <f t="shared" si="34"/>
        <v>233.32640143610547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215.00000000000003</v>
      </c>
      <c r="O63" s="14">
        <f>N63*VLOOKUP('Données projet'!$B$9,Paramètres!$A$1:$I$89,3,0)*VLOOKUP('Données projet'!$B$9,Paramètres!$A$1:$I$89,5,0)</f>
        <v>194.53200000000001</v>
      </c>
      <c r="P63" s="14">
        <f t="shared" si="33"/>
        <v>48.540534952652621</v>
      </c>
      <c r="Q63" s="22">
        <f t="shared" si="53"/>
        <v>423.35133170920335</v>
      </c>
      <c r="R63" s="62">
        <f t="shared" si="0"/>
        <v>716.68466504253661</v>
      </c>
      <c r="S63" s="62">
        <f ca="1">AVERAGE(OFFSET($R$3,0,0,'Données projet'!$E$9+1,1))-AVERAGE(OFFSET($H$3,0,0,'Données projet'!$E$9+1,1))</f>
        <v>386.31318162381291</v>
      </c>
      <c r="T63" s="62">
        <f t="shared" si="34"/>
        <v>233.32640143610547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</v>
      </c>
      <c r="N64" s="14">
        <f>IF('Données projet'!$A$36&gt;35,N63+M64-V63,IF(A64&lt;'Données projet'!$A$36,$K$205^A64,IF(A64='Données projet'!$A$36,'Données projet'!$B$36,N63+M64-V63)))</f>
        <v>201.00000000000003</v>
      </c>
      <c r="O64" s="14">
        <f>N64*VLOOKUP('Données projet'!$B$9,Paramètres!$A$1:$I$89,3,0)*VLOOKUP('Données projet'!$B$9,Paramètres!$A$1:$I$89,5,0)</f>
        <v>181.86480000000003</v>
      </c>
      <c r="P64" s="14">
        <f t="shared" si="33"/>
        <v>45.73682061391029</v>
      </c>
      <c r="Q64" s="22">
        <f t="shared" si="53"/>
        <v>396.40615590256044</v>
      </c>
      <c r="R64" s="62">
        <f t="shared" si="0"/>
        <v>689.73948923589376</v>
      </c>
      <c r="S64" s="62">
        <f ca="1">AVERAGE(OFFSET($R$3,0,0,'Données projet'!$E$9+1,1))-AVERAGE(OFFSET($H$3,0,0,'Données projet'!$E$9+1,1))</f>
        <v>386.31318162381291</v>
      </c>
      <c r="T64" s="62">
        <f t="shared" si="34"/>
        <v>233.32640143610547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</v>
      </c>
      <c r="N65" s="14">
        <f>IF('Données projet'!$A$36&gt;35,N64+M65-V64,IF(A65&lt;'Données projet'!$A$36,$K$205^A65,IF(A65='Données projet'!$A$36,'Données projet'!$B$36,N64+M65-V64)))</f>
        <v>208.00000000000003</v>
      </c>
      <c r="O65" s="14">
        <f>N65*VLOOKUP('Données projet'!$B$9,Paramètres!$A$1:$I$89,3,0)*VLOOKUP('Données projet'!$B$9,Paramètres!$A$1:$I$89,5,0)</f>
        <v>188.19840000000002</v>
      </c>
      <c r="P65" s="14">
        <f t="shared" si="33"/>
        <v>47.141424081428013</v>
      </c>
      <c r="Q65" s="22">
        <f t="shared" si="53"/>
        <v>409.88352694182049</v>
      </c>
      <c r="R65" s="62">
        <f t="shared" si="0"/>
        <v>703.21686027515375</v>
      </c>
      <c r="S65" s="62">
        <f ca="1">AVERAGE(OFFSET($R$3,0,0,'Données projet'!$E$9+1,1))-AVERAGE(OFFSET($H$3,0,0,'Données projet'!$E$9+1,1))</f>
        <v>386.31318162381291</v>
      </c>
      <c r="T65" s="62">
        <f t="shared" si="34"/>
        <v>233.32640143610547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</v>
      </c>
      <c r="N66" s="14">
        <f>IF('Données projet'!$A$36&gt;35,N65+M66-V65,IF(A66&lt;'Données projet'!$A$36,$K$205^A66,IF(A66='Données projet'!$A$36,'Données projet'!$B$36,N65+M66-V65)))</f>
        <v>215.00000000000003</v>
      </c>
      <c r="O66" s="14">
        <f>N66*VLOOKUP('Données projet'!$B$9,Paramètres!$A$1:$I$89,3,0)*VLOOKUP('Données projet'!$B$9,Paramètres!$A$1:$I$89,5,0)</f>
        <v>194.53200000000001</v>
      </c>
      <c r="P66" s="14">
        <f t="shared" si="33"/>
        <v>48.540534952652621</v>
      </c>
      <c r="Q66" s="22">
        <f t="shared" si="53"/>
        <v>423.35133170920335</v>
      </c>
      <c r="R66" s="62">
        <f t="shared" si="0"/>
        <v>716.68466504253661</v>
      </c>
      <c r="S66" s="62">
        <f ca="1">AVERAGE(OFFSET($R$3,0,0,'Données projet'!$E$9+1,1))-AVERAGE(OFFSET($H$3,0,0,'Données projet'!$E$9+1,1))</f>
        <v>386.31318162381291</v>
      </c>
      <c r="T66" s="62">
        <f t="shared" si="34"/>
        <v>233.32640143610547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</v>
      </c>
      <c r="N67" s="14">
        <f>IF('Données projet'!$A$36&gt;35,N66+M67-V66,IF(A67&lt;'Données projet'!$A$36,$K$205^A67,IF(A67='Données projet'!$A$36,'Données projet'!$B$36,N66+M67-V66)))</f>
        <v>222.00000000000003</v>
      </c>
      <c r="O67" s="14">
        <f>N67*VLOOKUP('Données projet'!$B$9,Paramètres!$A$1:$I$89,3,0)*VLOOKUP('Données projet'!$B$9,Paramètres!$A$1:$I$89,5,0)</f>
        <v>200.86560000000003</v>
      </c>
      <c r="P67" s="14">
        <f t="shared" si="33"/>
        <v>49.934352565642953</v>
      </c>
      <c r="Q67" s="22">
        <f t="shared" ref="Q67:Q98" si="54">(O67+P67)*0.475*44/12</f>
        <v>436.8099173851615</v>
      </c>
      <c r="R67" s="62">
        <f t="shared" ref="R67:R130" si="55">Q67+(I67+J67)*44/12</f>
        <v>730.14325071849476</v>
      </c>
      <c r="S67" s="62">
        <f ca="1">AVERAGE(OFFSET($R$3,0,0,'Données projet'!$E$9+1,1))-AVERAGE(OFFSET($H$3,0,0,'Données projet'!$E$9+1,1))</f>
        <v>386.31318162381291</v>
      </c>
      <c r="T67" s="62">
        <f t="shared" si="34"/>
        <v>233.32640143610547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</v>
      </c>
      <c r="M68" s="13">
        <f t="array" ref="M68">INDEX(L:L,MIN(IF(ISNUMBER(L68:L264),ROW(L68:L264),"")))</f>
        <v>7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743.59294134580068</v>
      </c>
      <c r="S68" s="62">
        <f ca="1">AVERAGE(OFFSET($R$3,0,0,'Données projet'!$E$9+1,1))-AVERAGE(OFFSET($H$3,0,0,'Données projet'!$E$9+1,1))</f>
        <v>386.31318162381291</v>
      </c>
      <c r="T68" s="62">
        <f t="shared" si="34"/>
        <v>233.32640143610547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716.30000015441942</v>
      </c>
      <c r="S69" s="62">
        <f ca="1">AVERAGE(OFFSET($R$3,0,0,'Données projet'!$E$9+1,1))-AVERAGE(OFFSET($H$3,0,0,'Données projet'!$E$9+1,1))</f>
        <v>386.31318162381291</v>
      </c>
      <c r="T69" s="62">
        <f t="shared" ref="T69:T132" si="88">$T$3</f>
        <v>233.32640143610547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729.374431277192</v>
      </c>
      <c r="S70" s="62">
        <f ca="1">AVERAGE(OFFSET($R$3,0,0,'Données projet'!$E$9+1,1))-AVERAGE(OFFSET($H$3,0,0,'Données projet'!$E$9+1,1))</f>
        <v>386.31318162381291</v>
      </c>
      <c r="T70" s="62">
        <f t="shared" si="88"/>
        <v>233.32640143610547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742.4404515486342</v>
      </c>
      <c r="S71" s="62">
        <f ca="1">AVERAGE(OFFSET($R$3,0,0,'Données projet'!$E$9+1,1))-AVERAGE(OFFSET($H$3,0,0,'Données projet'!$E$9+1,1))</f>
        <v>386.31318162381291</v>
      </c>
      <c r="T71" s="62">
        <f t="shared" si="88"/>
        <v>233.32640143610547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755.49834012695464</v>
      </c>
      <c r="S72" s="62">
        <f ca="1">AVERAGE(OFFSET($R$3,0,0,'Données projet'!$E$9+1,1))-AVERAGE(OFFSET($H$3,0,0,'Données projet'!$E$9+1,1))</f>
        <v>386.31318162381291</v>
      </c>
      <c r="T72" s="62">
        <f t="shared" si="88"/>
        <v>233.32640143610547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768.54835911062378</v>
      </c>
      <c r="S73" s="62">
        <f ca="1">AVERAGE(OFFSET($R$3,0,0,'Données projet'!$E$9+1,1))-AVERAGE(OFFSET($H$3,0,0,'Données projet'!$E$9+1,1))</f>
        <v>386.31318162381291</v>
      </c>
      <c r="T73" s="62">
        <f t="shared" si="88"/>
        <v>233.32640143610547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740.5194944657726</v>
      </c>
      <c r="S74" s="62">
        <f ca="1">AVERAGE(OFFSET($R$3,0,0,'Données projet'!$E$9+1,1))-AVERAGE(OFFSET($H$3,0,0,'Données projet'!$E$9+1,1))</f>
        <v>386.31318162381291</v>
      </c>
      <c r="T74" s="62">
        <f t="shared" si="88"/>
        <v>233.32640143610547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752.81060299470619</v>
      </c>
      <c r="S75" s="62">
        <f ca="1">AVERAGE(OFFSET($R$3,0,0,'Données projet'!$E$9+1,1))-AVERAGE(OFFSET($H$3,0,0,'Données projet'!$E$9+1,1))</f>
        <v>386.31318162381291</v>
      </c>
      <c r="T75" s="62">
        <f t="shared" si="88"/>
        <v>233.32640143610547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765.09469403538446</v>
      </c>
      <c r="S76" s="62">
        <f ca="1">AVERAGE(OFFSET($R$3,0,0,'Données projet'!$E$9+1,1))-AVERAGE(OFFSET($H$3,0,0,'Données projet'!$E$9+1,1))</f>
        <v>386.31318162381291</v>
      </c>
      <c r="T76" s="62">
        <f t="shared" si="88"/>
        <v>233.32640143610547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777.37197605573681</v>
      </c>
      <c r="S77" s="62">
        <f ca="1">AVERAGE(OFFSET($R$3,0,0,'Données projet'!$E$9+1,1))-AVERAGE(OFFSET($H$3,0,0,'Données projet'!$E$9+1,1))</f>
        <v>386.31318162381291</v>
      </c>
      <c r="T77" s="62">
        <f t="shared" si="88"/>
        <v>233.32640143610547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789.64264608661051</v>
      </c>
      <c r="S78" s="62">
        <f ca="1">AVERAGE(OFFSET($R$3,0,0,'Données projet'!$E$9+1,1))-AVERAGE(OFFSET($H$3,0,0,'Données projet'!$E$9+1,1))</f>
        <v>386.31318162381291</v>
      </c>
      <c r="T78" s="62">
        <f t="shared" si="88"/>
        <v>233.32640143610547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10.199999999999999</v>
      </c>
      <c r="N79" s="14">
        <f>IF('Données projet'!$A$36&gt;35,N78+M79-V78,IF(A79&lt;'Données projet'!$A$36,$K$205^A79,IF(A79='Données projet'!$A$36,'Données projet'!$B$36,N78+M79-V78)))</f>
        <v>242.2000000000001</v>
      </c>
      <c r="O79" s="14">
        <f>N79*VLOOKUP('Données projet'!$B$9,Paramètres!$A$1:$I$89,3,0)*VLOOKUP('Données projet'!$B$9,Paramètres!$A$1:$I$89,5,0)</f>
        <v>219.14256000000009</v>
      </c>
      <c r="P79" s="14">
        <f t="shared" si="87"/>
        <v>53.928483039139756</v>
      </c>
      <c r="Q79" s="22">
        <f t="shared" si="54"/>
        <v>475.59873329316855</v>
      </c>
      <c r="R79" s="62">
        <f t="shared" si="55"/>
        <v>768.93206662650186</v>
      </c>
      <c r="S79" s="62">
        <f ca="1">AVERAGE(OFFSET($R$3,0,0,'Données projet'!$E$9+1,1))-AVERAGE(OFFSET($H$3,0,0,'Données projet'!$E$9+1,1))</f>
        <v>386.31318162381291</v>
      </c>
      <c r="T79" s="62">
        <f t="shared" si="88"/>
        <v>233.32640143610547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10.199999999999999</v>
      </c>
      <c r="N80" s="14">
        <f>IF('Données projet'!$A$36&gt;35,N79+M80-V79,IF(A80&lt;'Données projet'!$A$36,$K$205^A80,IF(A80='Données projet'!$A$36,'Données projet'!$B$36,N79+M80-V79)))</f>
        <v>252.40000000000009</v>
      </c>
      <c r="O80" s="14">
        <f>N80*VLOOKUP('Données projet'!$B$9,Paramètres!$A$1:$I$89,3,0)*VLOOKUP('Données projet'!$B$9,Paramètres!$A$1:$I$89,5,0)</f>
        <v>228.37152000000009</v>
      </c>
      <c r="P80" s="14">
        <f t="shared" si="87"/>
        <v>55.930420599111578</v>
      </c>
      <c r="Q80" s="22">
        <f t="shared" si="54"/>
        <v>495.1592132101195</v>
      </c>
      <c r="R80" s="62">
        <f t="shared" si="55"/>
        <v>788.49254654345282</v>
      </c>
      <c r="S80" s="62">
        <f ca="1">AVERAGE(OFFSET($R$3,0,0,'Données projet'!$E$9+1,1))-AVERAGE(OFFSET($H$3,0,0,'Données projet'!$E$9+1,1))</f>
        <v>386.31318162381291</v>
      </c>
      <c r="T80" s="62">
        <f t="shared" si="88"/>
        <v>233.32640143610547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10.199999999999999</v>
      </c>
      <c r="N81" s="14">
        <f>IF('Données projet'!$A$36&gt;35,N80+M81-V80,IF(A81&lt;'Données projet'!$A$36,$K$205^A81,IF(A81='Données projet'!$A$36,'Données projet'!$B$36,N80+M81-V80)))</f>
        <v>262.60000000000008</v>
      </c>
      <c r="O81" s="14">
        <f>N81*VLOOKUP('Données projet'!$B$9,Paramètres!$A$1:$I$89,3,0)*VLOOKUP('Données projet'!$B$9,Paramètres!$A$1:$I$89,5,0)</f>
        <v>237.60048000000009</v>
      </c>
      <c r="P81" s="14">
        <f t="shared" si="87"/>
        <v>57.922960533442108</v>
      </c>
      <c r="Q81" s="22">
        <f t="shared" si="54"/>
        <v>514.70332559574524</v>
      </c>
      <c r="R81" s="62">
        <f t="shared" si="55"/>
        <v>808.03665892907861</v>
      </c>
      <c r="S81" s="62">
        <f ca="1">AVERAGE(OFFSET($R$3,0,0,'Données projet'!$E$9+1,1))-AVERAGE(OFFSET($H$3,0,0,'Données projet'!$E$9+1,1))</f>
        <v>386.31318162381291</v>
      </c>
      <c r="T81" s="62">
        <f t="shared" si="88"/>
        <v>233.32640143610547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10.199999999999999</v>
      </c>
      <c r="N82" s="14">
        <f>IF('Données projet'!$A$36&gt;35,N81+M82-V81,IF(A82&lt;'Données projet'!$A$36,$K$205^A82,IF(A82='Données projet'!$A$36,'Données projet'!$B$36,N81+M82-V81)))</f>
        <v>272.80000000000007</v>
      </c>
      <c r="O82" s="14">
        <f>N82*VLOOKUP('Données projet'!$B$9,Paramètres!$A$1:$I$89,3,0)*VLOOKUP('Données projet'!$B$9,Paramètres!$A$1:$I$89,5,0)</f>
        <v>246.82944000000003</v>
      </c>
      <c r="P82" s="14">
        <f t="shared" si="87"/>
        <v>59.906509645447485</v>
      </c>
      <c r="Q82" s="22">
        <f t="shared" si="54"/>
        <v>534.23177896582104</v>
      </c>
      <c r="R82" s="62">
        <f t="shared" si="55"/>
        <v>827.56511229915441</v>
      </c>
      <c r="S82" s="62">
        <f ca="1">AVERAGE(OFFSET($R$3,0,0,'Données projet'!$E$9+1,1))-AVERAGE(OFFSET($H$3,0,0,'Données projet'!$E$9+1,1))</f>
        <v>386.31318162381291</v>
      </c>
      <c r="T82" s="62">
        <f t="shared" si="88"/>
        <v>233.32640143610547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283</v>
      </c>
      <c r="L83" s="13">
        <f>VLOOKUP(A83,'Données projet'!$A$35:$I$55,9,0)</f>
        <v>10.199999999999999</v>
      </c>
      <c r="M83" s="13">
        <f t="array" ref="M83">INDEX(L:L,MIN(IF(ISNUMBER(L83:L279),ROW(L83:L279),"")))</f>
        <v>10.199999999999999</v>
      </c>
      <c r="N83" s="14">
        <f>IF('Données projet'!$A$36&gt;35,N82+M83-V82,IF(A83&lt;'Données projet'!$A$36,$K$205^A83,IF(A83='Données projet'!$A$36,'Données projet'!$B$36,N82+M83-V82)))</f>
        <v>283.00000000000006</v>
      </c>
      <c r="O83" s="14">
        <f>N83*VLOOKUP('Données projet'!$B$9,Paramètres!$A$1:$I$89,3,0)*VLOOKUP('Données projet'!$B$9,Paramètres!$A$1:$I$89,5,0)</f>
        <v>256.05840000000001</v>
      </c>
      <c r="P83" s="14">
        <f t="shared" si="87"/>
        <v>61.881442594256484</v>
      </c>
      <c r="Q83" s="22">
        <f t="shared" si="54"/>
        <v>553.74522585166335</v>
      </c>
      <c r="R83" s="62">
        <f t="shared" si="55"/>
        <v>847.07855918499672</v>
      </c>
      <c r="S83" s="62">
        <f ca="1">AVERAGE(OFFSET($R$3,0,0,'Données projet'!$E$9+1,1))-AVERAGE(OFFSET($H$3,0,0,'Données projet'!$E$9+1,1))</f>
        <v>386.31318162381291</v>
      </c>
      <c r="T83" s="62">
        <f t="shared" si="88"/>
        <v>233.32640143610547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267.60000000000008</v>
      </c>
      <c r="O84" s="14">
        <f>N84*VLOOKUP('Données projet'!$B$9,Paramètres!$A$1:$I$89,3,0)*VLOOKUP('Données projet'!$B$9,Paramètres!$A$1:$I$89,5,0)</f>
        <v>242.12448000000006</v>
      </c>
      <c r="P84" s="14">
        <f t="shared" si="87"/>
        <v>58.896387987806008</v>
      </c>
      <c r="Q84" s="22">
        <f t="shared" si="54"/>
        <v>524.2780117454289</v>
      </c>
      <c r="R84" s="62">
        <f t="shared" si="55"/>
        <v>817.61134507876227</v>
      </c>
      <c r="S84" s="62">
        <f ca="1">AVERAGE(OFFSET($R$3,0,0,'Données projet'!$E$9+1,1))-AVERAGE(OFFSET($H$3,0,0,'Données projet'!$E$9+1,1))</f>
        <v>386.31318162381291</v>
      </c>
      <c r="T84" s="62">
        <f t="shared" si="88"/>
        <v>233.32640143610547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273.2000000000001</v>
      </c>
      <c r="O85" s="14">
        <f>N85*VLOOKUP('Données projet'!$B$9,Paramètres!$A$1:$I$89,3,0)*VLOOKUP('Données projet'!$B$9,Paramètres!$A$1:$I$89,5,0)</f>
        <v>247.19136000000009</v>
      </c>
      <c r="P85" s="14">
        <f t="shared" si="87"/>
        <v>59.984117969781614</v>
      </c>
      <c r="Q85" s="22">
        <f t="shared" si="54"/>
        <v>534.99729079736971</v>
      </c>
      <c r="R85" s="62">
        <f t="shared" si="55"/>
        <v>828.33062413070297</v>
      </c>
      <c r="S85" s="62">
        <f ca="1">AVERAGE(OFFSET($R$3,0,0,'Données projet'!$E$9+1,1))-AVERAGE(OFFSET($H$3,0,0,'Données projet'!$E$9+1,1))</f>
        <v>386.31318162381291</v>
      </c>
      <c r="T85" s="62">
        <f t="shared" si="88"/>
        <v>233.32640143610547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278.80000000000013</v>
      </c>
      <c r="O86" s="14">
        <f>N86*VLOOKUP('Données projet'!$B$9,Paramètres!$A$1:$I$89,3,0)*VLOOKUP('Données projet'!$B$9,Paramètres!$A$1:$I$89,5,0)</f>
        <v>252.25824000000011</v>
      </c>
      <c r="P86" s="14">
        <f t="shared" si="87"/>
        <v>61.069255590263836</v>
      </c>
      <c r="Q86" s="22">
        <f t="shared" si="54"/>
        <v>545.71205481970969</v>
      </c>
      <c r="R86" s="62">
        <f t="shared" si="55"/>
        <v>839.04538815304295</v>
      </c>
      <c r="S86" s="62">
        <f ca="1">AVERAGE(OFFSET($R$3,0,0,'Données projet'!$E$9+1,1))-AVERAGE(OFFSET($H$3,0,0,'Données projet'!$E$9+1,1))</f>
        <v>386.31318162381291</v>
      </c>
      <c r="T86" s="62">
        <f t="shared" si="88"/>
        <v>233.32640143610547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284.40000000000015</v>
      </c>
      <c r="O87" s="14">
        <f>N87*VLOOKUP('Données projet'!$B$9,Paramètres!$A$1:$I$89,3,0)*VLOOKUP('Données projet'!$B$9,Paramètres!$A$1:$I$89,5,0)</f>
        <v>257.32512000000014</v>
      </c>
      <c r="P87" s="14">
        <f t="shared" si="87"/>
        <v>62.151858920612703</v>
      </c>
      <c r="Q87" s="22">
        <f t="shared" si="54"/>
        <v>556.42240495340059</v>
      </c>
      <c r="R87" s="62">
        <f t="shared" si="55"/>
        <v>849.75573828673396</v>
      </c>
      <c r="S87" s="62">
        <f ca="1">AVERAGE(OFFSET($R$3,0,0,'Données projet'!$E$9+1,1))-AVERAGE(OFFSET($H$3,0,0,'Données projet'!$E$9+1,1))</f>
        <v>386.31318162381291</v>
      </c>
      <c r="T87" s="62">
        <f t="shared" si="88"/>
        <v>233.32640143610547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290.00000000000017</v>
      </c>
      <c r="O88" s="14">
        <f>N88*VLOOKUP('Données projet'!$B$9,Paramètres!$A$1:$I$89,3,0)*VLOOKUP('Données projet'!$B$9,Paramètres!$A$1:$I$89,5,0)</f>
        <v>262.39200000000011</v>
      </c>
      <c r="P88" s="14">
        <f t="shared" si="87"/>
        <v>63.231983614474998</v>
      </c>
      <c r="Q88" s="22">
        <f t="shared" si="54"/>
        <v>567.12843812854408</v>
      </c>
      <c r="R88" s="62">
        <f t="shared" si="55"/>
        <v>860.46177146187733</v>
      </c>
      <c r="S88" s="62">
        <f ca="1">AVERAGE(OFFSET($R$3,0,0,'Données projet'!$E$9+1,1))-AVERAGE(OFFSET($H$3,0,0,'Données projet'!$E$9+1,1))</f>
        <v>386.31318162381291</v>
      </c>
      <c r="T88" s="62">
        <f t="shared" si="88"/>
        <v>233.32640143610547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274.40000000000015</v>
      </c>
      <c r="O89" s="14">
        <f>N89*VLOOKUP('Données projet'!$B$9,Paramètres!$A$1:$I$89,3,0)*VLOOKUP('Données projet'!$B$9,Paramètres!$A$1:$I$89,5,0)</f>
        <v>248.27712000000011</v>
      </c>
      <c r="P89" s="14">
        <f t="shared" si="87"/>
        <v>60.216863677580363</v>
      </c>
      <c r="Q89" s="22">
        <f t="shared" si="54"/>
        <v>537.29368823845255</v>
      </c>
      <c r="R89" s="62">
        <f t="shared" si="55"/>
        <v>830.62702157178592</v>
      </c>
      <c r="S89" s="62">
        <f ca="1">AVERAGE(OFFSET($R$3,0,0,'Données projet'!$E$9+1,1))-AVERAGE(OFFSET($H$3,0,0,'Données projet'!$E$9+1,1))</f>
        <v>386.31318162381291</v>
      </c>
      <c r="T89" s="62">
        <f t="shared" si="88"/>
        <v>233.32640143610547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279.80000000000013</v>
      </c>
      <c r="O90" s="14">
        <f>N90*VLOOKUP('Données projet'!$B$9,Paramètres!$A$1:$I$89,3,0)*VLOOKUP('Données projet'!$B$9,Paramètres!$A$1:$I$89,5,0)</f>
        <v>253.16304000000008</v>
      </c>
      <c r="P90" s="14">
        <f t="shared" si="87"/>
        <v>61.262761848635037</v>
      </c>
      <c r="Q90" s="22">
        <f t="shared" si="54"/>
        <v>547.62493821970611</v>
      </c>
      <c r="R90" s="62">
        <f t="shared" si="55"/>
        <v>840.95827155303937</v>
      </c>
      <c r="S90" s="62">
        <f ca="1">AVERAGE(OFFSET($R$3,0,0,'Données projet'!$E$9+1,1))-AVERAGE(OFFSET($H$3,0,0,'Données projet'!$E$9+1,1))</f>
        <v>386.31318162381291</v>
      </c>
      <c r="T90" s="62">
        <f t="shared" si="88"/>
        <v>233.32640143610547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285.2000000000001</v>
      </c>
      <c r="O91" s="14">
        <f>N91*VLOOKUP('Données projet'!$B$9,Paramètres!$A$1:$I$89,3,0)*VLOOKUP('Données projet'!$B$9,Paramètres!$A$1:$I$89,5,0)</f>
        <v>258.04896000000008</v>
      </c>
      <c r="P91" s="14">
        <f t="shared" si="87"/>
        <v>62.306312932555819</v>
      </c>
      <c r="Q91" s="22">
        <f t="shared" si="54"/>
        <v>557.95210035753485</v>
      </c>
      <c r="R91" s="62">
        <f t="shared" si="55"/>
        <v>851.2854336908681</v>
      </c>
      <c r="S91" s="62">
        <f ca="1">AVERAGE(OFFSET($R$3,0,0,'Données projet'!$E$9+1,1))-AVERAGE(OFFSET($H$3,0,0,'Données projet'!$E$9+1,1))</f>
        <v>386.31318162381291</v>
      </c>
      <c r="T91" s="62">
        <f t="shared" si="88"/>
        <v>233.32640143610547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290.60000000000008</v>
      </c>
      <c r="O92" s="14">
        <f>N92*VLOOKUP('Données projet'!$B$9,Paramètres!$A$1:$I$89,3,0)*VLOOKUP('Données projet'!$B$9,Paramètres!$A$1:$I$89,5,0)</f>
        <v>262.93488000000008</v>
      </c>
      <c r="P92" s="14">
        <f t="shared" si="87"/>
        <v>63.347566493432765</v>
      </c>
      <c r="Q92" s="22">
        <f t="shared" si="54"/>
        <v>568.27526097606221</v>
      </c>
      <c r="R92" s="62">
        <f t="shared" si="55"/>
        <v>861.60859430939558</v>
      </c>
      <c r="S92" s="62">
        <f ca="1">AVERAGE(OFFSET($R$3,0,0,'Données projet'!$E$9+1,1))-AVERAGE(OFFSET($H$3,0,0,'Données projet'!$E$9+1,1))</f>
        <v>386.31318162381291</v>
      </c>
      <c r="T92" s="62">
        <f t="shared" si="88"/>
        <v>233.32640143610547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2">
        <f t="shared" si="55"/>
        <v>871.92783634092143</v>
      </c>
      <c r="S93" s="62">
        <f ca="1">AVERAGE(OFFSET($R$3,0,0,'Données projet'!$E$9+1,1))-AVERAGE(OFFSET($H$3,0,0,'Données projet'!$E$9+1,1))</f>
        <v>386.31318162381291</v>
      </c>
      <c r="T93" s="62">
        <f t="shared" si="88"/>
        <v>233.32640143610547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280.00000000000006</v>
      </c>
      <c r="O94" s="14">
        <f>N94*VLOOKUP('Données projet'!$B$9,Paramètres!$A$1:$I$89,3,0)*VLOOKUP('Données projet'!$B$9,Paramètres!$A$1:$I$89,5,0)</f>
        <v>253.34400000000005</v>
      </c>
      <c r="P94" s="14">
        <f t="shared" si="87"/>
        <v>61.301453431926305</v>
      </c>
      <c r="Q94" s="22">
        <f t="shared" si="54"/>
        <v>548.00749806060503</v>
      </c>
      <c r="R94" s="62">
        <f t="shared" si="55"/>
        <v>841.34083139393829</v>
      </c>
      <c r="S94" s="62">
        <f ca="1">AVERAGE(OFFSET($R$3,0,0,'Données projet'!$E$9+1,1))-AVERAGE(OFFSET($H$3,0,0,'Données projet'!$E$9+1,1))</f>
        <v>386.31318162381291</v>
      </c>
      <c r="T94" s="62">
        <f t="shared" si="88"/>
        <v>233.32640143610547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285.00000000000006</v>
      </c>
      <c r="O95" s="14">
        <f>N95*VLOOKUP('Données projet'!$B$9,Paramètres!$A$1:$I$89,3,0)*VLOOKUP('Données projet'!$B$9,Paramètres!$A$1:$I$89,5,0)</f>
        <v>257.86800000000005</v>
      </c>
      <c r="P95" s="14">
        <f t="shared" si="87"/>
        <v>62.267704162827528</v>
      </c>
      <c r="Q95" s="22">
        <f t="shared" si="54"/>
        <v>557.56968475025803</v>
      </c>
      <c r="R95" s="62">
        <f t="shared" si="55"/>
        <v>850.90301808359141</v>
      </c>
      <c r="S95" s="62">
        <f ca="1">AVERAGE(OFFSET($R$3,0,0,'Données projet'!$E$9+1,1))-AVERAGE(OFFSET($H$3,0,0,'Données projet'!$E$9+1,1))</f>
        <v>386.31318162381291</v>
      </c>
      <c r="T95" s="62">
        <f t="shared" si="88"/>
        <v>233.32640143610547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290.00000000000006</v>
      </c>
      <c r="O96" s="14">
        <f>N96*VLOOKUP('Données projet'!$B$9,Paramètres!$A$1:$I$89,3,0)*VLOOKUP('Données projet'!$B$9,Paramètres!$A$1:$I$89,5,0)</f>
        <v>262.39200000000005</v>
      </c>
      <c r="P96" s="14">
        <f t="shared" si="87"/>
        <v>63.231983614474998</v>
      </c>
      <c r="Q96" s="22">
        <f t="shared" si="54"/>
        <v>567.12843812854396</v>
      </c>
      <c r="R96" s="62">
        <f t="shared" si="55"/>
        <v>860.46177146187733</v>
      </c>
      <c r="S96" s="62">
        <f ca="1">AVERAGE(OFFSET($R$3,0,0,'Données projet'!$E$9+1,1))-AVERAGE(OFFSET($H$3,0,0,'Données projet'!$E$9+1,1))</f>
        <v>386.31318162381291</v>
      </c>
      <c r="T96" s="62">
        <f t="shared" si="88"/>
        <v>233.32640143610547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295.00000000000006</v>
      </c>
      <c r="O97" s="14">
        <f>N97*VLOOKUP('Données projet'!$B$9,Paramètres!$A$1:$I$89,3,0)*VLOOKUP('Données projet'!$B$9,Paramètres!$A$1:$I$89,5,0)</f>
        <v>266.91600000000005</v>
      </c>
      <c r="P97" s="14">
        <f t="shared" si="87"/>
        <v>64.194329696332176</v>
      </c>
      <c r="Q97" s="22">
        <f t="shared" si="54"/>
        <v>576.68382422111188</v>
      </c>
      <c r="R97" s="62">
        <f t="shared" si="55"/>
        <v>870.01715755444525</v>
      </c>
      <c r="S97" s="62">
        <f ca="1">AVERAGE(OFFSET($R$3,0,0,'Données projet'!$E$9+1,1))-AVERAGE(OFFSET($H$3,0,0,'Données projet'!$E$9+1,1))</f>
        <v>386.31318162381291</v>
      </c>
      <c r="T97" s="62">
        <f t="shared" si="88"/>
        <v>233.32640143610547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300.00000000000006</v>
      </c>
      <c r="O98" s="14">
        <f>N98*VLOOKUP('Données projet'!$B$9,Paramètres!$A$1:$I$89,3,0)*VLOOKUP('Données projet'!$B$9,Paramètres!$A$1:$I$89,5,0)</f>
        <v>271.44000000000005</v>
      </c>
      <c r="P98" s="14">
        <f t="shared" si="87"/>
        <v>65.15477895915123</v>
      </c>
      <c r="Q98" s="22">
        <f t="shared" si="54"/>
        <v>586.2359066871885</v>
      </c>
      <c r="R98" s="62">
        <f t="shared" si="55"/>
        <v>879.56924002052187</v>
      </c>
      <c r="S98" s="62">
        <f ca="1">AVERAGE(OFFSET($R$3,0,0,'Données projet'!$E$9+1,1))-AVERAGE(OFFSET($H$3,0,0,'Données projet'!$E$9+1,1))</f>
        <v>386.31318162381291</v>
      </c>
      <c r="T98" s="62">
        <f t="shared" si="88"/>
        <v>233.32640143610547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283.80000000000007</v>
      </c>
      <c r="O99" s="14">
        <f>N99*VLOOKUP('Données projet'!$B$9,Paramètres!$A$1:$I$89,3,0)*VLOOKUP('Données projet'!$B$9,Paramètres!$A$1:$I$89,5,0)</f>
        <v>256.78224000000006</v>
      </c>
      <c r="P99" s="14">
        <f t="shared" si="87"/>
        <v>62.03598522681007</v>
      </c>
      <c r="Q99" s="22">
        <f t="shared" ref="Q99:Q130" si="107">(O99+P99)*0.475*44/12</f>
        <v>555.27507560336085</v>
      </c>
      <c r="R99" s="62">
        <f t="shared" si="55"/>
        <v>848.6084089366941</v>
      </c>
      <c r="S99" s="62">
        <f ca="1">AVERAGE(OFFSET($R$3,0,0,'Données projet'!$E$9+1,1))-AVERAGE(OFFSET($H$3,0,0,'Données projet'!$E$9+1,1))</f>
        <v>386.31318162381291</v>
      </c>
      <c r="T99" s="62">
        <f t="shared" si="88"/>
        <v>233.32640143610547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288.60000000000008</v>
      </c>
      <c r="O100" s="14">
        <f>N100*VLOOKUP('Données projet'!$B$9,Paramètres!$A$1:$I$89,3,0)*VLOOKUP('Données projet'!$B$9,Paramètres!$A$1:$I$89,5,0)</f>
        <v>261.12528000000009</v>
      </c>
      <c r="P100" s="14">
        <f t="shared" si="87"/>
        <v>62.962181856353716</v>
      </c>
      <c r="Q100" s="22">
        <f t="shared" si="107"/>
        <v>564.45232939981622</v>
      </c>
      <c r="R100" s="62">
        <f t="shared" si="55"/>
        <v>857.78566273314959</v>
      </c>
      <c r="S100" s="62">
        <f ca="1">AVERAGE(OFFSET($R$3,0,0,'Données projet'!$E$9+1,1))-AVERAGE(OFFSET($H$3,0,0,'Données projet'!$E$9+1,1))</f>
        <v>386.31318162381291</v>
      </c>
      <c r="T100" s="62">
        <f t="shared" si="88"/>
        <v>233.32640143610547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293.40000000000009</v>
      </c>
      <c r="O101" s="14">
        <f>N101*VLOOKUP('Données projet'!$B$9,Paramètres!$A$1:$I$89,3,0)*VLOOKUP('Données projet'!$B$9,Paramètres!$A$1:$I$89,5,0)</f>
        <v>265.46832000000012</v>
      </c>
      <c r="P101" s="14">
        <f t="shared" si="87"/>
        <v>63.886587047268812</v>
      </c>
      <c r="Q101" s="22">
        <f t="shared" si="107"/>
        <v>573.62646310732669</v>
      </c>
      <c r="R101" s="62">
        <f t="shared" si="55"/>
        <v>866.95979644066006</v>
      </c>
      <c r="S101" s="62">
        <f ca="1">AVERAGE(OFFSET($R$3,0,0,'Données projet'!$E$9+1,1))-AVERAGE(OFFSET($H$3,0,0,'Données projet'!$E$9+1,1))</f>
        <v>386.31318162381291</v>
      </c>
      <c r="T101" s="62">
        <f t="shared" si="88"/>
        <v>233.32640143610547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298.2000000000001</v>
      </c>
      <c r="O102" s="14">
        <f>N102*VLOOKUP('Données projet'!$B$9,Paramètres!$A$1:$I$89,3,0)*VLOOKUP('Données projet'!$B$9,Paramètres!$A$1:$I$89,5,0)</f>
        <v>269.81136000000009</v>
      </c>
      <c r="P102" s="14">
        <f t="shared" si="87"/>
        <v>64.809233490575778</v>
      </c>
      <c r="Q102" s="22">
        <f t="shared" si="107"/>
        <v>582.79753366275293</v>
      </c>
      <c r="R102" s="62">
        <f t="shared" si="55"/>
        <v>876.1308669960863</v>
      </c>
      <c r="S102" s="62">
        <f ca="1">AVERAGE(OFFSET($R$3,0,0,'Données projet'!$E$9+1,1))-AVERAGE(OFFSET($H$3,0,0,'Données projet'!$E$9+1,1))</f>
        <v>386.31318162381291</v>
      </c>
      <c r="T102" s="62">
        <f t="shared" si="88"/>
        <v>233.32640143610547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303.00000000000011</v>
      </c>
      <c r="O103" s="14">
        <f>N103*VLOOKUP('Données projet'!$B$9,Paramètres!$A$1:$I$89,3,0)*VLOOKUP('Données projet'!$B$9,Paramètres!$A$1:$I$89,5,0)</f>
        <v>274.15440000000012</v>
      </c>
      <c r="P103" s="14">
        <f t="shared" si="87"/>
        <v>65.730152764515836</v>
      </c>
      <c r="Q103" s="22">
        <f t="shared" si="107"/>
        <v>591.96559606486528</v>
      </c>
      <c r="R103" s="62">
        <f t="shared" si="55"/>
        <v>885.29892939819865</v>
      </c>
      <c r="S103" s="62">
        <f ca="1">AVERAGE(OFFSET($R$3,0,0,'Données projet'!$E$9+1,1))-AVERAGE(OFFSET($H$3,0,0,'Données projet'!$E$9+1,1))</f>
        <v>386.31318162381291</v>
      </c>
      <c r="T103" s="62">
        <f t="shared" si="88"/>
        <v>233.32640143610547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286.40000000000009</v>
      </c>
      <c r="O104" s="14">
        <f>N104*VLOOKUP('Données projet'!$B$9,Paramètres!$A$1:$I$89,3,0)*VLOOKUP('Données projet'!$B$9,Paramètres!$A$1:$I$89,5,0)</f>
        <v>259.13472000000007</v>
      </c>
      <c r="P104" s="14">
        <f t="shared" si="87"/>
        <v>62.537899457959263</v>
      </c>
      <c r="Q104" s="22">
        <f t="shared" si="107"/>
        <v>560.24647888927916</v>
      </c>
      <c r="R104" s="62">
        <f t="shared" si="55"/>
        <v>853.57981222261242</v>
      </c>
      <c r="S104" s="62">
        <f ca="1">AVERAGE(OFFSET($R$3,0,0,'Données projet'!$E$9+1,1))-AVERAGE(OFFSET($H$3,0,0,'Données projet'!$E$9+1,1))</f>
        <v>386.31318162381291</v>
      </c>
      <c r="T104" s="62">
        <f t="shared" si="88"/>
        <v>233.32640143610547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290.80000000000007</v>
      </c>
      <c r="O105" s="14">
        <f>N105*VLOOKUP('Données projet'!$B$9,Paramètres!$A$1:$I$89,3,0)*VLOOKUP('Données projet'!$B$9,Paramètres!$A$1:$I$89,5,0)</f>
        <v>263.11584000000005</v>
      </c>
      <c r="P105" s="14">
        <f t="shared" si="87"/>
        <v>63.386087944423444</v>
      </c>
      <c r="Q105" s="22">
        <f t="shared" si="107"/>
        <v>568.65752450320417</v>
      </c>
      <c r="R105" s="62">
        <f t="shared" si="55"/>
        <v>861.99085783653754</v>
      </c>
      <c r="S105" s="62">
        <f ca="1">AVERAGE(OFFSET($R$3,0,0,'Données projet'!$E$9+1,1))-AVERAGE(OFFSET($H$3,0,0,'Données projet'!$E$9+1,1))</f>
        <v>386.31318162381291</v>
      </c>
      <c r="T105" s="62">
        <f t="shared" si="88"/>
        <v>233.32640143610547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295.20000000000005</v>
      </c>
      <c r="O106" s="14">
        <f>N106*VLOOKUP('Données projet'!$B$9,Paramètres!$A$1:$I$89,3,0)*VLOOKUP('Données projet'!$B$9,Paramètres!$A$1:$I$89,5,0)</f>
        <v>267.09696000000002</v>
      </c>
      <c r="P106" s="14">
        <f t="shared" si="87"/>
        <v>64.232783846951989</v>
      </c>
      <c r="Q106" s="22">
        <f t="shared" si="107"/>
        <v>577.06597053344137</v>
      </c>
      <c r="R106" s="62">
        <f t="shared" si="55"/>
        <v>870.39930386677474</v>
      </c>
      <c r="S106" s="62">
        <f ca="1">AVERAGE(OFFSET($R$3,0,0,'Données projet'!$E$9+1,1))-AVERAGE(OFFSET($H$3,0,0,'Données projet'!$E$9+1,1))</f>
        <v>386.31318162381291</v>
      </c>
      <c r="T106" s="62">
        <f t="shared" si="88"/>
        <v>233.32640143610547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299.60000000000002</v>
      </c>
      <c r="O107" s="14">
        <f>N107*VLOOKUP('Données projet'!$B$9,Paramètres!$A$1:$I$89,3,0)*VLOOKUP('Données projet'!$B$9,Paramètres!$A$1:$I$89,5,0)</f>
        <v>271.07808</v>
      </c>
      <c r="P107" s="14">
        <f t="shared" si="87"/>
        <v>65.078011982620964</v>
      </c>
      <c r="Q107" s="22">
        <f t="shared" si="107"/>
        <v>585.47186020306481</v>
      </c>
      <c r="R107" s="62">
        <f t="shared" si="55"/>
        <v>878.80519353639806</v>
      </c>
      <c r="S107" s="62">
        <f ca="1">AVERAGE(OFFSET($R$3,0,0,'Données projet'!$E$9+1,1))-AVERAGE(OFFSET($H$3,0,0,'Données projet'!$E$9+1,1))</f>
        <v>386.31318162381291</v>
      </c>
      <c r="T107" s="62">
        <f t="shared" si="88"/>
        <v>233.32640143610547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304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304</v>
      </c>
      <c r="O108" s="14">
        <f>N108*VLOOKUP('Données projet'!$B$9,Paramètres!$A$1:$I$89,3,0)*VLOOKUP('Données projet'!$B$9,Paramètres!$A$1:$I$89,5,0)</f>
        <v>275.05919999999998</v>
      </c>
      <c r="P108" s="14">
        <f t="shared" si="87"/>
        <v>65.921796397718381</v>
      </c>
      <c r="Q108" s="22">
        <f t="shared" si="107"/>
        <v>593.87523539269284</v>
      </c>
      <c r="R108" s="62">
        <f t="shared" si="55"/>
        <v>887.20856872602621</v>
      </c>
      <c r="S108" s="62">
        <f ca="1">AVERAGE(OFFSET($R$3,0,0,'Données projet'!$E$9+1,1))-AVERAGE(OFFSET($H$3,0,0,'Données projet'!$E$9+1,1))</f>
        <v>386.31318162381291</v>
      </c>
      <c r="T108" s="62">
        <f t="shared" si="88"/>
        <v>233.32640143610547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288.2</v>
      </c>
      <c r="O109" s="14">
        <f>N109*VLOOKUP('Données projet'!$B$9,Paramètres!$A$1:$I$89,3,0)*VLOOKUP('Données projet'!$B$9,Paramètres!$A$1:$I$89,5,0)</f>
        <v>260.76335999999998</v>
      </c>
      <c r="P109" s="14">
        <f t="shared" si="87"/>
        <v>62.885067686032009</v>
      </c>
      <c r="Q109" s="22">
        <f t="shared" si="107"/>
        <v>563.68767821983909</v>
      </c>
      <c r="R109" s="62">
        <f t="shared" si="55"/>
        <v>857.02101155317246</v>
      </c>
      <c r="S109" s="62">
        <f ca="1">AVERAGE(OFFSET($R$3,0,0,'Données projet'!$E$9+1,1))-AVERAGE(OFFSET($H$3,0,0,'Données projet'!$E$9+1,1))</f>
        <v>386.31318162381291</v>
      </c>
      <c r="T109" s="62">
        <f t="shared" si="88"/>
        <v>233.32640143610547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292.39999999999998</v>
      </c>
      <c r="O110" s="14">
        <f>N110*VLOOKUP('Données projet'!$B$9,Paramètres!$A$1:$I$89,3,0)*VLOOKUP('Données projet'!$B$9,Paramètres!$A$1:$I$89,5,0)</f>
        <v>264.56351999999998</v>
      </c>
      <c r="P110" s="14">
        <f t="shared" si="87"/>
        <v>63.694148737013862</v>
      </c>
      <c r="Q110" s="22">
        <f t="shared" si="107"/>
        <v>571.71543971696565</v>
      </c>
      <c r="R110" s="62">
        <f t="shared" si="55"/>
        <v>865.04877305029891</v>
      </c>
      <c r="S110" s="62">
        <f ca="1">AVERAGE(OFFSET($R$3,0,0,'Données projet'!$E$9+1,1))-AVERAGE(OFFSET($H$3,0,0,'Données projet'!$E$9+1,1))</f>
        <v>386.31318162381291</v>
      </c>
      <c r="T110" s="62">
        <f t="shared" si="88"/>
        <v>233.32640143610547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296.59999999999997</v>
      </c>
      <c r="O111" s="14">
        <f>N111*VLOOKUP('Données projet'!$B$9,Paramètres!$A$1:$I$89,3,0)*VLOOKUP('Données projet'!$B$9,Paramètres!$A$1:$I$89,5,0)</f>
        <v>268.36367999999993</v>
      </c>
      <c r="P111" s="14">
        <f t="shared" si="87"/>
        <v>64.501878120988167</v>
      </c>
      <c r="Q111" s="22">
        <f t="shared" si="107"/>
        <v>579.74084706072097</v>
      </c>
      <c r="R111" s="62">
        <f t="shared" si="55"/>
        <v>873.07418039405434</v>
      </c>
      <c r="S111" s="62">
        <f ca="1">AVERAGE(OFFSET($R$3,0,0,'Données projet'!$E$9+1,1))-AVERAGE(OFFSET($H$3,0,0,'Données projet'!$E$9+1,1))</f>
        <v>386.31318162381291</v>
      </c>
      <c r="T111" s="62">
        <f t="shared" si="88"/>
        <v>233.32640143610547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300.79999999999995</v>
      </c>
      <c r="O112" s="14">
        <f>N112*VLOOKUP('Données projet'!$B$9,Paramètres!$A$1:$I$89,3,0)*VLOOKUP('Données projet'!$B$9,Paramètres!$A$1:$I$89,5,0)</f>
        <v>272.16383999999994</v>
      </c>
      <c r="P112" s="14">
        <f t="shared" si="87"/>
        <v>65.308277189978241</v>
      </c>
      <c r="Q112" s="22">
        <f t="shared" si="107"/>
        <v>587.76393743921199</v>
      </c>
      <c r="R112" s="62">
        <f t="shared" si="55"/>
        <v>881.09727077254524</v>
      </c>
      <c r="S112" s="62">
        <f ca="1">AVERAGE(OFFSET($R$3,0,0,'Données projet'!$E$9+1,1))-AVERAGE(OFFSET($H$3,0,0,'Données projet'!$E$9+1,1))</f>
        <v>386.31318162381291</v>
      </c>
      <c r="T112" s="62">
        <f t="shared" si="88"/>
        <v>233.32640143610547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304.99999999999994</v>
      </c>
      <c r="O113" s="14">
        <f>N113*VLOOKUP('Données projet'!$B$9,Paramètres!$A$1:$I$89,3,0)*VLOOKUP('Données projet'!$B$9,Paramètres!$A$1:$I$89,5,0)</f>
        <v>275.96399999999994</v>
      </c>
      <c r="P113" s="14">
        <f t="shared" si="87"/>
        <v>66.113366665488911</v>
      </c>
      <c r="Q113" s="22">
        <f t="shared" si="107"/>
        <v>595.7847469423931</v>
      </c>
      <c r="R113" s="62">
        <f t="shared" si="55"/>
        <v>889.11808027572647</v>
      </c>
      <c r="S113" s="62">
        <f ca="1">AVERAGE(OFFSET($R$3,0,0,'Données projet'!$E$9+1,1))-AVERAGE(OFFSET($H$3,0,0,'Données projet'!$E$9+1,1))</f>
        <v>386.31318162381291</v>
      </c>
      <c r="T113" s="62">
        <f t="shared" si="88"/>
        <v>233.32640143610547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289.79999999999995</v>
      </c>
      <c r="O114" s="14">
        <f>N114*VLOOKUP('Données projet'!$B$9,Paramètres!$A$1:$I$89,3,0)*VLOOKUP('Données projet'!$B$9,Paramètres!$A$1:$I$89,5,0)</f>
        <v>262.21103999999997</v>
      </c>
      <c r="P114" s="14">
        <f t="shared" si="87"/>
        <v>63.193449804905853</v>
      </c>
      <c r="Q114" s="22">
        <f t="shared" si="107"/>
        <v>566.7461530768777</v>
      </c>
      <c r="R114" s="62">
        <f t="shared" si="55"/>
        <v>860.07948641021108</v>
      </c>
      <c r="S114" s="62">
        <f ca="1">AVERAGE(OFFSET($R$3,0,0,'Données projet'!$E$9+1,1))-AVERAGE(OFFSET($H$3,0,0,'Données projet'!$E$9+1,1))</f>
        <v>386.31318162381291</v>
      </c>
      <c r="T114" s="62">
        <f t="shared" si="88"/>
        <v>233.32640143610547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293.59999999999997</v>
      </c>
      <c r="O115" s="14">
        <f>N115*VLOOKUP('Données projet'!$B$9,Paramètres!$A$1:$I$89,3,0)*VLOOKUP('Données projet'!$B$9,Paramètres!$A$1:$I$89,5,0)</f>
        <v>265.64927999999998</v>
      </c>
      <c r="P115" s="14">
        <f t="shared" si="87"/>
        <v>63.92506554034702</v>
      </c>
      <c r="Q115" s="22">
        <f t="shared" si="107"/>
        <v>574.00865181610436</v>
      </c>
      <c r="R115" s="62">
        <f t="shared" si="55"/>
        <v>867.34198514943773</v>
      </c>
      <c r="S115" s="62">
        <f ca="1">AVERAGE(OFFSET($R$3,0,0,'Données projet'!$E$9+1,1))-AVERAGE(OFFSET($H$3,0,0,'Données projet'!$E$9+1,1))</f>
        <v>386.31318162381291</v>
      </c>
      <c r="T115" s="62">
        <f t="shared" si="88"/>
        <v>233.32640143610547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297.39999999999998</v>
      </c>
      <c r="O116" s="14">
        <f>N116*VLOOKUP('Données projet'!$B$9,Paramètres!$A$1:$I$89,3,0)*VLOOKUP('Données projet'!$B$9,Paramètres!$A$1:$I$89,5,0)</f>
        <v>269.08751999999993</v>
      </c>
      <c r="P116" s="14">
        <f t="shared" si="87"/>
        <v>64.65557986510305</v>
      </c>
      <c r="Q116" s="22">
        <f t="shared" si="107"/>
        <v>581.26923226505437</v>
      </c>
      <c r="R116" s="62">
        <f t="shared" si="55"/>
        <v>874.60256559838763</v>
      </c>
      <c r="S116" s="62">
        <f ca="1">AVERAGE(OFFSET($R$3,0,0,'Données projet'!$E$9+1,1))-AVERAGE(OFFSET($H$3,0,0,'Données projet'!$E$9+1,1))</f>
        <v>386.31318162381291</v>
      </c>
      <c r="T116" s="62">
        <f t="shared" si="88"/>
        <v>233.32640143610547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301.2</v>
      </c>
      <c r="O117" s="14">
        <f>N117*VLOOKUP('Données projet'!$B$9,Paramètres!$A$1:$I$89,3,0)*VLOOKUP('Données projet'!$B$9,Paramètres!$A$1:$I$89,5,0)</f>
        <v>272.52575999999993</v>
      </c>
      <c r="P117" s="14">
        <f t="shared" si="87"/>
        <v>65.385008479641868</v>
      </c>
      <c r="Q117" s="22">
        <f t="shared" si="107"/>
        <v>588.52792176870946</v>
      </c>
      <c r="R117" s="62">
        <f t="shared" si="55"/>
        <v>881.86125510204283</v>
      </c>
      <c r="S117" s="62">
        <f ca="1">AVERAGE(OFFSET($R$3,0,0,'Données projet'!$E$9+1,1))-AVERAGE(OFFSET($H$3,0,0,'Données projet'!$E$9+1,1))</f>
        <v>386.31318162381291</v>
      </c>
      <c r="T117" s="62">
        <f t="shared" si="88"/>
        <v>233.32640143610547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305</v>
      </c>
      <c r="O118" s="14">
        <f>N118*VLOOKUP('Données projet'!$B$9,Paramètres!$A$1:$I$89,3,0)*VLOOKUP('Données projet'!$B$9,Paramètres!$A$1:$I$89,5,0)</f>
        <v>275.964</v>
      </c>
      <c r="P118" s="14">
        <f t="shared" si="87"/>
        <v>66.113366665488911</v>
      </c>
      <c r="Q118" s="22">
        <f t="shared" si="107"/>
        <v>595.7847469423931</v>
      </c>
      <c r="R118" s="62">
        <f t="shared" si="55"/>
        <v>889.11808027572647</v>
      </c>
      <c r="S118" s="62">
        <f ca="1">AVERAGE(OFFSET($R$3,0,0,'Données projet'!$E$9+1,1))-AVERAGE(OFFSET($H$3,0,0,'Données projet'!$E$9+1,1))</f>
        <v>386.31318162381291</v>
      </c>
      <c r="T118" s="62">
        <f t="shared" si="88"/>
        <v>233.32640143610547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290.60000000000002</v>
      </c>
      <c r="O119" s="14">
        <f>N119*VLOOKUP('Données projet'!$B$9,Paramètres!$A$1:$I$89,3,0)*VLOOKUP('Données projet'!$B$9,Paramètres!$A$1:$I$89,5,0)</f>
        <v>262.93488000000002</v>
      </c>
      <c r="P119" s="14">
        <f t="shared" si="87"/>
        <v>63.347566493432765</v>
      </c>
      <c r="Q119" s="22">
        <f t="shared" si="107"/>
        <v>568.27526097606199</v>
      </c>
      <c r="R119" s="62">
        <f t="shared" si="55"/>
        <v>861.60859430939536</v>
      </c>
      <c r="S119" s="62">
        <f ca="1">AVERAGE(OFFSET($R$3,0,0,'Données projet'!$E$9+1,1))-AVERAGE(OFFSET($H$3,0,0,'Données projet'!$E$9+1,1))</f>
        <v>386.31318162381291</v>
      </c>
      <c r="T119" s="62">
        <f t="shared" si="88"/>
        <v>233.32640143610547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294.20000000000005</v>
      </c>
      <c r="O120" s="14">
        <f>N120*VLOOKUP('Données projet'!$B$9,Paramètres!$A$1:$I$89,3,0)*VLOOKUP('Données projet'!$B$9,Paramètres!$A$1:$I$89,5,0)</f>
        <v>266.19216000000006</v>
      </c>
      <c r="P120" s="14">
        <f t="shared" si="87"/>
        <v>64.04048272345976</v>
      </c>
      <c r="Q120" s="22">
        <f t="shared" si="107"/>
        <v>575.15518607669253</v>
      </c>
      <c r="R120" s="62">
        <f t="shared" si="55"/>
        <v>868.4885194100259</v>
      </c>
      <c r="S120" s="62">
        <f ca="1">AVERAGE(OFFSET($R$3,0,0,'Données projet'!$E$9+1,1))-AVERAGE(OFFSET($H$3,0,0,'Données projet'!$E$9+1,1))</f>
        <v>386.31318162381291</v>
      </c>
      <c r="T120" s="62">
        <f t="shared" si="88"/>
        <v>233.32640143610547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297.80000000000007</v>
      </c>
      <c r="O121" s="14">
        <f>N121*VLOOKUP('Données projet'!$B$9,Paramètres!$A$1:$I$89,3,0)*VLOOKUP('Données projet'!$B$9,Paramètres!$A$1:$I$89,5,0)</f>
        <v>269.44944000000004</v>
      </c>
      <c r="P121" s="14">
        <f t="shared" si="87"/>
        <v>64.732412683644569</v>
      </c>
      <c r="Q121" s="22">
        <f t="shared" si="107"/>
        <v>582.03339342401432</v>
      </c>
      <c r="R121" s="62">
        <f t="shared" si="55"/>
        <v>875.36672675734758</v>
      </c>
      <c r="S121" s="62">
        <f ca="1">AVERAGE(OFFSET($R$3,0,0,'Données projet'!$E$9+1,1))-AVERAGE(OFFSET($H$3,0,0,'Données projet'!$E$9+1,1))</f>
        <v>386.31318162381291</v>
      </c>
      <c r="T121" s="62">
        <f t="shared" si="88"/>
        <v>233.32640143610547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301.40000000000009</v>
      </c>
      <c r="O122" s="14">
        <f>N122*VLOOKUP('Données projet'!$B$9,Paramètres!$A$1:$I$89,3,0)*VLOOKUP('Données projet'!$B$9,Paramètres!$A$1:$I$89,5,0)</f>
        <v>272.70672000000008</v>
      </c>
      <c r="P122" s="14">
        <f t="shared" si="87"/>
        <v>65.423369675748305</v>
      </c>
      <c r="Q122" s="22">
        <f t="shared" si="107"/>
        <v>588.90990618526166</v>
      </c>
      <c r="R122" s="62">
        <f t="shared" si="55"/>
        <v>882.24323951859492</v>
      </c>
      <c r="S122" s="62">
        <f ca="1">AVERAGE(OFFSET($R$3,0,0,'Données projet'!$E$9+1,1))-AVERAGE(OFFSET($H$3,0,0,'Données projet'!$E$9+1,1))</f>
        <v>386.31318162381291</v>
      </c>
      <c r="T122" s="62">
        <f t="shared" si="88"/>
        <v>233.32640143610547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305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305.00000000000011</v>
      </c>
      <c r="O123" s="14">
        <f>N123*VLOOKUP('Données projet'!$B$9,Paramètres!$A$1:$I$89,3,0)*VLOOKUP('Données projet'!$B$9,Paramètres!$A$1:$I$89,5,0)</f>
        <v>275.96400000000011</v>
      </c>
      <c r="P123" s="14">
        <f t="shared" si="87"/>
        <v>66.113366665488911</v>
      </c>
      <c r="Q123" s="22">
        <f t="shared" si="107"/>
        <v>595.78474694239333</v>
      </c>
      <c r="R123" s="62">
        <f t="shared" si="55"/>
        <v>889.1180802757267</v>
      </c>
      <c r="S123" s="62">
        <f ca="1">AVERAGE(OFFSET($R$3,0,0,'Données projet'!$E$9+1,1))-AVERAGE(OFFSET($H$3,0,0,'Données projet'!$E$9+1,1))</f>
        <v>386.31318162381291</v>
      </c>
      <c r="T123" s="62">
        <f t="shared" si="88"/>
        <v>233.32640143610547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305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386.31318162381291</v>
      </c>
      <c r="T124" s="62">
        <f t="shared" si="88"/>
        <v>233.32640143610547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386.31318162381291</v>
      </c>
      <c r="T125" s="62">
        <f t="shared" si="88"/>
        <v>233.32640143610547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386.31318162381291</v>
      </c>
      <c r="T126" s="62">
        <f t="shared" si="88"/>
        <v>233.32640143610547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386.31318162381291</v>
      </c>
      <c r="T127" s="62">
        <f t="shared" si="88"/>
        <v>233.32640143610547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386.31318162381291</v>
      </c>
      <c r="T128" s="62">
        <f t="shared" si="88"/>
        <v>233.32640143610547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386.31318162381291</v>
      </c>
      <c r="T129" s="62">
        <f t="shared" si="88"/>
        <v>233.32640143610547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386.31318162381291</v>
      </c>
      <c r="T130" s="62">
        <f t="shared" si="88"/>
        <v>233.32640143610547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386.31318162381291</v>
      </c>
      <c r="T131" s="62">
        <f t="shared" si="88"/>
        <v>233.32640143610547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386.31318162381291</v>
      </c>
      <c r="T132" s="62">
        <f t="shared" si="88"/>
        <v>233.32640143610547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386.31318162381291</v>
      </c>
      <c r="T133" s="62">
        <f t="shared" ref="T133:T196" si="142">$T$3</f>
        <v>233.32640143610547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386.31318162381291</v>
      </c>
      <c r="T134" s="62">
        <f t="shared" si="142"/>
        <v>233.32640143610547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386.31318162381291</v>
      </c>
      <c r="T135" s="62">
        <f t="shared" si="142"/>
        <v>233.32640143610547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386.31318162381291</v>
      </c>
      <c r="T136" s="62">
        <f t="shared" si="142"/>
        <v>233.32640143610547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386.31318162381291</v>
      </c>
      <c r="T137" s="62">
        <f t="shared" si="142"/>
        <v>233.32640143610547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386.31318162381291</v>
      </c>
      <c r="T138" s="62">
        <f t="shared" si="142"/>
        <v>233.32640143610547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386.31318162381291</v>
      </c>
      <c r="T139" s="62">
        <f t="shared" si="142"/>
        <v>233.32640143610547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386.31318162381291</v>
      </c>
      <c r="T140" s="62">
        <f t="shared" si="142"/>
        <v>233.32640143610547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386.31318162381291</v>
      </c>
      <c r="T141" s="62">
        <f t="shared" si="142"/>
        <v>233.32640143610547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386.31318162381291</v>
      </c>
      <c r="T142" s="62">
        <f t="shared" si="142"/>
        <v>233.32640143610547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386.31318162381291</v>
      </c>
      <c r="T143" s="62">
        <f t="shared" si="142"/>
        <v>233.32640143610547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386.31318162381291</v>
      </c>
      <c r="T144" s="62">
        <f t="shared" si="142"/>
        <v>233.32640143610547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386.31318162381291</v>
      </c>
      <c r="T145" s="62">
        <f t="shared" si="142"/>
        <v>233.32640143610547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386.31318162381291</v>
      </c>
      <c r="T146" s="62">
        <f t="shared" si="142"/>
        <v>233.32640143610547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386.31318162381291</v>
      </c>
      <c r="T147" s="62">
        <f t="shared" si="142"/>
        <v>233.32640143610547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386.31318162381291</v>
      </c>
      <c r="T148" s="62">
        <f t="shared" si="142"/>
        <v>233.32640143610547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386.31318162381291</v>
      </c>
      <c r="T149" s="62">
        <f t="shared" si="142"/>
        <v>233.32640143610547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386.31318162381291</v>
      </c>
      <c r="T150" s="62">
        <f t="shared" si="142"/>
        <v>233.32640143610547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386.31318162381291</v>
      </c>
      <c r="T151" s="62">
        <f t="shared" si="142"/>
        <v>233.32640143610547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386.31318162381291</v>
      </c>
      <c r="T152" s="62">
        <f t="shared" si="142"/>
        <v>233.32640143610547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386.31318162381291</v>
      </c>
      <c r="T153" s="62">
        <f t="shared" si="142"/>
        <v>233.32640143610547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386.31318162381291</v>
      </c>
      <c r="T154" s="62">
        <f t="shared" si="142"/>
        <v>233.32640143610547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386.31318162381291</v>
      </c>
      <c r="T155" s="62">
        <f t="shared" si="142"/>
        <v>233.32640143610547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386.31318162381291</v>
      </c>
      <c r="T156" s="62">
        <f t="shared" si="142"/>
        <v>233.32640143610547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386.31318162381291</v>
      </c>
      <c r="T157" s="62">
        <f t="shared" si="142"/>
        <v>233.32640143610547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386.31318162381291</v>
      </c>
      <c r="T158" s="62">
        <f t="shared" si="142"/>
        <v>233.32640143610547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386.31318162381291</v>
      </c>
      <c r="T159" s="62">
        <f t="shared" si="142"/>
        <v>233.32640143610547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386.31318162381291</v>
      </c>
      <c r="T160" s="62">
        <f t="shared" si="142"/>
        <v>233.32640143610547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386.31318162381291</v>
      </c>
      <c r="T161" s="62">
        <f t="shared" si="142"/>
        <v>233.32640143610547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386.31318162381291</v>
      </c>
      <c r="T162" s="62">
        <f t="shared" si="142"/>
        <v>233.32640143610547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386.31318162381291</v>
      </c>
      <c r="T163" s="62">
        <f t="shared" si="142"/>
        <v>233.32640143610547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386.31318162381291</v>
      </c>
      <c r="T164" s="62">
        <f t="shared" si="142"/>
        <v>233.32640143610547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386.31318162381291</v>
      </c>
      <c r="T165" s="62">
        <f t="shared" si="142"/>
        <v>233.32640143610547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386.31318162381291</v>
      </c>
      <c r="T166" s="62">
        <f t="shared" si="142"/>
        <v>233.32640143610547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386.31318162381291</v>
      </c>
      <c r="T167" s="62">
        <f t="shared" si="142"/>
        <v>233.32640143610547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386.31318162381291</v>
      </c>
      <c r="T168" s="62">
        <f t="shared" si="142"/>
        <v>233.32640143610547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386.31318162381291</v>
      </c>
      <c r="T169" s="62">
        <f t="shared" si="142"/>
        <v>233.32640143610547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386.31318162381291</v>
      </c>
      <c r="T170" s="62">
        <f t="shared" si="142"/>
        <v>233.32640143610547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386.31318162381291</v>
      </c>
      <c r="T171" s="62">
        <f t="shared" si="142"/>
        <v>233.32640143610547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386.31318162381291</v>
      </c>
      <c r="T172" s="62">
        <f t="shared" si="142"/>
        <v>233.32640143610547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386.31318162381291</v>
      </c>
      <c r="T173" s="62">
        <f t="shared" si="142"/>
        <v>233.32640143610547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386.31318162381291</v>
      </c>
      <c r="T174" s="62">
        <f t="shared" si="142"/>
        <v>233.32640143610547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386.31318162381291</v>
      </c>
      <c r="T175" s="62">
        <f t="shared" si="142"/>
        <v>233.32640143610547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386.31318162381291</v>
      </c>
      <c r="T176" s="62">
        <f t="shared" si="142"/>
        <v>233.32640143610547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386.31318162381291</v>
      </c>
      <c r="T177" s="62">
        <f t="shared" si="142"/>
        <v>233.32640143610547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386.31318162381291</v>
      </c>
      <c r="T178" s="62">
        <f t="shared" si="142"/>
        <v>233.32640143610547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386.31318162381291</v>
      </c>
      <c r="T179" s="62">
        <f t="shared" si="142"/>
        <v>233.32640143610547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386.31318162381291</v>
      </c>
      <c r="T180" s="62">
        <f t="shared" si="142"/>
        <v>233.32640143610547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386.31318162381291</v>
      </c>
      <c r="T181" s="62">
        <f t="shared" si="142"/>
        <v>233.32640143610547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386.31318162381291</v>
      </c>
      <c r="T182" s="62">
        <f t="shared" si="142"/>
        <v>233.32640143610547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386.31318162381291</v>
      </c>
      <c r="T183" s="62">
        <f t="shared" si="142"/>
        <v>233.32640143610547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386.31318162381291</v>
      </c>
      <c r="T184" s="62">
        <f t="shared" si="142"/>
        <v>233.32640143610547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386.31318162381291</v>
      </c>
      <c r="T185" s="62">
        <f t="shared" si="142"/>
        <v>233.32640143610547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386.31318162381291</v>
      </c>
      <c r="T186" s="62">
        <f t="shared" si="142"/>
        <v>233.32640143610547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386.31318162381291</v>
      </c>
      <c r="T187" s="62">
        <f t="shared" si="142"/>
        <v>233.32640143610547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386.31318162381291</v>
      </c>
      <c r="T188" s="62">
        <f t="shared" si="142"/>
        <v>233.32640143610547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386.31318162381291</v>
      </c>
      <c r="T189" s="62">
        <f t="shared" si="142"/>
        <v>233.32640143610547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386.31318162381291</v>
      </c>
      <c r="T190" s="62">
        <f t="shared" si="142"/>
        <v>233.32640143610547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386.31318162381291</v>
      </c>
      <c r="T191" s="62">
        <f t="shared" si="142"/>
        <v>233.32640143610547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386.31318162381291</v>
      </c>
      <c r="T192" s="62">
        <f t="shared" si="142"/>
        <v>233.32640143610547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386.31318162381291</v>
      </c>
      <c r="T193" s="62">
        <f t="shared" si="142"/>
        <v>233.32640143610547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386.31318162381291</v>
      </c>
      <c r="T194" s="62">
        <f t="shared" si="142"/>
        <v>233.32640143610547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386.31318162381291</v>
      </c>
      <c r="T195" s="62">
        <f t="shared" si="142"/>
        <v>233.32640143610547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386.31318162381291</v>
      </c>
      <c r="T196" s="62">
        <f t="shared" si="142"/>
        <v>233.32640143610547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386.31318162381291</v>
      </c>
      <c r="T197" s="62">
        <f t="shared" ref="T197:T203" si="204">$T$3</f>
        <v>233.32640143610547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386.31318162381291</v>
      </c>
      <c r="T198" s="62">
        <f t="shared" si="204"/>
        <v>233.32640143610547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386.31318162381291</v>
      </c>
      <c r="T199" s="62">
        <f t="shared" si="204"/>
        <v>233.32640143610547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386.31318162381291</v>
      </c>
      <c r="T200" s="62">
        <f t="shared" si="204"/>
        <v>233.32640143610547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386.31318162381291</v>
      </c>
      <c r="T201" s="62">
        <f t="shared" si="204"/>
        <v>233.32640143610547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386.31318162381291</v>
      </c>
      <c r="T202" s="62">
        <f t="shared" si="204"/>
        <v>233.32640143610547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386.31318162381291</v>
      </c>
      <c r="T203" s="62">
        <f t="shared" si="204"/>
        <v>233.32640143610547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M12" sqref="M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1.6</v>
      </c>
      <c r="C6" s="156">
        <f ca="1">IF(OR('Données projet'!B9="",'Données projet'!C9="",'Données projet'!C9=0%),0,Calculateur!S3)</f>
        <v>386.31318162381291</v>
      </c>
      <c r="D6" s="156">
        <f>IF(OR('Données projet'!B9="",'Données projet'!C9="",'Données projet'!C9=0%),0,Calculateur!T3)</f>
        <v>233.32640143610547</v>
      </c>
      <c r="E6" s="156">
        <f ca="1">MIN(C6,D6)</f>
        <v>233.32640143610547</v>
      </c>
      <c r="F6" s="156">
        <f ca="1">E6*B6</f>
        <v>373.32224229776875</v>
      </c>
      <c r="G6" s="156">
        <f ca="1">F6*(100%-'Données projet'!$C$24)*(100%-'Données projet'!$C$25)*(100%-'Données projet'!$C$26)*(100%-'Données projet'!$C$27)</f>
        <v>302.3910162611927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11.600000000000001</v>
      </c>
      <c r="K6" s="160">
        <f>J6*(100%-'Données projet'!$C$24)*(100%-'Données projet'!$C$25)*(100%-'Données projet'!$C$26)*(100%-'Données projet'!$C$27)</f>
        <v>9.3960000000000008</v>
      </c>
      <c r="L6" s="161">
        <f ca="1">G6+I6+K6</f>
        <v>311.78701626119272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373.32224229776875</v>
      </c>
      <c r="G16" s="175">
        <f t="shared" ca="1" si="3"/>
        <v>302.3910162611927</v>
      </c>
      <c r="H16" s="176">
        <f t="shared" si="3"/>
        <v>0</v>
      </c>
      <c r="I16" s="176">
        <f t="shared" si="3"/>
        <v>0</v>
      </c>
      <c r="J16" s="177">
        <f t="shared" si="3"/>
        <v>11.600000000000001</v>
      </c>
      <c r="K16" s="177">
        <f t="shared" si="3"/>
        <v>9.3960000000000008</v>
      </c>
      <c r="L16" s="178">
        <f t="shared" ca="1" si="3"/>
        <v>311.78701626119272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N19" sqref="N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1103.9144163808069</v>
      </c>
      <c r="U10" s="190">
        <f>'Données projet'!D9</f>
        <v>1.6</v>
      </c>
      <c r="V10" s="189">
        <f>U10*T10</f>
        <v>1766.2630662092911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120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50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5070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220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670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10</v>
      </c>
      <c r="D23" s="194">
        <f>B23*C23</f>
        <v>80</v>
      </c>
      <c r="E23" s="206"/>
      <c r="F23" s="261"/>
      <c r="H23" s="203">
        <v>3</v>
      </c>
      <c r="I23" s="204">
        <v>670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-8603.6315063272014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10</v>
      </c>
      <c r="D24" s="194">
        <f t="shared" ref="D24:D42" si="2">B24*C24</f>
        <v>210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-8603.6315063272014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20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30</v>
      </c>
      <c r="D28" s="194">
        <f t="shared" si="2"/>
        <v>630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30</v>
      </c>
      <c r="D29" s="194">
        <f t="shared" si="2"/>
        <v>630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40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50</v>
      </c>
      <c r="D31" s="194">
        <f t="shared" si="2"/>
        <v>1050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60</v>
      </c>
      <c r="D32" s="194">
        <f t="shared" si="2"/>
        <v>1260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70</v>
      </c>
      <c r="D33" s="194">
        <f t="shared" si="2"/>
        <v>1470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70</v>
      </c>
      <c r="D34" s="194">
        <f t="shared" si="2"/>
        <v>1470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80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80</v>
      </c>
      <c r="D36" s="194">
        <f t="shared" si="2"/>
        <v>1680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90</v>
      </c>
      <c r="D37" s="194">
        <f t="shared" si="2"/>
        <v>1890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90</v>
      </c>
      <c r="D38" s="194">
        <f t="shared" si="2"/>
        <v>1890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100</v>
      </c>
      <c r="D39" s="194">
        <f t="shared" si="2"/>
        <v>2000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100</v>
      </c>
      <c r="D40" s="194">
        <f t="shared" si="2"/>
        <v>1900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110</v>
      </c>
      <c r="D41" s="194">
        <f t="shared" si="2"/>
        <v>1980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305</v>
      </c>
      <c r="C42" s="206">
        <v>200</v>
      </c>
      <c r="D42" s="194">
        <f t="shared" si="2"/>
        <v>61000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2024-06-12T14:40:09Z</dcterms:modified>
</cp:coreProperties>
</file>