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A - FROIDFOND (85) - GF de la BOITIERE\dossier à déposé\"/>
    </mc:Choice>
  </mc:AlternateContent>
  <xr:revisionPtr revIDLastSave="0" documentId="13_ncr:1_{620A8164-C930-44F4-93A2-4B76B04915D4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<sst xmlns="http://schemas.openxmlformats.org/spreadsheetml/2006/main" count="1169" uniqueCount="324">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</sst>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D21" sqref="D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>
        <v>2</v>
      </c>
      <c r="D37" s="63">
        <v>21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197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371.7282125501186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260.61041945338798</v>
      </c>
      <c r="S4" s="62">
        <f ca="1">AVERAGE(OFFSET($R$3,0,0,'Données projet'!$E$9+1,1))-AVERAGE(OFFSET($H$3,0,0,'Données projet'!$E$9+1,1))</f>
        <v>371.7282125501186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262.31694032477441</v>
      </c>
      <c r="S5" s="62">
        <f ca="1">AVERAGE(OFFSET($R$3,0,0,'Données projet'!$E$9+1,1))-AVERAGE(OFFSET($H$3,0,0,'Données projet'!$E$9+1,1))</f>
        <v>371.7282125501186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264.10995832109523</v>
      </c>
      <c r="S6" s="62">
        <f ca="1">AVERAGE(OFFSET($R$3,0,0,'Données projet'!$E$9+1,1))-AVERAGE(OFFSET($H$3,0,0,'Données projet'!$E$9+1,1))</f>
        <v>371.7282125501186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266.00497533148734</v>
      </c>
      <c r="S7" s="62">
        <f ca="1">AVERAGE(OFFSET($R$3,0,0,'Données projet'!$E$9+1,1))-AVERAGE(OFFSET($H$3,0,0,'Données projet'!$E$9+1,1))</f>
        <v>371.7282125501186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268.02028041979435</v>
      </c>
      <c r="S8" s="62">
        <f ca="1">AVERAGE(OFFSET($R$3,0,0,'Données projet'!$E$9+1,1))-AVERAGE(OFFSET($H$3,0,0,'Données projet'!$E$9+1,1))</f>
        <v>371.7282125501186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270.17745244540737</v>
      </c>
      <c r="S9" s="62">
        <f ca="1">AVERAGE(OFFSET($R$3,0,0,'Données projet'!$E$9+1,1))-AVERAGE(OFFSET($H$3,0,0,'Données projet'!$E$9+1,1))</f>
        <v>371.7282125501186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272.50195357358808</v>
      </c>
      <c r="S10" s="62">
        <f ca="1">AVERAGE(OFFSET($R$3,0,0,'Données projet'!$E$9+1,1))-AVERAGE(OFFSET($H$3,0,0,'Données projet'!$E$9+1,1))</f>
        <v>371.7282125501186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275.02383015254469</v>
      </c>
      <c r="S11" s="62">
        <f ca="1">AVERAGE(OFFSET($R$3,0,0,'Données projet'!$E$9+1,1))-AVERAGE(OFFSET($H$3,0,0,'Données projet'!$E$9+1,1))</f>
        <v>371.7282125501186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277.77854042859184</v>
      </c>
      <c r="S12" s="62">
        <f ca="1">AVERAGE(OFFSET($R$3,0,0,'Données projet'!$E$9+1,1))-AVERAGE(OFFSET($H$3,0,0,'Données projet'!$E$9+1,1))</f>
        <v>371.7282125501186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280.80793210997274</v>
      </c>
      <c r="S13" s="62">
        <f ca="1">AVERAGE(OFFSET($R$3,0,0,'Données projet'!$E$9+1,1))-AVERAGE(OFFSET($H$3,0,0,'Données projet'!$E$9+1,1))</f>
        <v>371.7282125501186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284.16139697381971</v>
      </c>
      <c r="S14" s="62">
        <f ca="1">AVERAGE(OFFSET($R$3,0,0,'Données projet'!$E$9+1,1))-AVERAGE(OFFSET($H$3,0,0,'Données projet'!$E$9+1,1))</f>
        <v>371.7282125501186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287.89723465691981</v>
      </c>
      <c r="S15" s="62">
        <f ca="1">AVERAGE(OFFSET($R$3,0,0,'Données projet'!$E$9+1,1))-AVERAGE(OFFSET($H$3,0,0,'Données projet'!$E$9+1,1))</f>
        <v>371.7282125501186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292.0842636185788</v>
      </c>
      <c r="S16" s="62">
        <f ca="1">AVERAGE(OFFSET($R$3,0,0,'Données projet'!$E$9+1,1))-AVERAGE(OFFSET($H$3,0,0,'Données projet'!$E$9+1,1))</f>
        <v>371.7282125501186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296.80372417751374</v>
      </c>
      <c r="S17" s="62">
        <f ca="1">AVERAGE(OFFSET($R$3,0,0,'Données projet'!$E$9+1,1))-AVERAGE(OFFSET($H$3,0,0,'Données projet'!$E$9+1,1))</f>
        <v>371.7282125501186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302.15152669905046</v>
      </c>
      <c r="S18" s="62">
        <f ca="1">AVERAGE(OFFSET($R$3,0,0,'Données projet'!$E$9+1,1))-AVERAGE(OFFSET($H$3,0,0,'Données projet'!$E$9+1,1))</f>
        <v>371.7282125501186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308.24090767423354</v>
      </c>
      <c r="S19" s="62">
        <f ca="1">AVERAGE(OFFSET($R$3,0,0,'Données projet'!$E$9+1,1))-AVERAGE(OFFSET($H$3,0,0,'Données projet'!$E$9+1,1))</f>
        <v>371.7282125501186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315.20556786121267</v>
      </c>
      <c r="S20" s="62">
        <f ca="1">AVERAGE(OFFSET($R$3,0,0,'Données projet'!$E$9+1,1))-AVERAGE(OFFSET($H$3,0,0,'Données projet'!$E$9+1,1))</f>
        <v>371.7282125501186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323.20338017372916</v>
      </c>
      <c r="S21" s="62">
        <f ca="1">AVERAGE(OFFSET($R$3,0,0,'Données projet'!$E$9+1,1))-AVERAGE(OFFSET($H$3,0,0,'Données projet'!$E$9+1,1))</f>
        <v>371.7282125501186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332.42077098296102</v>
      </c>
      <c r="S22" s="62">
        <f ca="1">AVERAGE(OFFSET($R$3,0,0,'Données projet'!$E$9+1,1))-AVERAGE(OFFSET($H$3,0,0,'Données projet'!$E$9+1,1))</f>
        <v>371.7282125501186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343.07789739847863</v>
      </c>
      <c r="S23" s="62">
        <f ca="1">AVERAGE(OFFSET($R$3,0,0,'Données projet'!$E$9+1,1))-AVERAGE(OFFSET($H$3,0,0,'Données projet'!$E$9+1,1))</f>
        <v>371.7282125501186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355.4347654452813</v>
      </c>
      <c r="S24" s="62">
        <f ca="1">AVERAGE(OFFSET($R$3,0,0,'Données projet'!$E$9+1,1))-AVERAGE(OFFSET($H$3,0,0,'Données projet'!$E$9+1,1))</f>
        <v>371.7282125501186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369.7984604882671</v>
      </c>
      <c r="S25" s="62">
        <f ca="1">AVERAGE(OFFSET($R$3,0,0,'Données projet'!$E$9+1,1))-AVERAGE(OFFSET($H$3,0,0,'Données projet'!$E$9+1,1))</f>
        <v>371.7282125501186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386.53169252010935</v>
      </c>
      <c r="S26" s="62">
        <f ca="1">AVERAGE(OFFSET($R$3,0,0,'Données projet'!$E$9+1,1))-AVERAGE(OFFSET($H$3,0,0,'Données projet'!$E$9+1,1))</f>
        <v>371.7282125501186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406.06289590738135</v>
      </c>
      <c r="S27" s="62">
        <f ca="1">AVERAGE(OFFSET($R$3,0,0,'Données projet'!$E$9+1,1))-AVERAGE(OFFSET($H$3,0,0,'Données projet'!$E$9+1,1))</f>
        <v>371.7282125501186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371.7282125501186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371.7282125501186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371.7282125501186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371.7282125501186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371.7282125501186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371.7282125501186</v>
      </c>
      <c r="T33" s="62">
        <f t="shared" si="34"/>
        <v>231.36959598460686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2.6989531705774374</v>
      </c>
      <c r="AB33" s="23">
        <f>EXP(-LN(2)/2)*AB32+(1-EXP(-LN(2)/2))/(LN(2)/2)*V33*Y33*VLOOKUP('Données projet'!$B$9,Paramètres!$A$1:$I$89,3,0)*0.475*44/12</f>
        <v>12.54943633932384</v>
      </c>
      <c r="AC33" s="24">
        <f t="shared" si="3"/>
        <v>15.248389509901278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371.7282125501186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2.6251501541962186</v>
      </c>
      <c r="AB34" s="23">
        <f>EXP(-LN(2)/2)*AB33+(1-EXP(-LN(2)/2))/(LN(2)/2)*V34*Y34*VLOOKUP('Données projet'!$B$9,Paramètres!$A$1:$I$89,3,0)*0.475*44/12</f>
        <v>8.8737915356047719</v>
      </c>
      <c r="AC34" s="24">
        <f t="shared" si="3"/>
        <v>11.49894168980099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371.7282125501186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2.5533652851790762</v>
      </c>
      <c r="AB35" s="23">
        <f>EXP(-LN(2)/2)*AB34+(1-EXP(-LN(2)/2))/(LN(2)/2)*V35*Y35*VLOOKUP('Données projet'!$B$9,Paramètres!$A$1:$I$89,3,0)*0.475*44/12</f>
        <v>6.274718169661921</v>
      </c>
      <c r="AC35" s="24">
        <f t="shared" si="3"/>
        <v>8.8280834548409963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371.7282125501186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2.4835433771802098</v>
      </c>
      <c r="AB36" s="23">
        <f>EXP(-LN(2)/2)*AB35+(1-EXP(-LN(2)/2))/(LN(2)/2)*V36*Y36*VLOOKUP('Données projet'!$B$9,Paramètres!$A$1:$I$89,3,0)*0.475*44/12</f>
        <v>4.4368957678023859</v>
      </c>
      <c r="AC36" s="24">
        <f t="shared" si="3"/>
        <v>6.9204391449825957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371.7282125501186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2.4156307529273469</v>
      </c>
      <c r="AB37" s="23">
        <f>EXP(-LN(2)/2)*AB36+(1-EXP(-LN(2)/2))/(LN(2)/2)*V37*Y37*VLOOKUP('Données projet'!$B$9,Paramètres!$A$1:$I$89,3,0)*0.475*44/12</f>
        <v>3.1373590848309605</v>
      </c>
      <c r="AC37" s="24">
        <f t="shared" si="3"/>
        <v>5.5529898377583073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371.7282125501186</v>
      </c>
      <c r="T38" s="62">
        <f t="shared" si="34"/>
        <v>231.36959598460686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2.3495752029560482</v>
      </c>
      <c r="AB38" s="23">
        <f>EXP(-LN(2)/2)*AB37+(1-EXP(-LN(2)/2))/(LN(2)/2)*V38*Y38*VLOOKUP('Données projet'!$B$9,Paramètres!$A$1:$I$89,3,0)*0.475*44/12</f>
        <v>2.218447883901193</v>
      </c>
      <c r="AC38" s="24">
        <f t="shared" si="3"/>
        <v>4.5680230868572416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371.7282125501186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2.2853259454724251</v>
      </c>
      <c r="AB39" s="23">
        <f>EXP(-LN(2)/2)*AB38+(1-EXP(-LN(2)/2))/(LN(2)/2)*V39*Y39*VLOOKUP('Données projet'!$B$9,Paramètres!$A$1:$I$89,3,0)*0.475*44/12</f>
        <v>1.5686795424154802</v>
      </c>
      <c r="AC39" s="24">
        <f t="shared" si="3"/>
        <v>3.8540054878879051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371.7282125501186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2.2228335873134135</v>
      </c>
      <c r="AB40" s="23">
        <f>EXP(-LN(2)/2)*AB39+(1-EXP(-LN(2)/2))/(LN(2)/2)*V40*Y40*VLOOKUP('Données projet'!$B$9,Paramètres!$A$1:$I$89,3,0)*0.475*44/12</f>
        <v>1.1092239419505965</v>
      </c>
      <c r="AC40" s="24">
        <f t="shared" si="3"/>
        <v>3.3320575292640102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371.7282125501186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2.1620500859745904</v>
      </c>
      <c r="AB41" s="23">
        <f>EXP(-LN(2)/2)*AB40+(1-EXP(-LN(2)/2))/(LN(2)/2)*V41*Y41*VLOOKUP('Données projet'!$B$9,Paramètres!$A$1:$I$89,3,0)*0.475*44/12</f>
        <v>0.78433977120774012</v>
      </c>
      <c r="AC41" s="24">
        <f t="shared" si="3"/>
        <v>2.9463898571823304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371.7282125501186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2.1029287126763427</v>
      </c>
      <c r="AB42" s="23">
        <f>EXP(-LN(2)/2)*AB41+(1-EXP(-LN(2)/2))/(LN(2)/2)*V42*Y42*VLOOKUP('Données projet'!$B$9,Paramètres!$A$1:$I$89,3,0)*0.475*44/12</f>
        <v>0.55461197097529824</v>
      </c>
      <c r="AC42" s="24">
        <f t="shared" si="3"/>
        <v>2.6575406836516411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371.7282125501186</v>
      </c>
      <c r="T43" s="62">
        <f t="shared" si="34"/>
        <v>231.36959598460686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2.0454240164399935</v>
      </c>
      <c r="AB43" s="23">
        <f>EXP(-LN(2)/2)*AB42+(1-EXP(-LN(2)/2))/(LN(2)/2)*V43*Y43*VLOOKUP('Données projet'!$B$9,Paramètres!$A$1:$I$89,3,0)*0.475*44/12</f>
        <v>0.39216988560387006</v>
      </c>
      <c r="AC43" s="24">
        <f t="shared" si="3"/>
        <v>2.4375939020438637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371.7282125501186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1.9894917891462678</v>
      </c>
      <c r="AB44" s="23">
        <f>EXP(-LN(2)/2)*AB43+(1-EXP(-LN(2)/2))/(LN(2)/2)*V44*Y44*VLOOKUP('Données projet'!$B$9,Paramètres!$A$1:$I$89,3,0)*0.475*44/12</f>
        <v>0.27730598548764912</v>
      </c>
      <c r="AC44" s="24">
        <f t="shared" si="3"/>
        <v>2.266797774633917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371.7282125501186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1.9350890315492368</v>
      </c>
      <c r="AB45" s="23">
        <f>EXP(-LN(2)/2)*AB44+(1-EXP(-LN(2)/2))/(LN(2)/2)*V45*Y45*VLOOKUP('Données projet'!$B$9,Paramètres!$A$1:$I$89,3,0)*0.475*44/12</f>
        <v>0.19608494280193503</v>
      </c>
      <c r="AC45" s="24">
        <f t="shared" si="3"/>
        <v>2.1311739743511717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371.7282125501186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1.8821739202196135</v>
      </c>
      <c r="AB46" s="23">
        <f>EXP(-LN(2)/2)*AB45+(1-EXP(-LN(2)/2))/(LN(2)/2)*V46*Y46*VLOOKUP('Données projet'!$B$9,Paramètres!$A$1:$I$89,3,0)*0.475*44/12</f>
        <v>0.13865299274382456</v>
      </c>
      <c r="AC46" s="24">
        <f t="shared" si="3"/>
        <v>2.0208269129634382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371.7282125501186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1.8307057753919835</v>
      </c>
      <c r="AB47" s="23">
        <f>EXP(-LN(2)/2)*AB46+(1-EXP(-LN(2)/2))/(LN(2)/2)*V47*Y47*VLOOKUP('Données projet'!$B$9,Paramètres!$A$1:$I$89,3,0)*0.475*44/12</f>
        <v>9.8042471400967515E-2</v>
      </c>
      <c r="AC47" s="24">
        <f t="shared" si="3"/>
        <v>1.9287482467929511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371.7282125501186</v>
      </c>
      <c r="T48" s="62">
        <f t="shared" si="34"/>
        <v>231.36959598460686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1.7806450296912573</v>
      </c>
      <c r="AB48" s="23">
        <f>EXP(-LN(2)/2)*AB47+(1-EXP(-LN(2)/2))/(LN(2)/2)*V48*Y48*VLOOKUP('Données projet'!$B$9,Paramètres!$A$1:$I$89,3,0)*0.475*44/12</f>
        <v>6.932649637191228E-2</v>
      </c>
      <c r="AC48" s="24">
        <f t="shared" si="3"/>
        <v>1.8499715260631695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371.7282125501186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1.7319531977142975</v>
      </c>
      <c r="AB49" s="23">
        <f>EXP(-LN(2)/2)*AB48+(1-EXP(-LN(2)/2))/(LN(2)/2)*V49*Y49*VLOOKUP('Données projet'!$B$9,Paramètres!$A$1:$I$89,3,0)*0.475*44/12</f>
        <v>4.9021235700483758E-2</v>
      </c>
      <c r="AC49" s="24">
        <f t="shared" si="3"/>
        <v>1.7809744334147812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371.7282125501186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1.6845928464433397</v>
      </c>
      <c r="AB50" s="23">
        <f>EXP(-LN(2)/2)*AB49+(1-EXP(-LN(2)/2))/(LN(2)/2)*V50*Y50*VLOOKUP('Données projet'!$B$9,Paramètres!$A$1:$I$89,3,0)*0.475*44/12</f>
        <v>3.466324818595614E-2</v>
      </c>
      <c r="AC50" s="24">
        <f t="shared" si="3"/>
        <v>1.7192560946292959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371.7282125501186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1.6385275664684591</v>
      </c>
      <c r="AB51" s="23">
        <f>EXP(-LN(2)/2)*AB50+(1-EXP(-LN(2)/2))/(LN(2)/2)*V51*Y51*VLOOKUP('Données projet'!$B$9,Paramètres!$A$1:$I$89,3,0)*0.475*44/12</f>
        <v>2.4510617850241879E-2</v>
      </c>
      <c r="AC51" s="24">
        <f t="shared" si="3"/>
        <v>1.663038184318701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371.7282125501186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1.5937219439969592</v>
      </c>
      <c r="AB52" s="23">
        <f>EXP(-LN(2)/2)*AB51+(1-EXP(-LN(2)/2))/(LN(2)/2)*V52*Y52*VLOOKUP('Données projet'!$B$9,Paramètres!$A$1:$I$89,3,0)*0.475*44/12</f>
        <v>1.733162409297807E-2</v>
      </c>
      <c r="AC52" s="24">
        <f t="shared" si="3"/>
        <v>1.6110535680899374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371.7282125501186</v>
      </c>
      <c r="T53" s="62">
        <f t="shared" si="34"/>
        <v>231.36959598460686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1.5501415336281679</v>
      </c>
      <c r="AB53" s="23">
        <f>EXP(-LN(2)/2)*AB52+(1-EXP(-LN(2)/2))/(LN(2)/2)*V53*Y53*VLOOKUP('Données projet'!$B$9,Paramètres!$A$1:$I$89,3,0)*0.475*44/12</f>
        <v>1.2255308925120939E-2</v>
      </c>
      <c r="AC53" s="24">
        <f t="shared" si="3"/>
        <v>1.5623968425532888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371.7282125501186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1.5077528318727054</v>
      </c>
      <c r="AB54" s="23">
        <f>EXP(-LN(2)/2)*AB53+(1-EXP(-LN(2)/2))/(LN(2)/2)*V54*Y54*VLOOKUP('Données projet'!$B$9,Paramètres!$A$1:$I$89,3,0)*0.475*44/12</f>
        <v>8.665812046489035E-3</v>
      </c>
      <c r="AC54" s="24">
        <f t="shared" si="3"/>
        <v>1.5164186439191945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371.7282125501186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1.4665232513958708</v>
      </c>
      <c r="AB55" s="23">
        <f>EXP(-LN(2)/2)*AB54+(1-EXP(-LN(2)/2))/(LN(2)/2)*V55*Y55*VLOOKUP('Données projet'!$B$9,Paramètres!$A$1:$I$89,3,0)*0.475*44/12</f>
        <v>6.1276544625604697E-3</v>
      </c>
      <c r="AC55" s="24">
        <f t="shared" si="3"/>
        <v>1.4726509058584312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371.7282125501186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1.4264210959653447</v>
      </c>
      <c r="AB56" s="23">
        <f>EXP(-LN(2)/2)*AB55+(1-EXP(-LN(2)/2))/(LN(2)/2)*V56*Y56*VLOOKUP('Données projet'!$B$9,Paramètres!$A$1:$I$89,3,0)*0.475*44/12</f>
        <v>4.3329060232445175E-3</v>
      </c>
      <c r="AC56" s="24">
        <f t="shared" si="3"/>
        <v>1.4307540019885892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371.7282125501186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1.3874155360839471</v>
      </c>
      <c r="AB57" s="23">
        <f>EXP(-LN(2)/2)*AB56+(1-EXP(-LN(2)/2))/(LN(2)/2)*V57*Y57*VLOOKUP('Données projet'!$B$9,Paramètres!$A$1:$I$89,3,0)*0.475*44/12</f>
        <v>3.0638272312802349E-3</v>
      </c>
      <c r="AC57" s="24">
        <f t="shared" si="3"/>
        <v>1.3904793633152273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371.7282125501186</v>
      </c>
      <c r="T58" s="62">
        <f t="shared" si="34"/>
        <v>231.36959598460686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1.3494765852887194</v>
      </c>
      <c r="AB58" s="23">
        <f>EXP(-LN(2)/2)*AB57+(1-EXP(-LN(2)/2))/(LN(2)/2)*V58*Y58*VLOOKUP('Données projet'!$B$9,Paramètres!$A$1:$I$89,3,0)*0.475*44/12</f>
        <v>2.1664530116222588E-3</v>
      </c>
      <c r="AC58" s="24">
        <f t="shared" si="3"/>
        <v>1.3516430383003417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371.7282125501186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1.3125750770981099</v>
      </c>
      <c r="AB59" s="23">
        <f>EXP(-LN(2)/2)*AB58+(1-EXP(-LN(2)/2))/(LN(2)/2)*V59*Y59*VLOOKUP('Données projet'!$B$9,Paramètres!$A$1:$I$89,3,0)*0.475*44/12</f>
        <v>1.5319136156401174E-3</v>
      </c>
      <c r="AC59" s="24">
        <f t="shared" si="3"/>
        <v>1.3141069907137501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371.7282125501186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1.2766826425895388</v>
      </c>
      <c r="AB60" s="23">
        <f>EXP(-LN(2)/2)*AB59+(1-EXP(-LN(2)/2))/(LN(2)/2)*V60*Y60*VLOOKUP('Données projet'!$B$9,Paramètres!$A$1:$I$89,3,0)*0.475*44/12</f>
        <v>1.0832265058111294E-3</v>
      </c>
      <c r="AC60" s="24">
        <f t="shared" si="3"/>
        <v>1.2777658690953499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371.7282125501186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1.2417716885901056</v>
      </c>
      <c r="AB61" s="23">
        <f>EXP(-LN(2)/2)*AB60+(1-EXP(-LN(2)/2))/(LN(2)/2)*V61*Y61*VLOOKUP('Données projet'!$B$9,Paramètres!$A$1:$I$89,3,0)*0.475*44/12</f>
        <v>7.6595680782005871E-4</v>
      </c>
      <c r="AC61" s="24">
        <f t="shared" si="3"/>
        <v>1.2425376453979255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371.7282125501186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1.2078153764636741</v>
      </c>
      <c r="AB62" s="23">
        <f>EXP(-LN(2)/2)*AB61+(1-EXP(-LN(2)/2))/(LN(2)/2)*V62*Y62*VLOOKUP('Données projet'!$B$9,Paramètres!$A$1:$I$89,3,0)*0.475*44/12</f>
        <v>5.4161325290556469E-4</v>
      </c>
      <c r="AC62" s="24">
        <f t="shared" si="3"/>
        <v>1.2083569897165796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371.7282125501186</v>
      </c>
      <c r="T63" s="62">
        <f t="shared" si="34"/>
        <v>231.36959598460686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1.1747876014780247</v>
      </c>
      <c r="AB63" s="23">
        <f>EXP(-LN(2)/2)*AB62+(1-EXP(-LN(2)/2))/(LN(2)/2)*V63*Y63*VLOOKUP('Données projet'!$B$9,Paramètres!$A$1:$I$89,3,0)*0.475*44/12</f>
        <v>3.8297840391002936E-4</v>
      </c>
      <c r="AC63" s="24">
        <f t="shared" si="3"/>
        <v>1.1751705798819347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371.7282125501186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1.1426629727362132</v>
      </c>
      <c r="AB64" s="23">
        <f>EXP(-LN(2)/2)*AB63+(1-EXP(-LN(2)/2))/(LN(2)/2)*V64*Y64*VLOOKUP('Données projet'!$B$9,Paramètres!$A$1:$I$89,3,0)*0.475*44/12</f>
        <v>2.7080662645278234E-4</v>
      </c>
      <c r="AC64" s="24">
        <f t="shared" si="3"/>
        <v>1.1429337793626659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371.7282125501186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1.1114167936567072</v>
      </c>
      <c r="AB65" s="23">
        <f>EXP(-LN(2)/2)*AB64+(1-EXP(-LN(2)/2))/(LN(2)/2)*V65*Y65*VLOOKUP('Données projet'!$B$9,Paramètres!$A$1:$I$89,3,0)*0.475*44/12</f>
        <v>1.9148920195501468E-4</v>
      </c>
      <c r="AC65" s="24">
        <f t="shared" si="3"/>
        <v>1.1116082828586622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371.7282125501186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1.0810250429872956</v>
      </c>
      <c r="AB66" s="23">
        <f>EXP(-LN(2)/2)*AB65+(1-EXP(-LN(2)/2))/(LN(2)/2)*V66*Y66*VLOOKUP('Données projet'!$B$9,Paramètres!$A$1:$I$89,3,0)*0.475*44/12</f>
        <v>1.3540331322639117E-4</v>
      </c>
      <c r="AC66" s="24">
        <f t="shared" si="3"/>
        <v>1.081160446300522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371.7282125501186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1.0514643563381718</v>
      </c>
      <c r="AB67" s="23">
        <f>EXP(-LN(2)/2)*AB66+(1-EXP(-LN(2)/2))/(LN(2)/2)*V67*Y67*VLOOKUP('Données projet'!$B$9,Paramètres!$A$1:$I$89,3,0)*0.475*44/12</f>
        <v>9.5744600977507339E-5</v>
      </c>
      <c r="AC67" s="24">
        <f t="shared" si="3"/>
        <v>1.0515601009391493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371.7282125501186</v>
      </c>
      <c r="T68" s="62">
        <f t="shared" si="34"/>
        <v>231.36959598460686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1.0227120082199972</v>
      </c>
      <c r="AB68" s="23">
        <f>EXP(-LN(2)/2)*AB67+(1-EXP(-LN(2)/2))/(LN(2)/2)*V68*Y68*VLOOKUP('Données projet'!$B$9,Paramètres!$A$1:$I$89,3,0)*0.475*44/12</f>
        <v>6.7701656613195586E-5</v>
      </c>
      <c r="AC68" s="24">
        <f t="shared" ref="AC68:AC131" si="57">SUM(Z68:AB68)</f>
        <v>1.0227797098766105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371.7282125501186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0.99474589457313434</v>
      </c>
      <c r="AB69" s="23">
        <f>EXP(-LN(2)/2)*AB68+(1-EXP(-LN(2)/2))/(LN(2)/2)*V69*Y69*VLOOKUP('Données projet'!$B$9,Paramètres!$A$1:$I$89,3,0)*0.475*44/12</f>
        <v>4.787230048875367E-5</v>
      </c>
      <c r="AC69" s="24">
        <f t="shared" si="57"/>
        <v>0.99479376687362309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371.7282125501186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0.96754451577461886</v>
      </c>
      <c r="AB70" s="23">
        <f>EXP(-LN(2)/2)*AB69+(1-EXP(-LN(2)/2))/(LN(2)/2)*V70*Y70*VLOOKUP('Données projet'!$B$9,Paramètres!$A$1:$I$89,3,0)*0.475*44/12</f>
        <v>3.3850828306597793E-5</v>
      </c>
      <c r="AC70" s="24">
        <f t="shared" si="57"/>
        <v>0.96757836660292551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371.7282125501186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0.94108696010980719</v>
      </c>
      <c r="AB71" s="23">
        <f>EXP(-LN(2)/2)*AB70+(1-EXP(-LN(2)/2))/(LN(2)/2)*V71*Y71*VLOOKUP('Données projet'!$B$9,Paramètres!$A$1:$I$89,3,0)*0.475*44/12</f>
        <v>2.3936150244376835E-5</v>
      </c>
      <c r="AC71" s="24">
        <f t="shared" si="57"/>
        <v>0.94111089626005162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371.7282125501186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0.91535288769599221</v>
      </c>
      <c r="AB72" s="23">
        <f>EXP(-LN(2)/2)*AB71+(1-EXP(-LN(2)/2))/(LN(2)/2)*V72*Y72*VLOOKUP('Données projet'!$B$9,Paramètres!$A$1:$I$89,3,0)*0.475*44/12</f>
        <v>1.6925414153298897E-5</v>
      </c>
      <c r="AC72" s="24">
        <f t="shared" si="57"/>
        <v>0.91536981311014554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371.7282125501186</v>
      </c>
      <c r="T73" s="62">
        <f t="shared" si="88"/>
        <v>231.36959598460686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0.89032251484562897</v>
      </c>
      <c r="AB73" s="23">
        <f>EXP(-LN(2)/2)*AB72+(1-EXP(-LN(2)/2))/(LN(2)/2)*V73*Y73*VLOOKUP('Données projet'!$B$9,Paramètres!$A$1:$I$89,3,0)*0.475*44/12</f>
        <v>1.1968075122188417E-5</v>
      </c>
      <c r="AC73" s="24">
        <f t="shared" si="57"/>
        <v>0.89033448292075112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371.7282125501186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0.86597659885714906</v>
      </c>
      <c r="AB74" s="23">
        <f>EXP(-LN(2)/2)*AB73+(1-EXP(-LN(2)/2))/(LN(2)/2)*V74*Y74*VLOOKUP('Données projet'!$B$9,Paramètres!$A$1:$I$89,3,0)*0.475*44/12</f>
        <v>8.4627070766494483E-6</v>
      </c>
      <c r="AC74" s="24">
        <f t="shared" si="57"/>
        <v>0.86598506156422572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371.7282125501186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0.8422964232216702</v>
      </c>
      <c r="AB75" s="23">
        <f>EXP(-LN(2)/2)*AB74+(1-EXP(-LN(2)/2))/(LN(2)/2)*V75*Y75*VLOOKUP('Données projet'!$B$9,Paramètres!$A$1:$I$89,3,0)*0.475*44/12</f>
        <v>5.9840375610942087E-6</v>
      </c>
      <c r="AC75" s="24">
        <f t="shared" si="57"/>
        <v>0.84230240725923133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371.7282125501186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0.81926378323422977</v>
      </c>
      <c r="AB76" s="23">
        <f>EXP(-LN(2)/2)*AB75+(1-EXP(-LN(2)/2))/(LN(2)/2)*V76*Y76*VLOOKUP('Données projet'!$B$9,Paramètres!$A$1:$I$89,3,0)*0.475*44/12</f>
        <v>4.2313535383247241E-6</v>
      </c>
      <c r="AC76" s="24">
        <f t="shared" si="57"/>
        <v>0.8192680145877681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371.7282125501186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0.79686097199847983</v>
      </c>
      <c r="AB77" s="23">
        <f>EXP(-LN(2)/2)*AB76+(1-EXP(-LN(2)/2))/(LN(2)/2)*V77*Y77*VLOOKUP('Données projet'!$B$9,Paramètres!$A$1:$I$89,3,0)*0.475*44/12</f>
        <v>2.9920187805471043E-6</v>
      </c>
      <c r="AC77" s="24">
        <f t="shared" si="57"/>
        <v>0.79686396401726034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371.7282125501186</v>
      </c>
      <c r="T78" s="62">
        <f t="shared" si="88"/>
        <v>231.36959598460686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0.77507076681408416</v>
      </c>
      <c r="AB78" s="23">
        <f>EXP(-LN(2)/2)*AB77+(1-EXP(-LN(2)/2))/(LN(2)/2)*V78*Y78*VLOOKUP('Données projet'!$B$9,Paramètres!$A$1:$I$89,3,0)*0.475*44/12</f>
        <v>2.1156767691623621E-6</v>
      </c>
      <c r="AC78" s="24">
        <f t="shared" si="57"/>
        <v>0.77507288249085327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371.7282125501186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0.7538764159363528</v>
      </c>
      <c r="AB79" s="23">
        <f>EXP(-LN(2)/2)*AB78+(1-EXP(-LN(2)/2))/(LN(2)/2)*V79*Y79*VLOOKUP('Données projet'!$B$9,Paramètres!$A$1:$I$89,3,0)*0.475*44/12</f>
        <v>1.4960093902735522E-6</v>
      </c>
      <c r="AC79" s="24">
        <f t="shared" si="57"/>
        <v>0.75387791194574305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371.7282125501186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0.73326162569793552</v>
      </c>
      <c r="AB80" s="23">
        <f>EXP(-LN(2)/2)*AB79+(1-EXP(-LN(2)/2))/(LN(2)/2)*V80*Y80*VLOOKUP('Données projet'!$B$9,Paramètres!$A$1:$I$89,3,0)*0.475*44/12</f>
        <v>1.057838384581181E-6</v>
      </c>
      <c r="AC80" s="24">
        <f t="shared" si="57"/>
        <v>0.73326268353632007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371.7282125501186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0.71321054798267247</v>
      </c>
      <c r="AB81" s="23">
        <f>EXP(-LN(2)/2)*AB80+(1-EXP(-LN(2)/2))/(LN(2)/2)*V81*Y81*VLOOKUP('Données projet'!$B$9,Paramètres!$A$1:$I$89,3,0)*0.475*44/12</f>
        <v>7.4800469513677609E-7</v>
      </c>
      <c r="AC81" s="24">
        <f t="shared" si="57"/>
        <v>0.71321129598736765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371.7282125501186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0.69370776804197365</v>
      </c>
      <c r="AB82" s="23">
        <f>EXP(-LN(2)/2)*AB81+(1-EXP(-LN(2)/2))/(LN(2)/2)*V82*Y82*VLOOKUP('Données projet'!$B$9,Paramètres!$A$1:$I$89,3,0)*0.475*44/12</f>
        <v>5.2891919229059052E-7</v>
      </c>
      <c r="AC82" s="24">
        <f t="shared" si="57"/>
        <v>0.69370829696116598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371.7282125501186</v>
      </c>
      <c r="T83" s="62">
        <f t="shared" si="88"/>
        <v>231.36959598460686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0.67473829264435981</v>
      </c>
      <c r="AB83" s="23">
        <f>EXP(-LN(2)/2)*AB82+(1-EXP(-LN(2)/2))/(LN(2)/2)*V83*Y83*VLOOKUP('Données projet'!$B$9,Paramètres!$A$1:$I$89,3,0)*0.475*44/12</f>
        <v>3.7400234756838804E-7</v>
      </c>
      <c r="AC83" s="24">
        <f t="shared" si="57"/>
        <v>0.67473866664670734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371.7282125501186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0.65628753854905508</v>
      </c>
      <c r="AB84" s="23">
        <f>EXP(-LN(2)/2)*AB83+(1-EXP(-LN(2)/2))/(LN(2)/2)*V84*Y84*VLOOKUP('Données projet'!$B$9,Paramètres!$A$1:$I$89,3,0)*0.475*44/12</f>
        <v>2.6445959614529526E-7</v>
      </c>
      <c r="AC84" s="24">
        <f t="shared" si="57"/>
        <v>0.65628780300865119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371.7282125501186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0.6383413212947695</v>
      </c>
      <c r="AB85" s="23">
        <f>EXP(-LN(2)/2)*AB84+(1-EXP(-LN(2)/2))/(LN(2)/2)*V85*Y85*VLOOKUP('Données projet'!$B$9,Paramètres!$A$1:$I$89,3,0)*0.475*44/12</f>
        <v>1.8700117378419402E-7</v>
      </c>
      <c r="AC85" s="24">
        <f t="shared" si="57"/>
        <v>0.63834150829594327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371.7282125501186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0.62088584429505289</v>
      </c>
      <c r="AB86" s="23">
        <f>EXP(-LN(2)/2)*AB85+(1-EXP(-LN(2)/2))/(LN(2)/2)*V86*Y86*VLOOKUP('Données projet'!$B$9,Paramètres!$A$1:$I$89,3,0)*0.475*44/12</f>
        <v>1.3222979807264763E-7</v>
      </c>
      <c r="AC86" s="24">
        <f t="shared" si="57"/>
        <v>0.620885976524851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371.7282125501186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0.60390768823183716</v>
      </c>
      <c r="AB87" s="23">
        <f>EXP(-LN(2)/2)*AB86+(1-EXP(-LN(2)/2))/(LN(2)/2)*V87*Y87*VLOOKUP('Données projet'!$B$9,Paramètres!$A$1:$I$89,3,0)*0.475*44/12</f>
        <v>9.3500586892097011E-8</v>
      </c>
      <c r="AC87" s="24">
        <f t="shared" si="57"/>
        <v>0.6039077817324241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371.7282125501186</v>
      </c>
      <c r="T88" s="62">
        <f t="shared" si="88"/>
        <v>231.36959598460686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0.58739380073901248</v>
      </c>
      <c r="AB88" s="23">
        <f>EXP(-LN(2)/2)*AB87+(1-EXP(-LN(2)/2))/(LN(2)/2)*V88*Y88*VLOOKUP('Données projet'!$B$9,Paramètres!$A$1:$I$89,3,0)*0.475*44/12</f>
        <v>6.6114899036323814E-8</v>
      </c>
      <c r="AC88" s="24">
        <f t="shared" si="57"/>
        <v>0.58739386685391148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371.7282125501186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0.57133148636810671</v>
      </c>
      <c r="AB89" s="23">
        <f>EXP(-LN(2)/2)*AB88+(1-EXP(-LN(2)/2))/(LN(2)/2)*V89*Y89*VLOOKUP('Données projet'!$B$9,Paramètres!$A$1:$I$89,3,0)*0.475*44/12</f>
        <v>4.6750293446048505E-8</v>
      </c>
      <c r="AC89" s="24">
        <f t="shared" si="57"/>
        <v>0.57133153311840013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371.7282125501186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0.55570839682835371</v>
      </c>
      <c r="AB90" s="23">
        <f>EXP(-LN(2)/2)*AB89+(1-EXP(-LN(2)/2))/(LN(2)/2)*V90*Y90*VLOOKUP('Données projet'!$B$9,Paramètres!$A$1:$I$89,3,0)*0.475*44/12</f>
        <v>3.3057449518161907E-8</v>
      </c>
      <c r="AC90" s="24">
        <f t="shared" si="57"/>
        <v>0.55570842988580327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371.7282125501186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0.54051252149364792</v>
      </c>
      <c r="AB91" s="23">
        <f>EXP(-LN(2)/2)*AB90+(1-EXP(-LN(2)/2))/(LN(2)/2)*V91*Y91*VLOOKUP('Données projet'!$B$9,Paramètres!$A$1:$I$89,3,0)*0.475*44/12</f>
        <v>2.3375146723024253E-8</v>
      </c>
      <c r="AC91" s="24">
        <f t="shared" si="57"/>
        <v>0.54051254486879463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371.7282125501186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0.52573217816908602</v>
      </c>
      <c r="AB92" s="23">
        <f>EXP(-LN(2)/2)*AB91+(1-EXP(-LN(2)/2))/(LN(2)/2)*V92*Y92*VLOOKUP('Données projet'!$B$9,Paramètres!$A$1:$I$89,3,0)*0.475*44/12</f>
        <v>1.6528724759080954E-8</v>
      </c>
      <c r="AC92" s="24">
        <f t="shared" si="57"/>
        <v>0.52573219469781074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371.7282125501186</v>
      </c>
      <c r="T93" s="62">
        <f t="shared" si="88"/>
        <v>231.36959598460686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0.51135600410999871</v>
      </c>
      <c r="AB93" s="23">
        <f>EXP(-LN(2)/2)*AB92+(1-EXP(-LN(2)/2))/(LN(2)/2)*V93*Y93*VLOOKUP('Données projet'!$B$9,Paramètres!$A$1:$I$89,3,0)*0.475*44/12</f>
        <v>1.1687573361512126E-8</v>
      </c>
      <c r="AC93" s="24">
        <f t="shared" si="57"/>
        <v>0.51135601579757206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371.7282125501186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0.49737294728656728</v>
      </c>
      <c r="AB94" s="23">
        <f>EXP(-LN(2)/2)*AB93+(1-EXP(-LN(2)/2))/(LN(2)/2)*V94*Y94*VLOOKUP('Données projet'!$B$9,Paramètres!$A$1:$I$89,3,0)*0.475*44/12</f>
        <v>8.2643623795404768E-9</v>
      </c>
      <c r="AC94" s="24">
        <f t="shared" si="57"/>
        <v>0.49737295555092964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371.7282125501186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0.48377225788730954</v>
      </c>
      <c r="AB95" s="23">
        <f>EXP(-LN(2)/2)*AB94+(1-EXP(-LN(2)/2))/(LN(2)/2)*V95*Y95*VLOOKUP('Données projet'!$B$9,Paramètres!$A$1:$I$89,3,0)*0.475*44/12</f>
        <v>5.8437866807560632E-9</v>
      </c>
      <c r="AC95" s="24">
        <f t="shared" si="57"/>
        <v>0.48377226373109622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371.7282125501186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0.47054348005490371</v>
      </c>
      <c r="AB96" s="23">
        <f>EXP(-LN(2)/2)*AB95+(1-EXP(-LN(2)/2))/(LN(2)/2)*V96*Y96*VLOOKUP('Données projet'!$B$9,Paramètres!$A$1:$I$89,3,0)*0.475*44/12</f>
        <v>4.1321811897702384E-9</v>
      </c>
      <c r="AC96" s="24">
        <f t="shared" si="57"/>
        <v>0.47054348418708491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371.7282125501186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0.45767644384799622</v>
      </c>
      <c r="AB97" s="23">
        <f>EXP(-LN(2)/2)*AB96+(1-EXP(-LN(2)/2))/(LN(2)/2)*V97*Y97*VLOOKUP('Données projet'!$B$9,Paramètres!$A$1:$I$89,3,0)*0.475*44/12</f>
        <v>2.9218933403780316E-9</v>
      </c>
      <c r="AC97" s="24">
        <f t="shared" si="57"/>
        <v>0.45767644676988956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371.7282125501186</v>
      </c>
      <c r="T98" s="62">
        <f t="shared" si="88"/>
        <v>231.36959598460686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0.44516125742281459</v>
      </c>
      <c r="AB98" s="23">
        <f>EXP(-LN(2)/2)*AB97+(1-EXP(-LN(2)/2))/(LN(2)/2)*V98*Y98*VLOOKUP('Données projet'!$B$9,Paramètres!$A$1:$I$89,3,0)*0.475*44/12</f>
        <v>2.0660905948851192E-9</v>
      </c>
      <c r="AC98" s="24">
        <f t="shared" si="57"/>
        <v>0.44516125948890517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371.7282125501186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0.43298829942857464</v>
      </c>
      <c r="AB99" s="23">
        <f>EXP(-LN(2)/2)*AB98+(1-EXP(-LN(2)/2))/(LN(2)/2)*V99*Y99*VLOOKUP('Données projet'!$B$9,Paramètres!$A$1:$I$89,3,0)*0.475*44/12</f>
        <v>1.4609466701890158E-9</v>
      </c>
      <c r="AC99" s="24">
        <f t="shared" si="57"/>
        <v>0.43298830088952134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371.7282125501186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0.42114821161083521</v>
      </c>
      <c r="AB100" s="23">
        <f>EXP(-LN(2)/2)*AB99+(1-EXP(-LN(2)/2))/(LN(2)/2)*V100*Y100*VLOOKUP('Données projet'!$B$9,Paramètres!$A$1:$I$89,3,0)*0.475*44/12</f>
        <v>1.0330452974425596E-9</v>
      </c>
      <c r="AC100" s="24">
        <f t="shared" si="57"/>
        <v>0.42114821264388053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371.7282125501186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0.409631891617115</v>
      </c>
      <c r="AB101" s="23">
        <f>EXP(-LN(2)/2)*AB100+(1-EXP(-LN(2)/2))/(LN(2)/2)*V101*Y101*VLOOKUP('Données projet'!$B$9,Paramètres!$A$1:$I$89,3,0)*0.475*44/12</f>
        <v>7.304733350945079E-10</v>
      </c>
      <c r="AC101" s="24">
        <f t="shared" si="57"/>
        <v>0.40963189234758834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371.7282125501186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0.39843048599924002</v>
      </c>
      <c r="AB102" s="23">
        <f>EXP(-LN(2)/2)*AB101+(1-EXP(-LN(2)/2))/(LN(2)/2)*V102*Y102*VLOOKUP('Données projet'!$B$9,Paramètres!$A$1:$I$89,3,0)*0.475*44/12</f>
        <v>5.165226487212798E-10</v>
      </c>
      <c r="AC102" s="24">
        <f t="shared" si="57"/>
        <v>0.39843048651576268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371.7282125501186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0.38753538340704219</v>
      </c>
      <c r="AB103" s="23">
        <f>EXP(-LN(2)/2)*AB102+(1-EXP(-LN(2)/2))/(LN(2)/2)*V103*Y103*VLOOKUP('Données projet'!$B$9,Paramètres!$A$1:$I$89,3,0)*0.475*44/12</f>
        <v>3.6523666754725395E-10</v>
      </c>
      <c r="AC103" s="24">
        <f t="shared" si="57"/>
        <v>0.38753538377227886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371.7282125501186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0.37693820796817651</v>
      </c>
      <c r="AB104" s="23">
        <f>EXP(-LN(2)/2)*AB103+(1-EXP(-LN(2)/2))/(LN(2)/2)*V104*Y104*VLOOKUP('Données projet'!$B$9,Paramètres!$A$1:$I$89,3,0)*0.475*44/12</f>
        <v>2.582613243606399E-10</v>
      </c>
      <c r="AC104" s="24">
        <f t="shared" si="57"/>
        <v>0.37693820822643781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371.7282125501186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0.36663081284896787</v>
      </c>
      <c r="AB105" s="23">
        <f>EXP(-LN(2)/2)*AB104+(1-EXP(-LN(2)/2))/(LN(2)/2)*V105*Y105*VLOOKUP('Données projet'!$B$9,Paramètres!$A$1:$I$89,3,0)*0.475*44/12</f>
        <v>1.8261833377362697E-10</v>
      </c>
      <c r="AC105" s="24">
        <f t="shared" si="57"/>
        <v>0.36663081303158618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371.7282125501186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0.35660527399133635</v>
      </c>
      <c r="AB106" s="23">
        <f>EXP(-LN(2)/2)*AB105+(1-EXP(-LN(2)/2))/(LN(2)/2)*V106*Y106*VLOOKUP('Données projet'!$B$9,Paramètres!$A$1:$I$89,3,0)*0.475*44/12</f>
        <v>1.2913066218031995E-10</v>
      </c>
      <c r="AC106" s="24">
        <f t="shared" si="57"/>
        <v>0.356605274120467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371.7282125501186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0.34685388402098694</v>
      </c>
      <c r="AB107" s="23">
        <f>EXP(-LN(2)/2)*AB106+(1-EXP(-LN(2)/2))/(LN(2)/2)*V107*Y107*VLOOKUP('Données projet'!$B$9,Paramètres!$A$1:$I$89,3,0)*0.475*44/12</f>
        <v>9.1309166886813487E-11</v>
      </c>
      <c r="AC107" s="24">
        <f t="shared" si="57"/>
        <v>0.34685388411229612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371.7282125501186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0.33736914632218001</v>
      </c>
      <c r="AB108" s="23">
        <f>EXP(-LN(2)/2)*AB107+(1-EXP(-LN(2)/2))/(LN(2)/2)*V108*Y108*VLOOKUP('Données projet'!$B$9,Paramètres!$A$1:$I$89,3,0)*0.475*44/12</f>
        <v>6.4565331090159975E-11</v>
      </c>
      <c r="AC108" s="24">
        <f t="shared" si="57"/>
        <v>0.33736914638674537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371.7282125501186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0.32814376927452765</v>
      </c>
      <c r="AB109" s="23">
        <f>EXP(-LN(2)/2)*AB108+(1-EXP(-LN(2)/2))/(LN(2)/2)*V109*Y109*VLOOKUP('Données projet'!$B$9,Paramètres!$A$1:$I$89,3,0)*0.475*44/12</f>
        <v>4.5654583443406744E-11</v>
      </c>
      <c r="AC109" s="24">
        <f t="shared" si="57"/>
        <v>0.32814376932018224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371.7282125501186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0.31917066064738486</v>
      </c>
      <c r="AB110" s="23">
        <f>EXP(-LN(2)/2)*AB109+(1-EXP(-LN(2)/2))/(LN(2)/2)*V110*Y110*VLOOKUP('Données projet'!$B$9,Paramètres!$A$1:$I$89,3,0)*0.475*44/12</f>
        <v>3.2282665545079988E-11</v>
      </c>
      <c r="AC110" s="24">
        <f t="shared" si="57"/>
        <v>0.31917066067966754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371.7282125501186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0.31044292214752656</v>
      </c>
      <c r="AB111" s="23">
        <f>EXP(-LN(2)/2)*AB110+(1-EXP(-LN(2)/2))/(LN(2)/2)*V111*Y111*VLOOKUP('Données projet'!$B$9,Paramètres!$A$1:$I$89,3,0)*0.475*44/12</f>
        <v>2.2827291721703372E-11</v>
      </c>
      <c r="AC111" s="24">
        <f t="shared" si="57"/>
        <v>0.31044292217035385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371.7282125501186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0.30195384411591869</v>
      </c>
      <c r="AB112" s="23">
        <f>EXP(-LN(2)/2)*AB111+(1-EXP(-LN(2)/2))/(LN(2)/2)*V112*Y112*VLOOKUP('Données projet'!$B$9,Paramètres!$A$1:$I$89,3,0)*0.475*44/12</f>
        <v>1.6141332772539994E-11</v>
      </c>
      <c r="AC112" s="24">
        <f t="shared" si="57"/>
        <v>0.30195384413206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371.7282125501186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0.29369690036950635</v>
      </c>
      <c r="AB113" s="23">
        <f>EXP(-LN(2)/2)*AB112+(1-EXP(-LN(2)/2))/(LN(2)/2)*V113*Y113*VLOOKUP('Données projet'!$B$9,Paramètres!$A$1:$I$89,3,0)*0.475*44/12</f>
        <v>1.1413645860851686E-11</v>
      </c>
      <c r="AC113" s="24">
        <f t="shared" si="57"/>
        <v>0.29369690038092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371.7282125501186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0.28566574318405347</v>
      </c>
      <c r="AB114" s="23">
        <f>EXP(-LN(2)/2)*AB113+(1-EXP(-LN(2)/2))/(LN(2)/2)*V114*Y114*VLOOKUP('Données projet'!$B$9,Paramètres!$A$1:$I$89,3,0)*0.475*44/12</f>
        <v>8.0706663862699969E-12</v>
      </c>
      <c r="AC114" s="24">
        <f t="shared" si="57"/>
        <v>0.28566574319212412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371.7282125501186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0.27785419841417697</v>
      </c>
      <c r="AB115" s="23">
        <f>EXP(-LN(2)/2)*AB114+(1-EXP(-LN(2)/2))/(LN(2)/2)*V115*Y115*VLOOKUP('Données projet'!$B$9,Paramètres!$A$1:$I$89,3,0)*0.475*44/12</f>
        <v>5.7068229304258429E-12</v>
      </c>
      <c r="AC115" s="24">
        <f t="shared" si="57"/>
        <v>0.27785419841988379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371.7282125501186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0.27025626074682407</v>
      </c>
      <c r="AB116" s="23">
        <f>EXP(-LN(2)/2)*AB115+(1-EXP(-LN(2)/2))/(LN(2)/2)*V116*Y116*VLOOKUP('Données projet'!$B$9,Paramètres!$A$1:$I$89,3,0)*0.475*44/12</f>
        <v>4.0353331931349984E-12</v>
      </c>
      <c r="AC116" s="24">
        <f t="shared" si="57"/>
        <v>0.2702562607508594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371.7282125501186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0.26286608908454312</v>
      </c>
      <c r="AB117" s="23">
        <f>EXP(-LN(2)/2)*AB116+(1-EXP(-LN(2)/2))/(LN(2)/2)*V117*Y117*VLOOKUP('Données projet'!$B$9,Paramètres!$A$1:$I$89,3,0)*0.475*44/12</f>
        <v>2.8534114652129215E-12</v>
      </c>
      <c r="AC117" s="24">
        <f t="shared" si="57"/>
        <v>0.2628660890873965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371.7282125501186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0.25567800205499946</v>
      </c>
      <c r="AB118" s="23">
        <f>EXP(-LN(2)/2)*AB117+(1-EXP(-LN(2)/2))/(LN(2)/2)*V118*Y118*VLOOKUP('Données projet'!$B$9,Paramètres!$A$1:$I$89,3,0)*0.475*44/12</f>
        <v>2.0176665965674992E-12</v>
      </c>
      <c r="AC118" s="24">
        <f t="shared" si="57"/>
        <v>0.25567800205701713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823.35438380242022</v>
      </c>
      <c r="S119" s="62">
        <f ca="1">AVERAGE(OFFSET($R$3,0,0,'Données projet'!$E$9+1,1))-AVERAGE(OFFSET($H$3,0,0,'Données projet'!$E$9+1,1))</f>
        <v>371.7282125501186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0.24868647364328372</v>
      </c>
      <c r="AB119" s="23">
        <f>EXP(-LN(2)/2)*AB118+(1-EXP(-LN(2)/2))/(LN(2)/2)*V119*Y119*VLOOKUP('Données projet'!$B$9,Paramètres!$A$1:$I$89,3,0)*0.475*44/12</f>
        <v>1.4267057326064607E-12</v>
      </c>
      <c r="AC119" s="24">
        <f t="shared" si="57"/>
        <v>0.24868647364471042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830.24430301816005</v>
      </c>
      <c r="S120" s="62">
        <f ca="1">AVERAGE(OFFSET($R$3,0,0,'Données projet'!$E$9+1,1))-AVERAGE(OFFSET($H$3,0,0,'Données projet'!$E$9+1,1))</f>
        <v>371.7282125501186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0.24188612894365485</v>
      </c>
      <c r="AB120" s="23">
        <f>EXP(-LN(2)/2)*AB119+(1-EXP(-LN(2)/2))/(LN(2)/2)*V120*Y120*VLOOKUP('Données projet'!$B$9,Paramètres!$A$1:$I$89,3,0)*0.475*44/12</f>
        <v>1.0088332982837496E-12</v>
      </c>
      <c r="AC120" s="24">
        <f t="shared" si="57"/>
        <v>0.24188612894466369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837.13236401487143</v>
      </c>
      <c r="S121" s="62">
        <f ca="1">AVERAGE(OFFSET($R$3,0,0,'Données projet'!$E$9+1,1))-AVERAGE(OFFSET($H$3,0,0,'Données projet'!$E$9+1,1))</f>
        <v>371.7282125501186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0.23527174002745194</v>
      </c>
      <c r="AB121" s="23">
        <f>EXP(-LN(2)/2)*AB120+(1-EXP(-LN(2)/2))/(LN(2)/2)*V121*Y121*VLOOKUP('Données projet'!$B$9,Paramètres!$A$1:$I$89,3,0)*0.475*44/12</f>
        <v>7.1335286630323037E-13</v>
      </c>
      <c r="AC121" s="24">
        <f t="shared" si="57"/>
        <v>0.23527174002816528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844.01859365737369</v>
      </c>
      <c r="S122" s="62">
        <f ca="1">AVERAGE(OFFSET($R$3,0,0,'Données projet'!$E$9+1,1))-AVERAGE(OFFSET($H$3,0,0,'Données projet'!$E$9+1,1))</f>
        <v>371.7282125501186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0.22883822192399816</v>
      </c>
      <c r="AB122" s="23">
        <f>EXP(-LN(2)/2)*AB121+(1-EXP(-LN(2)/2))/(LN(2)/2)*V122*Y122*VLOOKUP('Données projet'!$B$9,Paramètres!$A$1:$I$89,3,0)*0.475*44/12</f>
        <v>5.0441664914187481E-13</v>
      </c>
      <c r="AC122" s="24">
        <f t="shared" si="57"/>
        <v>0.22883822192450259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850.90301808359141</v>
      </c>
      <c r="S123" s="62">
        <f ca="1">AVERAGE(OFFSET($R$3,0,0,'Données projet'!$E$9+1,1))-AVERAGE(OFFSET($H$3,0,0,'Données projet'!$E$9+1,1))</f>
        <v>371.7282125501186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0.22258062871140735</v>
      </c>
      <c r="AB123" s="23">
        <f>EXP(-LN(2)/2)*AB122+(1-EXP(-LN(2)/2))/(LN(2)/2)*V123*Y123*VLOOKUP('Données projet'!$B$9,Paramètres!$A$1:$I$89,3,0)*0.475*44/12</f>
        <v>3.5667643315161518E-13</v>
      </c>
      <c r="AC123" s="24">
        <f t="shared" si="57"/>
        <v>0.22258062871176404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371.7282125501186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0.21649414971428738</v>
      </c>
      <c r="AB124" s="23">
        <f>EXP(-LN(2)/2)*AB123+(1-EXP(-LN(2)/2))/(LN(2)/2)*V124*Y124*VLOOKUP('Données projet'!$B$9,Paramètres!$A$1:$I$89,3,0)*0.475*44/12</f>
        <v>2.522083245709374E-13</v>
      </c>
      <c r="AC124" s="24">
        <f t="shared" si="57"/>
        <v>0.21649414971453959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371.7282125501186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0.21057410580541766</v>
      </c>
      <c r="AB125" s="23">
        <f>EXP(-LN(2)/2)*AB124+(1-EXP(-LN(2)/2))/(LN(2)/2)*V125*Y125*VLOOKUP('Données projet'!$B$9,Paramètres!$A$1:$I$89,3,0)*0.475*44/12</f>
        <v>1.7833821657580759E-13</v>
      </c>
      <c r="AC125" s="24">
        <f t="shared" si="57"/>
        <v>0.21057410580559599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371.7282125501186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0.20481594580855755</v>
      </c>
      <c r="AB126" s="23">
        <f>EXP(-LN(2)/2)*AB125+(1-EXP(-LN(2)/2))/(LN(2)/2)*V126*Y126*VLOOKUP('Données projet'!$B$9,Paramètres!$A$1:$I$89,3,0)*0.475*44/12</f>
        <v>1.261041622854687E-13</v>
      </c>
      <c r="AC126" s="24">
        <f t="shared" si="57"/>
        <v>0.20481594580868365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371.7282125501186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0.19921524299962007</v>
      </c>
      <c r="AB127" s="23">
        <f>EXP(-LN(2)/2)*AB126+(1-EXP(-LN(2)/2))/(LN(2)/2)*V127*Y127*VLOOKUP('Données projet'!$B$9,Paramètres!$A$1:$I$89,3,0)*0.475*44/12</f>
        <v>8.9169108287903796E-14</v>
      </c>
      <c r="AC127" s="24">
        <f t="shared" si="57"/>
        <v>0.19921524299970925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371.7282125501186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0.19376769170352115</v>
      </c>
      <c r="AB128" s="23">
        <f>EXP(-LN(2)/2)*AB127+(1-EXP(-LN(2)/2))/(LN(2)/2)*V128*Y128*VLOOKUP('Données projet'!$B$9,Paramètres!$A$1:$I$89,3,0)*0.475*44/12</f>
        <v>6.3052081142734351E-14</v>
      </c>
      <c r="AC128" s="24">
        <f t="shared" si="57"/>
        <v>0.19376769170358421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371.7282125501186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0.18846910398408831</v>
      </c>
      <c r="AB129" s="23">
        <f>EXP(-LN(2)/2)*AB128+(1-EXP(-LN(2)/2))/(LN(2)/2)*V129*Y129*VLOOKUP('Données projet'!$B$9,Paramètres!$A$1:$I$89,3,0)*0.475*44/12</f>
        <v>4.4584554143951898E-14</v>
      </c>
      <c r="AC129" s="24">
        <f t="shared" si="57"/>
        <v>0.18846910398413289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371.7282125501186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0.18331540642448399</v>
      </c>
      <c r="AB130" s="23">
        <f>EXP(-LN(2)/2)*AB129+(1-EXP(-LN(2)/2))/(LN(2)/2)*V130*Y130*VLOOKUP('Données projet'!$B$9,Paramètres!$A$1:$I$89,3,0)*0.475*44/12</f>
        <v>3.1526040571367175E-14</v>
      </c>
      <c r="AC130" s="24">
        <f t="shared" si="57"/>
        <v>0.18331540642451552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371.7282125501186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0.17830263699566823</v>
      </c>
      <c r="AB131" s="23">
        <f>EXP(-LN(2)/2)*AB130+(1-EXP(-LN(2)/2))/(LN(2)/2)*V131*Y131*VLOOKUP('Données projet'!$B$9,Paramètres!$A$1:$I$89,3,0)*0.475*44/12</f>
        <v>2.2292277071975949E-14</v>
      </c>
      <c r="AC131" s="24">
        <f t="shared" si="57"/>
        <v>0.17830263699569052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371.7282125501186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0.17342694201049352</v>
      </c>
      <c r="AB132" s="23">
        <f>EXP(-LN(2)/2)*AB131+(1-EXP(-LN(2)/2))/(LN(2)/2)*V132*Y132*VLOOKUP('Données projet'!$B$9,Paramètres!$A$1:$I$89,3,0)*0.475*44/12</f>
        <v>1.5763020285683588E-14</v>
      </c>
      <c r="AC132" s="24">
        <f t="shared" ref="AC132:AC153" si="111">SUM(Z132:AB132)</f>
        <v>0.17342694201050929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371.7282125501186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0.16868457316109006</v>
      </c>
      <c r="AB133" s="23">
        <f>EXP(-LN(2)/2)*AB132+(1-EXP(-LN(2)/2))/(LN(2)/2)*V133*Y133*VLOOKUP('Données projet'!$B$9,Paramètres!$A$1:$I$89,3,0)*0.475*44/12</f>
        <v>1.1146138535987975E-14</v>
      </c>
      <c r="AC133" s="24">
        <f t="shared" si="111"/>
        <v>0.16868457316110122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371.7282125501186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0.16407188463726388</v>
      </c>
      <c r="AB134" s="23">
        <f>EXP(-LN(2)/2)*AB133+(1-EXP(-LN(2)/2))/(LN(2)/2)*V134*Y134*VLOOKUP('Données projet'!$B$9,Paramètres!$A$1:$I$89,3,0)*0.475*44/12</f>
        <v>7.8815101428417938E-15</v>
      </c>
      <c r="AC134" s="24">
        <f t="shared" si="111"/>
        <v>0.16407188463727176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371.7282125501186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0.15958533032369249</v>
      </c>
      <c r="AB135" s="23">
        <f>EXP(-LN(2)/2)*AB134+(1-EXP(-LN(2)/2))/(LN(2)/2)*V135*Y135*VLOOKUP('Données projet'!$B$9,Paramètres!$A$1:$I$89,3,0)*0.475*44/12</f>
        <v>5.5730692679939873E-15</v>
      </c>
      <c r="AC135" s="24">
        <f t="shared" si="111"/>
        <v>0.15958533032369807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371.7282125501186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0.15522146107376333</v>
      </c>
      <c r="AB136" s="23">
        <f>EXP(-LN(2)/2)*AB135+(1-EXP(-LN(2)/2))/(LN(2)/2)*V136*Y136*VLOOKUP('Données projet'!$B$9,Paramètres!$A$1:$I$89,3,0)*0.475*44/12</f>
        <v>3.9407550714208969E-15</v>
      </c>
      <c r="AC136" s="24">
        <f t="shared" si="111"/>
        <v>0.15522146107376728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371.7282125501186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0.1509769220579594</v>
      </c>
      <c r="AB137" s="23">
        <f>EXP(-LN(2)/2)*AB136+(1-EXP(-LN(2)/2))/(LN(2)/2)*V137*Y137*VLOOKUP('Données projet'!$B$9,Paramètres!$A$1:$I$89,3,0)*0.475*44/12</f>
        <v>2.7865346339969936E-15</v>
      </c>
      <c r="AC137" s="24">
        <f t="shared" si="111"/>
        <v>0.15097692205796218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371.7282125501186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0.14684845018475323</v>
      </c>
      <c r="AB138" s="23">
        <f>EXP(-LN(2)/2)*AB137+(1-EXP(-LN(2)/2))/(LN(2)/2)*V138*Y138*VLOOKUP('Données projet'!$B$9,Paramètres!$A$1:$I$89,3,0)*0.475*44/12</f>
        <v>1.9703775357104485E-15</v>
      </c>
      <c r="AC138" s="24">
        <f t="shared" si="111"/>
        <v>0.1468484501847552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371.7282125501186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0.14283287159202679</v>
      </c>
      <c r="AB139" s="23">
        <f>EXP(-LN(2)/2)*AB138+(1-EXP(-LN(2)/2))/(LN(2)/2)*V139*Y139*VLOOKUP('Données projet'!$B$9,Paramètres!$A$1:$I$89,3,0)*0.475*44/12</f>
        <v>1.3932673169984968E-15</v>
      </c>
      <c r="AC139" s="24">
        <f t="shared" si="111"/>
        <v>0.14283287159202818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371.7282125501186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0.13892709920708854</v>
      </c>
      <c r="AB140" s="23">
        <f>EXP(-LN(2)/2)*AB139+(1-EXP(-LN(2)/2))/(LN(2)/2)*V140*Y140*VLOOKUP('Données projet'!$B$9,Paramètres!$A$1:$I$89,3,0)*0.475*44/12</f>
        <v>9.8518876785522423E-16</v>
      </c>
      <c r="AC140" s="24">
        <f t="shared" si="111"/>
        <v>0.13892709920708951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371.7282125501186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0.13512813037341206</v>
      </c>
      <c r="AB141" s="23">
        <f>EXP(-LN(2)/2)*AB140+(1-EXP(-LN(2)/2))/(LN(2)/2)*V141*Y141*VLOOKUP('Données projet'!$B$9,Paramètres!$A$1:$I$89,3,0)*0.475*44/12</f>
        <v>6.9663365849924841E-16</v>
      </c>
      <c r="AC141" s="24">
        <f t="shared" si="111"/>
        <v>0.13512813037341276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371.7282125501186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0.13143304454227159</v>
      </c>
      <c r="AB142" s="23">
        <f>EXP(-LN(2)/2)*AB141+(1-EXP(-LN(2)/2))/(LN(2)/2)*V142*Y142*VLOOKUP('Données projet'!$B$9,Paramètres!$A$1:$I$89,3,0)*0.475*44/12</f>
        <v>4.9259438392761211E-16</v>
      </c>
      <c r="AC142" s="24">
        <f t="shared" si="111"/>
        <v>0.13143304454227209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371.7282125501186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0.12783900102749976</v>
      </c>
      <c r="AB143" s="23">
        <f>EXP(-LN(2)/2)*AB142+(1-EXP(-LN(2)/2))/(LN(2)/2)*V143*Y143*VLOOKUP('Données projet'!$B$9,Paramètres!$A$1:$I$89,3,0)*0.475*44/12</f>
        <v>3.483168292496242E-16</v>
      </c>
      <c r="AC143" s="24">
        <f t="shared" si="111"/>
        <v>0.12783900102750012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371.7282125501186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0.12434323682164189</v>
      </c>
      <c r="AB144" s="23">
        <f>EXP(-LN(2)/2)*AB143+(1-EXP(-LN(2)/2))/(LN(2)/2)*V144*Y144*VLOOKUP('Données projet'!$B$9,Paramètres!$A$1:$I$89,3,0)*0.475*44/12</f>
        <v>2.4629719196380606E-16</v>
      </c>
      <c r="AC144" s="24">
        <f t="shared" si="111"/>
        <v>0.12434323682164214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371.7282125501186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0.12094306447182746</v>
      </c>
      <c r="AB145" s="23">
        <f>EXP(-LN(2)/2)*AB144+(1-EXP(-LN(2)/2))/(LN(2)/2)*V145*Y145*VLOOKUP('Données projet'!$B$9,Paramètres!$A$1:$I$89,3,0)*0.475*44/12</f>
        <v>1.741584146248121E-16</v>
      </c>
      <c r="AC145" s="24">
        <f t="shared" si="111"/>
        <v>0.12094306447182764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371.7282125501186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0.117635870013726</v>
      </c>
      <c r="AB146" s="23">
        <f>EXP(-LN(2)/2)*AB145+(1-EXP(-LN(2)/2))/(LN(2)/2)*V146*Y146*VLOOKUP('Données projet'!$B$9,Paramètres!$A$1:$I$89,3,0)*0.475*44/12</f>
        <v>1.2314859598190303E-16</v>
      </c>
      <c r="AC146" s="24">
        <f t="shared" si="111"/>
        <v>0.11763587001372612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371.7282125501186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0.11441911096199911</v>
      </c>
      <c r="AB147" s="23">
        <f>EXP(-LN(2)/2)*AB146+(1-EXP(-LN(2)/2))/(LN(2)/2)*V147*Y147*VLOOKUP('Données projet'!$B$9,Paramètres!$A$1:$I$89,3,0)*0.475*44/12</f>
        <v>8.7079207312406051E-17</v>
      </c>
      <c r="AC147" s="24">
        <f t="shared" si="111"/>
        <v>0.11441911096199919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371.7282125501186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0.1112903143557037</v>
      </c>
      <c r="AB148" s="23">
        <f>EXP(-LN(2)/2)*AB147+(1-EXP(-LN(2)/2))/(LN(2)/2)*V148*Y148*VLOOKUP('Données projet'!$B$9,Paramètres!$A$1:$I$89,3,0)*0.475*44/12</f>
        <v>6.1574297990951514E-17</v>
      </c>
      <c r="AC148" s="24">
        <f t="shared" si="111"/>
        <v>0.11129031435570376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371.7282125501186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0.10824707485714372</v>
      </c>
      <c r="AB149" s="23">
        <f>EXP(-LN(2)/2)*AB148+(1-EXP(-LN(2)/2))/(LN(2)/2)*V149*Y149*VLOOKUP('Données projet'!$B$9,Paramètres!$A$1:$I$89,3,0)*0.475*44/12</f>
        <v>4.3539603656203025E-17</v>
      </c>
      <c r="AC149" s="24">
        <f t="shared" si="111"/>
        <v>0.10824707485714376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371.7282125501186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0.10528705290270886</v>
      </c>
      <c r="AB150" s="23">
        <f>EXP(-LN(2)/2)*AB149+(1-EXP(-LN(2)/2))/(LN(2)/2)*V150*Y150*VLOOKUP('Données projet'!$B$9,Paramètres!$A$1:$I$89,3,0)*0.475*44/12</f>
        <v>3.0787148995475757E-17</v>
      </c>
      <c r="AC150" s="24">
        <f t="shared" si="111"/>
        <v>0.10528705290270889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371.7282125501186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0.1024079729042788</v>
      </c>
      <c r="AB151" s="23">
        <f>EXP(-LN(2)/2)*AB150+(1-EXP(-LN(2)/2))/(LN(2)/2)*V151*Y151*VLOOKUP('Données projet'!$B$9,Paramètres!$A$1:$I$89,3,0)*0.475*44/12</f>
        <v>2.1769801828101513E-17</v>
      </c>
      <c r="AC151" s="24">
        <f t="shared" si="111"/>
        <v>0.10240797290427883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371.7282125501186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9.9607621499810062E-2</v>
      </c>
      <c r="AB152" s="23">
        <f>EXP(-LN(2)/2)*AB151+(1-EXP(-LN(2)/2))/(LN(2)/2)*V152*Y152*VLOOKUP('Données projet'!$B$9,Paramètres!$A$1:$I$89,3,0)*0.475*44/12</f>
        <v>1.5393574497737879E-17</v>
      </c>
      <c r="AC152" s="24">
        <f t="shared" si="111"/>
        <v>9.9607621499810076E-2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371.7282125501186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9.6883845851760603E-2</v>
      </c>
      <c r="AB153" s="23">
        <f>EXP(-LN(2)/2)*AB152+(1-EXP(-LN(2)/2))/(LN(2)/2)*V153*Y153*VLOOKUP('Données projet'!$B$9,Paramètres!$A$1:$I$89,3,0)*0.475*44/12</f>
        <v>1.0884900914050756E-17</v>
      </c>
      <c r="AC153" s="24">
        <f t="shared" si="111"/>
        <v>9.6883845851760617E-2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371.7282125501186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9.4234551992044183E-2</v>
      </c>
      <c r="AB154" s="23">
        <f>EXP(-LN(2)/2)*AB153+(1-EXP(-LN(2)/2))/(LN(2)/2)*V154*Y154*VLOOKUP('Données projet'!$B$9,Paramètres!$A$1:$I$89,3,0)*0.475*44/12</f>
        <v>7.6967872488689393E-18</v>
      </c>
      <c r="AC154" s="24">
        <f t="shared" ref="AC154:AC203" si="163">SUM(Z154:AB154)</f>
        <v>9.4234551992044197E-2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371.7282125501186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9.1657703212242023E-2</v>
      </c>
      <c r="AB155" s="23">
        <f>EXP(-LN(2)/2)*AB154+(1-EXP(-LN(2)/2))/(LN(2)/2)*V155*Y155*VLOOKUP('Données projet'!$B$9,Paramètres!$A$1:$I$89,3,0)*0.475*44/12</f>
        <v>5.4424504570253782E-18</v>
      </c>
      <c r="AC155" s="24">
        <f t="shared" si="163"/>
        <v>9.1657703212242023E-2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371.7282125501186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8.9151318497834142E-2</v>
      </c>
      <c r="AB156" s="23">
        <f>EXP(-LN(2)/2)*AB155+(1-EXP(-LN(2)/2))/(LN(2)/2)*V156*Y156*VLOOKUP('Données projet'!$B$9,Paramètres!$A$1:$I$89,3,0)*0.475*44/12</f>
        <v>3.8483936244344696E-18</v>
      </c>
      <c r="AC156" s="24">
        <f t="shared" si="163"/>
        <v>8.9151318497834142E-2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371.7282125501186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8.6713471005246789E-2</v>
      </c>
      <c r="AB157" s="23">
        <f>EXP(-LN(2)/2)*AB156+(1-EXP(-LN(2)/2))/(LN(2)/2)*V157*Y157*VLOOKUP('Données projet'!$B$9,Paramètres!$A$1:$I$89,3,0)*0.475*44/12</f>
        <v>2.7212252285126891E-18</v>
      </c>
      <c r="AC157" s="24">
        <f t="shared" si="163"/>
        <v>8.6713471005246789E-2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371.7282125501186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8.4342286580545059E-2</v>
      </c>
      <c r="AB158" s="23">
        <f>EXP(-LN(2)/2)*AB157+(1-EXP(-LN(2)/2))/(LN(2)/2)*V158*Y158*VLOOKUP('Données projet'!$B$9,Paramètres!$A$1:$I$89,3,0)*0.475*44/12</f>
        <v>1.9241968122172348E-18</v>
      </c>
      <c r="AC158" s="24">
        <f t="shared" si="163"/>
        <v>8.4342286580545059E-2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371.7282125501186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8.2035942318631969E-2</v>
      </c>
      <c r="AB159" s="23">
        <f>EXP(-LN(2)/2)*AB158+(1-EXP(-LN(2)/2))/(LN(2)/2)*V159*Y159*VLOOKUP('Données projet'!$B$9,Paramètres!$A$1:$I$89,3,0)*0.475*44/12</f>
        <v>1.3606126142563445E-18</v>
      </c>
      <c r="AC159" s="24">
        <f t="shared" si="163"/>
        <v>8.2035942318631969E-2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371.7282125501186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7.9792665161846271E-2</v>
      </c>
      <c r="AB160" s="23">
        <f>EXP(-LN(2)/2)*AB159+(1-EXP(-LN(2)/2))/(LN(2)/2)*V160*Y160*VLOOKUP('Données projet'!$B$9,Paramètres!$A$1:$I$89,3,0)*0.475*44/12</f>
        <v>9.6209840610861741E-19</v>
      </c>
      <c r="AC160" s="24">
        <f t="shared" si="163"/>
        <v>7.9792665161846271E-2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371.7282125501186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7.7610730536881695E-2</v>
      </c>
      <c r="AB161" s="23">
        <f>EXP(-LN(2)/2)*AB160+(1-EXP(-LN(2)/2))/(LN(2)/2)*V161*Y161*VLOOKUP('Données projet'!$B$9,Paramètres!$A$1:$I$89,3,0)*0.475*44/12</f>
        <v>6.8030630712817227E-19</v>
      </c>
      <c r="AC161" s="24">
        <f t="shared" si="163"/>
        <v>7.7610730536881695E-2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371.7282125501186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7.5488461028979728E-2</v>
      </c>
      <c r="AB162" s="23">
        <f>EXP(-LN(2)/2)*AB161+(1-EXP(-LN(2)/2))/(LN(2)/2)*V162*Y162*VLOOKUP('Données projet'!$B$9,Paramètres!$A$1:$I$89,3,0)*0.475*44/12</f>
        <v>4.8104920305430871E-19</v>
      </c>
      <c r="AC162" s="24">
        <f t="shared" si="163"/>
        <v>7.5488461028979728E-2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371.7282125501186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7.3424225092376644E-2</v>
      </c>
      <c r="AB163" s="23">
        <f>EXP(-LN(2)/2)*AB162+(1-EXP(-LN(2)/2))/(LN(2)/2)*V163*Y163*VLOOKUP('Données projet'!$B$9,Paramètres!$A$1:$I$89,3,0)*0.475*44/12</f>
        <v>3.4015315356408614E-19</v>
      </c>
      <c r="AC163" s="24">
        <f t="shared" si="163"/>
        <v>7.3424225092376644E-2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371.7282125501186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7.1416435796013422E-2</v>
      </c>
      <c r="AB164" s="23">
        <f>EXP(-LN(2)/2)*AB163+(1-EXP(-LN(2)/2))/(LN(2)/2)*V164*Y164*VLOOKUP('Données projet'!$B$9,Paramètres!$A$1:$I$89,3,0)*0.475*44/12</f>
        <v>2.4052460152715435E-19</v>
      </c>
      <c r="AC164" s="24">
        <f t="shared" si="163"/>
        <v>7.1416435796013422E-2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371.7282125501186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6.9463549603544297E-2</v>
      </c>
      <c r="AB165" s="23">
        <f>EXP(-LN(2)/2)*AB164+(1-EXP(-LN(2)/2))/(LN(2)/2)*V165*Y165*VLOOKUP('Données projet'!$B$9,Paramètres!$A$1:$I$89,3,0)*0.475*44/12</f>
        <v>1.7007657678204307E-19</v>
      </c>
      <c r="AC165" s="24">
        <f t="shared" si="163"/>
        <v>6.9463549603544297E-2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371.7282125501186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6.756406518670606E-2</v>
      </c>
      <c r="AB166" s="23">
        <f>EXP(-LN(2)/2)*AB165+(1-EXP(-LN(2)/2))/(LN(2)/2)*V166*Y166*VLOOKUP('Données projet'!$B$9,Paramètres!$A$1:$I$89,3,0)*0.475*44/12</f>
        <v>1.2026230076357718E-19</v>
      </c>
      <c r="AC166" s="24">
        <f t="shared" si="163"/>
        <v>6.756406518670606E-2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371.7282125501186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6.5716522271135808E-2</v>
      </c>
      <c r="AB167" s="23">
        <f>EXP(-LN(2)/2)*AB166+(1-EXP(-LN(2)/2))/(LN(2)/2)*V167*Y167*VLOOKUP('Données projet'!$B$9,Paramètres!$A$1:$I$89,3,0)*0.475*44/12</f>
        <v>8.5038288391021534E-20</v>
      </c>
      <c r="AC167" s="24">
        <f t="shared" si="163"/>
        <v>6.5716522271135808E-2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371.7282125501186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6.3919500513749894E-2</v>
      </c>
      <c r="AB168" s="23">
        <f>EXP(-LN(2)/2)*AB167+(1-EXP(-LN(2)/2))/(LN(2)/2)*V168*Y168*VLOOKUP('Données projet'!$B$9,Paramètres!$A$1:$I$89,3,0)*0.475*44/12</f>
        <v>6.0131150381788588E-20</v>
      </c>
      <c r="AC168" s="24">
        <f t="shared" si="163"/>
        <v>6.3919500513749894E-2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371.7282125501186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6.2171618410820959E-2</v>
      </c>
      <c r="AB169" s="23">
        <f>EXP(-LN(2)/2)*AB168+(1-EXP(-LN(2)/2))/(LN(2)/2)*V169*Y169*VLOOKUP('Données projet'!$B$9,Paramètres!$A$1:$I$89,3,0)*0.475*44/12</f>
        <v>4.2519144195510767E-20</v>
      </c>
      <c r="AC169" s="24">
        <f t="shared" si="163"/>
        <v>6.2171618410820959E-2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371.7282125501186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6.0471532235913741E-2</v>
      </c>
      <c r="AB170" s="23">
        <f>EXP(-LN(2)/2)*AB169+(1-EXP(-LN(2)/2))/(LN(2)/2)*V170*Y170*VLOOKUP('Données projet'!$B$9,Paramètres!$A$1:$I$89,3,0)*0.475*44/12</f>
        <v>3.0065575190894294E-20</v>
      </c>
      <c r="AC170" s="24">
        <f t="shared" si="163"/>
        <v>6.0471532235913741E-2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371.7282125501186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5.8817935006863012E-2</v>
      </c>
      <c r="AB171" s="23">
        <f>EXP(-LN(2)/2)*AB170+(1-EXP(-LN(2)/2))/(LN(2)/2)*V171*Y171*VLOOKUP('Données projet'!$B$9,Paramètres!$A$1:$I$89,3,0)*0.475*44/12</f>
        <v>2.1259572097755383E-20</v>
      </c>
      <c r="AC171" s="24">
        <f t="shared" si="163"/>
        <v>5.8817935006863012E-2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371.7282125501186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5.7209555480999569E-2</v>
      </c>
      <c r="AB172" s="23">
        <f>EXP(-LN(2)/2)*AB171+(1-EXP(-LN(2)/2))/(LN(2)/2)*V172*Y172*VLOOKUP('Données projet'!$B$9,Paramètres!$A$1:$I$89,3,0)*0.475*44/12</f>
        <v>1.5032787595447147E-20</v>
      </c>
      <c r="AC172" s="24">
        <f t="shared" si="163"/>
        <v>5.7209555480999569E-2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371.7282125501186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5.5645157177851866E-2</v>
      </c>
      <c r="AB173" s="23">
        <f>EXP(-LN(2)/2)*AB172+(1-EXP(-LN(2)/2))/(LN(2)/2)*V173*Y173*VLOOKUP('Données projet'!$B$9,Paramètres!$A$1:$I$89,3,0)*0.475*44/12</f>
        <v>1.0629786048877692E-20</v>
      </c>
      <c r="AC173" s="24">
        <f t="shared" si="163"/>
        <v>5.5645157177851866E-2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371.7282125501186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5.4123537428571872E-2</v>
      </c>
      <c r="AB174" s="23">
        <f>EXP(-LN(2)/2)*AB173+(1-EXP(-LN(2)/2))/(LN(2)/2)*V174*Y174*VLOOKUP('Données projet'!$B$9,Paramètres!$A$1:$I$89,3,0)*0.475*44/12</f>
        <v>7.5163937977235735E-21</v>
      </c>
      <c r="AC174" s="24">
        <f t="shared" si="163"/>
        <v>5.4123537428571872E-2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371.7282125501186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5.2643526451354443E-2</v>
      </c>
      <c r="AB175" s="23">
        <f>EXP(-LN(2)/2)*AB174+(1-EXP(-LN(2)/2))/(LN(2)/2)*V175*Y175*VLOOKUP('Données projet'!$B$9,Paramètres!$A$1:$I$89,3,0)*0.475*44/12</f>
        <v>5.3148930244388459E-21</v>
      </c>
      <c r="AC175" s="24">
        <f t="shared" si="163"/>
        <v>5.2643526451354443E-2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371.7282125501186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5.1203986452139416E-2</v>
      </c>
      <c r="AB176" s="23">
        <f>EXP(-LN(2)/2)*AB175+(1-EXP(-LN(2)/2))/(LN(2)/2)*V176*Y176*VLOOKUP('Données projet'!$B$9,Paramètres!$A$1:$I$89,3,0)*0.475*44/12</f>
        <v>3.7581968988617868E-21</v>
      </c>
      <c r="AC176" s="24">
        <f t="shared" si="163"/>
        <v>5.1203986452139416E-2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371.7282125501186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4.9803810749905045E-2</v>
      </c>
      <c r="AB177" s="23">
        <f>EXP(-LN(2)/2)*AB176+(1-EXP(-LN(2)/2))/(LN(2)/2)*V177*Y177*VLOOKUP('Données projet'!$B$9,Paramètres!$A$1:$I$89,3,0)*0.475*44/12</f>
        <v>2.6574465122194229E-21</v>
      </c>
      <c r="AC177" s="24">
        <f t="shared" si="163"/>
        <v>4.9803810749905045E-2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371.7282125501186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4.8441922925880315E-2</v>
      </c>
      <c r="AB178" s="23">
        <f>EXP(-LN(2)/2)*AB177+(1-EXP(-LN(2)/2))/(LN(2)/2)*V178*Y178*VLOOKUP('Données projet'!$B$9,Paramètres!$A$1:$I$89,3,0)*0.475*44/12</f>
        <v>1.8790984494308934E-21</v>
      </c>
      <c r="AC178" s="24">
        <f t="shared" si="163"/>
        <v>4.8441922925880315E-2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371.7282125501186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4.7117275996022105E-2</v>
      </c>
      <c r="AB179" s="23">
        <f>EXP(-LN(2)/2)*AB178+(1-EXP(-LN(2)/2))/(LN(2)/2)*V179*Y179*VLOOKUP('Données projet'!$B$9,Paramètres!$A$1:$I$89,3,0)*0.475*44/12</f>
        <v>1.3287232561097115E-21</v>
      </c>
      <c r="AC179" s="24">
        <f t="shared" si="163"/>
        <v>4.7117275996022105E-2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371.7282125501186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4.5828851606121025E-2</v>
      </c>
      <c r="AB180" s="23">
        <f>EXP(-LN(2)/2)*AB179+(1-EXP(-LN(2)/2))/(LN(2)/2)*V180*Y180*VLOOKUP('Données projet'!$B$9,Paramètres!$A$1:$I$89,3,0)*0.475*44/12</f>
        <v>9.3954922471544669E-22</v>
      </c>
      <c r="AC180" s="24">
        <f t="shared" si="163"/>
        <v>4.5828851606121025E-2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371.7282125501186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4.4575659248917085E-2</v>
      </c>
      <c r="AB181" s="23">
        <f>EXP(-LN(2)/2)*AB180+(1-EXP(-LN(2)/2))/(LN(2)/2)*V181*Y181*VLOOKUP('Données projet'!$B$9,Paramètres!$A$1:$I$89,3,0)*0.475*44/12</f>
        <v>6.6436162805485573E-22</v>
      </c>
      <c r="AC181" s="24">
        <f t="shared" si="163"/>
        <v>4.4575659248917085E-2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371.7282125501186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4.3356735502623409E-2</v>
      </c>
      <c r="AB182" s="23">
        <f>EXP(-LN(2)/2)*AB181+(1-EXP(-LN(2)/2))/(LN(2)/2)*V182*Y182*VLOOKUP('Données projet'!$B$9,Paramètres!$A$1:$I$89,3,0)*0.475*44/12</f>
        <v>4.6977461235772335E-22</v>
      </c>
      <c r="AC182" s="24">
        <f t="shared" si="163"/>
        <v>4.3356735502623409E-2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371.7282125501186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4.2171143290272543E-2</v>
      </c>
      <c r="AB183" s="23">
        <f>EXP(-LN(2)/2)*AB182+(1-EXP(-LN(2)/2))/(LN(2)/2)*V183*Y183*VLOOKUP('Données projet'!$B$9,Paramètres!$A$1:$I$89,3,0)*0.475*44/12</f>
        <v>3.3218081402742787E-22</v>
      </c>
      <c r="AC183" s="24">
        <f t="shared" si="163"/>
        <v>4.2171143290272543E-2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371.7282125501186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4.1017971159315998E-2</v>
      </c>
      <c r="AB184" s="23">
        <f>EXP(-LN(2)/2)*AB183+(1-EXP(-LN(2)/2))/(LN(2)/2)*V184*Y184*VLOOKUP('Données projet'!$B$9,Paramètres!$A$1:$I$89,3,0)*0.475*44/12</f>
        <v>2.3488730617886167E-22</v>
      </c>
      <c r="AC184" s="24">
        <f t="shared" si="163"/>
        <v>4.1017971159315998E-2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371.7282125501186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3.9896332580923149E-2</v>
      </c>
      <c r="AB185" s="23">
        <f>EXP(-LN(2)/2)*AB184+(1-EXP(-LN(2)/2))/(LN(2)/2)*V185*Y185*VLOOKUP('Données projet'!$B$9,Paramètres!$A$1:$I$89,3,0)*0.475*44/12</f>
        <v>1.6609040701371393E-22</v>
      </c>
      <c r="AC185" s="24">
        <f t="shared" si="163"/>
        <v>3.9896332580923149E-2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371.7282125501186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3.8805365268440861E-2</v>
      </c>
      <c r="AB186" s="23">
        <f>EXP(-LN(2)/2)*AB185+(1-EXP(-LN(2)/2))/(LN(2)/2)*V186*Y186*VLOOKUP('Données projet'!$B$9,Paramètres!$A$1:$I$89,3,0)*0.475*44/12</f>
        <v>1.1744365308943084E-22</v>
      </c>
      <c r="AC186" s="24">
        <f t="shared" si="163"/>
        <v>3.8805365268440861E-2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371.7282125501186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3.7744230514489878E-2</v>
      </c>
      <c r="AB187" s="23">
        <f>EXP(-LN(2)/2)*AB186+(1-EXP(-LN(2)/2))/(LN(2)/2)*V187*Y187*VLOOKUP('Données projet'!$B$9,Paramètres!$A$1:$I$89,3,0)*0.475*44/12</f>
        <v>8.3045203506856967E-23</v>
      </c>
      <c r="AC187" s="24">
        <f t="shared" si="163"/>
        <v>3.7744230514489878E-2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371.7282125501186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3.6712112546188336E-2</v>
      </c>
      <c r="AB188" s="23">
        <f>EXP(-LN(2)/2)*AB187+(1-EXP(-LN(2)/2))/(LN(2)/2)*V188*Y188*VLOOKUP('Données projet'!$B$9,Paramètres!$A$1:$I$89,3,0)*0.475*44/12</f>
        <v>5.8721826544715418E-23</v>
      </c>
      <c r="AC188" s="24">
        <f t="shared" si="163"/>
        <v>3.6712112546188336E-2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371.7282125501186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3.5708217898006725E-2</v>
      </c>
      <c r="AB189" s="23">
        <f>EXP(-LN(2)/2)*AB188+(1-EXP(-LN(2)/2))/(LN(2)/2)*V189*Y189*VLOOKUP('Données projet'!$B$9,Paramètres!$A$1:$I$89,3,0)*0.475*44/12</f>
        <v>4.1522601753428483E-23</v>
      </c>
      <c r="AC189" s="24">
        <f t="shared" si="163"/>
        <v>3.5708217898006725E-2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371.7282125501186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3.4731774801772163E-2</v>
      </c>
      <c r="AB190" s="23">
        <f>EXP(-LN(2)/2)*AB189+(1-EXP(-LN(2)/2))/(LN(2)/2)*V190*Y190*VLOOKUP('Données projet'!$B$9,Paramètres!$A$1:$I$89,3,0)*0.475*44/12</f>
        <v>2.9360913272357709E-23</v>
      </c>
      <c r="AC190" s="24">
        <f t="shared" si="163"/>
        <v>3.4731774801772163E-2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371.7282125501186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3.3782032593353044E-2</v>
      </c>
      <c r="AB191" s="23">
        <f>EXP(-LN(2)/2)*AB190+(1-EXP(-LN(2)/2))/(LN(2)/2)*V191*Y191*VLOOKUP('Données projet'!$B$9,Paramètres!$A$1:$I$89,3,0)*0.475*44/12</f>
        <v>2.0761300876714242E-23</v>
      </c>
      <c r="AC191" s="24">
        <f t="shared" si="163"/>
        <v>3.3782032593353044E-2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371.7282125501186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3.2858261135567918E-2</v>
      </c>
      <c r="AB192" s="23">
        <f>EXP(-LN(2)/2)*AB191+(1-EXP(-LN(2)/2))/(LN(2)/2)*V192*Y192*VLOOKUP('Données projet'!$B$9,Paramètres!$A$1:$I$89,3,0)*0.475*44/12</f>
        <v>1.4680456636178855E-23</v>
      </c>
      <c r="AC192" s="24">
        <f t="shared" si="163"/>
        <v>3.2858261135567918E-2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371.7282125501186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3.1959750256874961E-2</v>
      </c>
      <c r="AB193" s="23">
        <f>EXP(-LN(2)/2)*AB192+(1-EXP(-LN(2)/2))/(LN(2)/2)*V193*Y193*VLOOKUP('Données projet'!$B$9,Paramètres!$A$1:$I$89,3,0)*0.475*44/12</f>
        <v>1.0380650438357121E-23</v>
      </c>
      <c r="AC193" s="24">
        <f t="shared" si="163"/>
        <v>3.1959750256874961E-2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371.7282125501186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3.1085809205410493E-2</v>
      </c>
      <c r="AB194" s="23">
        <f>EXP(-LN(2)/2)*AB193+(1-EXP(-LN(2)/2))/(LN(2)/2)*V194*Y194*VLOOKUP('Données projet'!$B$9,Paramètres!$A$1:$I$89,3,0)*0.475*44/12</f>
        <v>7.3402283180894273E-24</v>
      </c>
      <c r="AC194" s="24">
        <f t="shared" si="163"/>
        <v>3.1085809205410493E-2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371.7282125501186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3.0235766117956885E-2</v>
      </c>
      <c r="AB195" s="23">
        <f>EXP(-LN(2)/2)*AB194+(1-EXP(-LN(2)/2))/(LN(2)/2)*V195*Y195*VLOOKUP('Données projet'!$B$9,Paramètres!$A$1:$I$89,3,0)*0.475*44/12</f>
        <v>5.1903252191785604E-24</v>
      </c>
      <c r="AC195" s="24">
        <f t="shared" si="163"/>
        <v>3.0235766117956885E-2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371.7282125501186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2.940896750343152E-2</v>
      </c>
      <c r="AB196" s="23">
        <f>EXP(-LN(2)/2)*AB195+(1-EXP(-LN(2)/2))/(LN(2)/2)*V196*Y196*VLOOKUP('Données projet'!$B$9,Paramètres!$A$1:$I$89,3,0)*0.475*44/12</f>
        <v>3.6701141590447136E-24</v>
      </c>
      <c r="AC196" s="24">
        <f t="shared" si="163"/>
        <v>2.940896750343152E-2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371.7282125501186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2.8604777740499798E-2</v>
      </c>
      <c r="AB197" s="23">
        <f>EXP(-LN(2)/2)*AB196+(1-EXP(-LN(2)/2))/(LN(2)/2)*V197*Y197*VLOOKUP('Données projet'!$B$9,Paramètres!$A$1:$I$89,3,0)*0.475*44/12</f>
        <v>2.5951626095892802E-24</v>
      </c>
      <c r="AC197" s="24">
        <f t="shared" si="163"/>
        <v>2.8604777740499798E-2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371.7282125501186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2.7822578588925947E-2</v>
      </c>
      <c r="AB198" s="23">
        <f>EXP(-LN(2)/2)*AB197+(1-EXP(-LN(2)/2))/(LN(2)/2)*V198*Y198*VLOOKUP('Données projet'!$B$9,Paramètres!$A$1:$I$89,3,0)*0.475*44/12</f>
        <v>1.8350570795223568E-24</v>
      </c>
      <c r="AC198" s="24">
        <f t="shared" si="163"/>
        <v>2.7822578588925947E-2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371.7282125501186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2.706176871428595E-2</v>
      </c>
      <c r="AB199" s="23">
        <f>EXP(-LN(2)/2)*AB198+(1-EXP(-LN(2)/2))/(LN(2)/2)*V199*Y199*VLOOKUP('Données projet'!$B$9,Paramètres!$A$1:$I$89,3,0)*0.475*44/12</f>
        <v>1.2975813047946401E-24</v>
      </c>
      <c r="AC199" s="24">
        <f t="shared" si="163"/>
        <v>2.706176871428595E-2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371.7282125501186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2.6321763225677235E-2</v>
      </c>
      <c r="AB200" s="23">
        <f>EXP(-LN(2)/2)*AB199+(1-EXP(-LN(2)/2))/(LN(2)/2)*V200*Y200*VLOOKUP('Données projet'!$B$9,Paramètres!$A$1:$I$89,3,0)*0.475*44/12</f>
        <v>9.1752853976117841E-25</v>
      </c>
      <c r="AC200" s="24">
        <f t="shared" si="163"/>
        <v>2.6321763225677235E-2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371.7282125501186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2.5601993226069722E-2</v>
      </c>
      <c r="AB201" s="23">
        <f>EXP(-LN(2)/2)*AB200+(1-EXP(-LN(2)/2))/(LN(2)/2)*V201*Y201*VLOOKUP('Données projet'!$B$9,Paramètres!$A$1:$I$89,3,0)*0.475*44/12</f>
        <v>6.4879065239732005E-25</v>
      </c>
      <c r="AC201" s="24">
        <f t="shared" si="163"/>
        <v>2.5601993226069722E-2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371.7282125501186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2.4901905374952536E-2</v>
      </c>
      <c r="AB202" s="23">
        <f>EXP(-LN(2)/2)*AB201+(1-EXP(-LN(2)/2))/(LN(2)/2)*V202*Y202*VLOOKUP('Données projet'!$B$9,Paramètres!$A$1:$I$89,3,0)*0.475*44/12</f>
        <v>4.587642698805892E-25</v>
      </c>
      <c r="AC202" s="24">
        <f t="shared" si="163"/>
        <v>2.4901905374952536E-2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371.7282125501186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2.4220961462940168E-2</v>
      </c>
      <c r="AB203" s="23">
        <f>EXP(-LN(2)/2)*AB202+(1-EXP(-LN(2)/2))/(LN(2)/2)*V203*Y203*VLOOKUP('Données projet'!$B$9,Paramètres!$A$1:$I$89,3,0)*0.475*44/12</f>
        <v>3.2439532619866003E-25</v>
      </c>
      <c r="AC203" s="24">
        <f t="shared" si="163"/>
        <v>2.4220961462940168E-2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18" sqref="N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</v>
      </c>
      <c r="C6" s="156">
        <f ca="1">IF(OR('Données projet'!B9="",'Données projet'!C9="",'Données projet'!C9=0%),0,Calculateur!S3)</f>
        <v>371.7282125501186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462.73919196921372</v>
      </c>
      <c r="G6" s="156">
        <f ca="1">F6*(100%-'Données projet'!$C$24)*(100%-'Données projet'!$C$25)*(100%-'Données projet'!$C$26)*(100%-'Données projet'!$C$27)</f>
        <v>416.46527277229234</v>
      </c>
      <c r="H6" s="157">
        <f>IF(OR('Données projet'!B9="",'Données projet'!C9="",'Données projet'!C9=0%),0,AVERAGE(Calculateur!$AC$3:$AC$33)*B6)</f>
        <v>0.98376706515492118</v>
      </c>
      <c r="I6" s="158">
        <f>H6*(100%-'Données projet'!$C$24)*(100%-'Données projet'!$C$25)*(100%-'Données projet'!$C$26)*(100%-'Données projet'!$C$27)</f>
        <v>0.88539035863942905</v>
      </c>
      <c r="J6" s="159">
        <f>IF(OR('Données projet'!B9="",'Données projet'!C9="",'Données projet'!C9=0%),0,SUM(Calculateur!$V$3:$V$33)*VLOOKUP('Données projet'!$B$9,Paramètres!$A$1:$I$89,9,0)*B6)</f>
        <v>14.5</v>
      </c>
      <c r="K6" s="160">
        <f>J6*(100%-'Données projet'!$C$24)*(100%-'Données projet'!$C$25)*(100%-'Données projet'!$C$26)*(100%-'Données projet'!$C$27)</f>
        <v>13.05</v>
      </c>
      <c r="L6" s="161">
        <f ca="1">G6+I6+K6</f>
        <v>430.40066313093178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462.73919196921372</v>
      </c>
      <c r="G16" s="175">
        <f t="shared" ca="1" si="3"/>
        <v>416.46527277229234</v>
      </c>
      <c r="H16" s="176">
        <f t="shared" si="3"/>
        <v>0.98376706515492118</v>
      </c>
      <c r="I16" s="176">
        <f t="shared" si="3"/>
        <v>0.88539035863942905</v>
      </c>
      <c r="J16" s="177">
        <f t="shared" si="3"/>
        <v>14.5</v>
      </c>
      <c r="K16" s="177">
        <f t="shared" si="3"/>
        <v>13.05</v>
      </c>
      <c r="L16" s="178">
        <f t="shared" ca="1" si="3"/>
        <v>430.40066313093178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4" zoomScale="90" zoomScaleNormal="9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358.27695342970532</v>
      </c>
      <c r="U10" s="190">
        <f>'Données projet'!D9</f>
        <v>2</v>
      </c>
      <c r="V10" s="189">
        <f>U10*T10</f>
        <v>716.55390685941063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10068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735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735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4</v>
      </c>
      <c r="D23" s="194">
        <f>B23*C23</f>
        <v>32</v>
      </c>
      <c r="E23" s="206"/>
      <c r="F23" s="261"/>
      <c r="H23" s="203">
        <v>3</v>
      </c>
      <c r="I23" s="204">
        <v>735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-24693.10886909558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735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-24693.10886909558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2023-11-20T10:12:25Z</dcterms:modified>
</cp:coreProperties>
</file>