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DE LAMOTTE - 14208008 LE/"/>
    </mc:Choice>
  </mc:AlternateContent>
  <xr:revisionPtr revIDLastSave="100" documentId="13_ncr:1_{91C62E09-7A97-40C6-8A6D-8C8B5668C142}" xr6:coauthVersionLast="47" xr6:coauthVersionMax="47" xr10:uidLastSave="{A01B8401-A9A7-4070-AFF6-874BD7F148D5}"/>
  <bookViews>
    <workbookView xWindow="38280" yWindow="1905" windowWidth="29040" windowHeight="1572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6" l="1"/>
  <c r="I21" i="6"/>
  <c r="I20" i="6"/>
  <c r="F9" i="1" a="1"/>
  <c r="F9" i="1"/>
  <c r="F10" i="1" a="1"/>
  <c r="F10" i="1"/>
  <c r="F14" i="1" a="1"/>
  <c r="F14" i="1"/>
  <c r="C19" i="7"/>
  <c r="AF205" i="2"/>
  <c r="O3" i="2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AD3" i="2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a="1"/>
  <c r="F18" i="1"/>
  <c r="F17" i="1" a="1"/>
  <c r="F17" i="1"/>
  <c r="G204" i="2"/>
  <c r="G205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/>
  <c r="F3" i="2"/>
  <c r="G10" i="7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/>
  <c r="F16" i="1" a="1"/>
  <c r="F16" i="1"/>
  <c r="F15" i="1" a="1"/>
  <c r="F15" i="1"/>
  <c r="F13" i="1" a="1"/>
  <c r="F13" i="1"/>
  <c r="F12" i="1" a="1"/>
  <c r="F12" i="1"/>
  <c r="F11" i="1" a="1"/>
  <c r="F11" i="1"/>
  <c r="B154" i="6"/>
  <c r="I147" i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/>
  <c r="K205" i="2"/>
  <c r="B23" i="6"/>
  <c r="F4" i="2"/>
  <c r="D5" i="4"/>
  <c r="C5" i="4"/>
  <c r="B19" i="7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/>
  <c r="G4" i="2"/>
  <c r="H4" i="2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/>
  <c r="CQ205" i="2"/>
  <c r="BV205" i="2"/>
  <c r="BA205" i="2"/>
  <c r="A6" i="4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/>
  <c r="A21" i="4"/>
  <c r="D9" i="1"/>
  <c r="D10" i="1"/>
  <c r="D11" i="1"/>
  <c r="I37" i="1"/>
  <c r="I36" i="1"/>
  <c r="D5" i="2"/>
  <c r="G5" i="2"/>
  <c r="D11" i="2"/>
  <c r="G11" i="2"/>
  <c r="D10" i="2"/>
  <c r="G10" i="2"/>
  <c r="D9" i="2"/>
  <c r="G9" i="2"/>
  <c r="D8" i="2"/>
  <c r="G8" i="2"/>
  <c r="D7" i="2"/>
  <c r="G7" i="2"/>
  <c r="D6" i="2"/>
  <c r="G6" i="2"/>
  <c r="D13" i="2"/>
  <c r="G13" i="2"/>
  <c r="D12" i="2"/>
  <c r="G12" i="2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/>
  <c r="V11" i="6" s="1"/>
  <c r="T23" i="6" s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/>
  <c r="S15" i="6"/>
  <c r="S16" i="6"/>
  <c r="S18" i="6"/>
  <c r="S17" i="6"/>
  <c r="S14" i="6"/>
  <c r="S19" i="6"/>
  <c r="S13" i="6"/>
  <c r="S11" i="6"/>
  <c r="S12" i="6"/>
  <c r="S10" i="6"/>
  <c r="P62" i="6"/>
  <c r="H14" i="2"/>
  <c r="D15" i="2"/>
  <c r="G15" i="2"/>
  <c r="P35" i="6"/>
  <c r="I141" i="1"/>
  <c r="I167" i="1"/>
  <c r="P63" i="6"/>
  <c r="H15" i="2"/>
  <c r="D16" i="2"/>
  <c r="G16" i="2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/>
  <c r="H16" i="2"/>
  <c r="D17" i="2"/>
  <c r="G17" i="2"/>
  <c r="P37" i="6"/>
  <c r="GP1" i="2"/>
  <c r="HF3" i="2"/>
  <c r="HC3" i="2"/>
  <c r="HB3" i="2"/>
  <c r="GV3" i="2"/>
  <c r="GX3" i="2"/>
  <c r="GY3" i="2"/>
  <c r="GS3" i="2"/>
  <c r="HJ3" i="2"/>
  <c r="GK3" i="2"/>
  <c r="GH3" i="2"/>
  <c r="GG3" i="2"/>
  <c r="GA3" i="2"/>
  <c r="GC3" i="2"/>
  <c r="GD3" i="2"/>
  <c r="FX3" i="2"/>
  <c r="FU1" i="2"/>
  <c r="GO3" i="2"/>
  <c r="FP3" i="2"/>
  <c r="FM3" i="2"/>
  <c r="FL3" i="2"/>
  <c r="FF3" i="2"/>
  <c r="FH3" i="2"/>
  <c r="FI3" i="2"/>
  <c r="FC3" i="2"/>
  <c r="EZ1" i="2"/>
  <c r="FT3" i="2"/>
  <c r="EU3" i="2"/>
  <c r="ER3" i="2"/>
  <c r="EQ3" i="2"/>
  <c r="EK3" i="2"/>
  <c r="EM3" i="2"/>
  <c r="EN3" i="2"/>
  <c r="EH3" i="2"/>
  <c r="EE1" i="2"/>
  <c r="EY3" i="2"/>
  <c r="DZ3" i="2"/>
  <c r="DW3" i="2"/>
  <c r="DV3" i="2"/>
  <c r="DP3" i="2"/>
  <c r="DR3" i="2"/>
  <c r="DS3" i="2"/>
  <c r="DM3" i="2"/>
  <c r="DJ1" i="2"/>
  <c r="ED3" i="2"/>
  <c r="CJ3" i="2"/>
  <c r="DE3" i="2"/>
  <c r="DB3" i="2"/>
  <c r="DA3" i="2"/>
  <c r="CU3" i="2"/>
  <c r="CW3" i="2"/>
  <c r="CX3" i="2"/>
  <c r="CO1" i="2"/>
  <c r="DI3" i="2"/>
  <c r="CG3" i="2"/>
  <c r="CF3" i="2"/>
  <c r="BZ3" i="2"/>
  <c r="CB3" i="2"/>
  <c r="CC3" i="2"/>
  <c r="BE3" i="2"/>
  <c r="BG3" i="2"/>
  <c r="BH3" i="2"/>
  <c r="Q3" i="2"/>
  <c r="R3" i="2"/>
  <c r="AJ3" i="2"/>
  <c r="AL3" i="2"/>
  <c r="AM3" i="2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/>
  <c r="H17" i="2"/>
  <c r="D18" i="2"/>
  <c r="G18" i="2"/>
  <c r="P38" i="6"/>
  <c r="D12" i="1"/>
  <c r="D13" i="1"/>
  <c r="D14" i="1"/>
  <c r="U15" i="6"/>
  <c r="V15" i="6"/>
  <c r="D15" i="1"/>
  <c r="U16" i="6"/>
  <c r="V16" i="6"/>
  <c r="D16" i="1"/>
  <c r="U17" i="6"/>
  <c r="V17" i="6"/>
  <c r="D17" i="1"/>
  <c r="U18" i="6"/>
  <c r="V18" i="6"/>
  <c r="D18" i="1"/>
  <c r="P66" i="6"/>
  <c r="H18" i="2"/>
  <c r="D19" i="2"/>
  <c r="G19" i="2"/>
  <c r="P39" i="6"/>
  <c r="B13" i="4"/>
  <c r="B15" i="4"/>
  <c r="U19" i="6"/>
  <c r="V19" i="6"/>
  <c r="B6" i="4"/>
  <c r="U10" i="6"/>
  <c r="V10" i="6"/>
  <c r="B8" i="4"/>
  <c r="U12" i="6"/>
  <c r="V12" i="6"/>
  <c r="B12" i="4"/>
  <c r="B7" i="4"/>
  <c r="U11" i="6"/>
  <c r="B11" i="4"/>
  <c r="B10" i="4"/>
  <c r="U14" i="6"/>
  <c r="V14" i="6"/>
  <c r="B9" i="4"/>
  <c r="U13" i="6"/>
  <c r="V13" i="6"/>
  <c r="D19" i="1"/>
  <c r="B14" i="4"/>
  <c r="P67" i="6"/>
  <c r="H19" i="2"/>
  <c r="D20" i="2"/>
  <c r="G20" i="2"/>
  <c r="P40" i="6"/>
  <c r="P68" i="6"/>
  <c r="H20" i="2"/>
  <c r="D21" i="2"/>
  <c r="G21" i="2"/>
  <c r="P41" i="6"/>
  <c r="P69" i="6"/>
  <c r="H21" i="2"/>
  <c r="D22" i="2"/>
  <c r="G22" i="2"/>
  <c r="P42" i="6"/>
  <c r="P70" i="6"/>
  <c r="H22" i="2"/>
  <c r="D23" i="2"/>
  <c r="G23" i="2"/>
  <c r="P43" i="6"/>
  <c r="P71" i="6"/>
  <c r="H23" i="2"/>
  <c r="D24" i="2"/>
  <c r="G24" i="2"/>
  <c r="P44" i="6"/>
  <c r="P72" i="6"/>
  <c r="H24" i="2"/>
  <c r="D25" i="2"/>
  <c r="G25" i="2"/>
  <c r="P45" i="6"/>
  <c r="P73" i="6"/>
  <c r="H25" i="2"/>
  <c r="D26" i="2"/>
  <c r="G26" i="2"/>
  <c r="P46" i="6"/>
  <c r="P74" i="6"/>
  <c r="H26" i="2"/>
  <c r="D27" i="2"/>
  <c r="G27" i="2"/>
  <c r="P47" i="6"/>
  <c r="P75" i="6"/>
  <c r="H27" i="2"/>
  <c r="D28" i="2"/>
  <c r="G28" i="2"/>
  <c r="P48" i="6"/>
  <c r="P76" i="6"/>
  <c r="H28" i="2"/>
  <c r="D29" i="2"/>
  <c r="G29" i="2"/>
  <c r="P49" i="6"/>
  <c r="P77" i="6"/>
  <c r="H29" i="2"/>
  <c r="D30" i="2"/>
  <c r="G30" i="2"/>
  <c r="P50" i="6"/>
  <c r="P78" i="6"/>
  <c r="H30" i="2"/>
  <c r="D31" i="2"/>
  <c r="G31" i="2"/>
  <c r="P51" i="6"/>
  <c r="P79" i="6"/>
  <c r="H31" i="2"/>
  <c r="D32" i="2"/>
  <c r="G32" i="2"/>
  <c r="P52" i="6"/>
  <c r="P80" i="6"/>
  <c r="H32" i="2"/>
  <c r="D33" i="2"/>
  <c r="G33" i="2"/>
  <c r="P53" i="6"/>
  <c r="P81" i="6"/>
  <c r="H33" i="2"/>
  <c r="D34" i="2"/>
  <c r="G34" i="2"/>
  <c r="P54" i="6"/>
  <c r="P82" i="6"/>
  <c r="H34" i="2"/>
  <c r="D35" i="2"/>
  <c r="G35" i="2"/>
  <c r="P55" i="6"/>
  <c r="P83" i="6"/>
  <c r="H35" i="2"/>
  <c r="D36" i="2"/>
  <c r="G36" i="2"/>
  <c r="P56" i="6"/>
  <c r="P84" i="6"/>
  <c r="H36" i="2"/>
  <c r="D37" i="2"/>
  <c r="G37" i="2"/>
  <c r="P57" i="6"/>
  <c r="Y3" i="2"/>
  <c r="AC3" i="2"/>
  <c r="P85" i="6"/>
  <c r="H37" i="2"/>
  <c r="D38" i="2"/>
  <c r="G38" i="2"/>
  <c r="P58" i="6"/>
  <c r="V3" i="2"/>
  <c r="U3" i="2"/>
  <c r="P86" i="6"/>
  <c r="H38" i="2"/>
  <c r="D39" i="2"/>
  <c r="G39" i="2"/>
  <c r="P59" i="6"/>
  <c r="I39" i="1"/>
  <c r="I38" i="1"/>
  <c r="P88" i="6"/>
  <c r="P87" i="6"/>
  <c r="H39" i="2"/>
  <c r="D40" i="2"/>
  <c r="G40" i="2"/>
  <c r="P61" i="6"/>
  <c r="P60" i="6"/>
  <c r="H40" i="2"/>
  <c r="D41" i="2"/>
  <c r="G41" i="2"/>
  <c r="M30" i="6"/>
  <c r="T24" i="6" s="1"/>
  <c r="A4" i="2"/>
  <c r="C19" i="1"/>
  <c r="C20" i="1"/>
  <c r="GQ4" i="2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/>
  <c r="HD4" i="2"/>
  <c r="HE4" i="2"/>
  <c r="GJ4" i="2"/>
  <c r="FO4" i="2"/>
  <c r="DY4" i="2"/>
  <c r="ES4" i="2"/>
  <c r="DX4" i="2"/>
  <c r="GI4" i="2"/>
  <c r="GL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/>
  <c r="DV5" i="2"/>
  <c r="DM5" i="2"/>
  <c r="DA5" i="2"/>
  <c r="CR5" i="2"/>
  <c r="CQ5" i="2"/>
  <c r="EU5" i="2"/>
  <c r="EG5" i="2"/>
  <c r="DW5" i="2"/>
  <c r="EC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/>
  <c r="DD7" i="2"/>
  <c r="DC7" i="2"/>
  <c r="BM7" i="2"/>
  <c r="BN7" i="2"/>
  <c r="DX7" i="2"/>
  <c r="EA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/>
  <c r="GO9" i="2"/>
  <c r="HJ9" i="2"/>
  <c r="BS9" i="2"/>
  <c r="GJ11" i="2"/>
  <c r="HD11" i="2"/>
  <c r="HG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/>
  <c r="BS18" i="2"/>
  <c r="HD20" i="2"/>
  <c r="GJ20" i="2"/>
  <c r="FO20" i="2"/>
  <c r="DY20" i="2"/>
  <c r="ES20" i="2"/>
  <c r="EV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/>
  <c r="FB20" i="2"/>
  <c r="ER20" i="2"/>
  <c r="DV20" i="2"/>
  <c r="DM20" i="2"/>
  <c r="DA20" i="2"/>
  <c r="EU20" i="2"/>
  <c r="EG20" i="2"/>
  <c r="DW20" i="2"/>
  <c r="EC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/>
  <c r="ES21" i="2"/>
  <c r="EV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/>
  <c r="EY20" i="2"/>
  <c r="HJ20" i="2"/>
  <c r="CN20" i="2"/>
  <c r="FT20" i="2"/>
  <c r="HD22" i="2"/>
  <c r="HE22" i="2"/>
  <c r="HH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/>
  <c r="HF27" i="2"/>
  <c r="GK27" i="2"/>
  <c r="GS27" i="2"/>
  <c r="GG27" i="2"/>
  <c r="FX27" i="2"/>
  <c r="FL27" i="2"/>
  <c r="FC27" i="2"/>
  <c r="GR27" i="2"/>
  <c r="FW27" i="2"/>
  <c r="FM27" i="2"/>
  <c r="FS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/>
  <c r="HD28" i="2"/>
  <c r="HE28" i="2"/>
  <c r="FO28" i="2"/>
  <c r="GI28" i="2"/>
  <c r="DY28" i="2"/>
  <c r="ES28" i="2"/>
  <c r="EV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/>
  <c r="CN30" i="2"/>
  <c r="HJ30" i="2"/>
  <c r="GO30" i="2"/>
  <c r="HD32" i="2"/>
  <c r="GJ32" i="2"/>
  <c r="HE32" i="2"/>
  <c r="HH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/>
  <c r="K15" i="4"/>
  <c r="GR33" i="2"/>
  <c r="GK33" i="2"/>
  <c r="FW33" i="2"/>
  <c r="FM33" i="2"/>
  <c r="J13" i="4"/>
  <c r="K13" i="4"/>
  <c r="GS33" i="2"/>
  <c r="FP33" i="2"/>
  <c r="GG33" i="2"/>
  <c r="FX33" i="2"/>
  <c r="EQ33" i="2"/>
  <c r="EH33" i="2"/>
  <c r="CJ33" i="2"/>
  <c r="FB33" i="2"/>
  <c r="ER33" i="2"/>
  <c r="J12" i="4"/>
  <c r="K12" i="4"/>
  <c r="DV33" i="2"/>
  <c r="DM33" i="2"/>
  <c r="DA33" i="2"/>
  <c r="GH33" i="2"/>
  <c r="J14" i="4"/>
  <c r="K14" i="4"/>
  <c r="FL33" i="2"/>
  <c r="FC33" i="2"/>
  <c r="EU33" i="2"/>
  <c r="EG33" i="2"/>
  <c r="DW33" i="2"/>
  <c r="J11" i="4"/>
  <c r="K11" i="4"/>
  <c r="DB33" i="2"/>
  <c r="J10" i="4"/>
  <c r="K10" i="4"/>
  <c r="DL33" i="2"/>
  <c r="CQ33" i="2"/>
  <c r="DZ33" i="2"/>
  <c r="CG33" i="2"/>
  <c r="J9" i="4"/>
  <c r="K9" i="4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/>
  <c r="AG33" i="2"/>
  <c r="Y33" i="2"/>
  <c r="U33" i="2"/>
  <c r="A34" i="2"/>
  <c r="V33" i="2"/>
  <c r="J6" i="4"/>
  <c r="AX29" i="2"/>
  <c r="Z32" i="2"/>
  <c r="AC31" i="2"/>
  <c r="HG33" i="2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/>
  <c r="DI33" i="2"/>
  <c r="H10" i="4"/>
  <c r="I10" i="4"/>
  <c r="CN33" i="2"/>
  <c r="FT33" i="2"/>
  <c r="ED33" i="2"/>
  <c r="H11" i="4"/>
  <c r="I11" i="4"/>
  <c r="GJ35" i="2"/>
  <c r="HD35" i="2"/>
  <c r="HE35" i="2"/>
  <c r="GI35" i="2"/>
  <c r="FO35" i="2"/>
  <c r="ES35" i="2"/>
  <c r="ET35" i="2"/>
  <c r="DX35" i="2"/>
  <c r="EA35" i="2"/>
  <c r="DC35" i="2"/>
  <c r="DD35" i="2"/>
  <c r="BN35" i="2"/>
  <c r="CI35" i="2"/>
  <c r="BM35" i="2"/>
  <c r="W35" i="2"/>
  <c r="FN35" i="2"/>
  <c r="DY35" i="2"/>
  <c r="EB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/>
  <c r="BV35" i="2"/>
  <c r="BO35" i="2"/>
  <c r="BK35" i="2"/>
  <c r="BA35" i="2"/>
  <c r="AT35" i="2"/>
  <c r="EY33" i="2"/>
  <c r="H12" i="4"/>
  <c r="I12" i="4"/>
  <c r="HJ33" i="2"/>
  <c r="H15" i="4"/>
  <c r="I15" i="4"/>
  <c r="GO33" i="2"/>
  <c r="H14" i="4"/>
  <c r="I14" i="4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/>
  <c r="H9" i="4"/>
  <c r="I9" i="4"/>
  <c r="L36" i="2"/>
  <c r="D74" i="2"/>
  <c r="G74" i="2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/>
  <c r="FT36" i="2"/>
  <c r="EY36" i="2"/>
  <c r="HJ36" i="2"/>
  <c r="GO36" i="2"/>
  <c r="CN36" i="2"/>
  <c r="HD38" i="2"/>
  <c r="HG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/>
  <c r="FP38" i="2"/>
  <c r="DZ38" i="2"/>
  <c r="DL38" i="2"/>
  <c r="DE38" i="2"/>
  <c r="FX38" i="2"/>
  <c r="EQ38" i="2"/>
  <c r="EH38" i="2"/>
  <c r="CJ38" i="2"/>
  <c r="GG38" i="2"/>
  <c r="FB38" i="2"/>
  <c r="ER38" i="2"/>
  <c r="EX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/>
  <c r="HD40" i="2"/>
  <c r="GJ40" i="2"/>
  <c r="FO40" i="2"/>
  <c r="HE40" i="2"/>
  <c r="HH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/>
  <c r="HE41" i="2"/>
  <c r="GJ41" i="2"/>
  <c r="HD41" i="2"/>
  <c r="HG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/>
  <c r="GO44" i="2"/>
  <c r="DI44" i="2"/>
  <c r="EY44" i="2"/>
  <c r="FT44" i="2"/>
  <c r="HJ44" i="2"/>
  <c r="HD46" i="2"/>
  <c r="HG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/>
  <c r="HD52" i="2"/>
  <c r="FO52" i="2"/>
  <c r="HE52" i="2"/>
  <c r="GJ52" i="2"/>
  <c r="DY52" i="2"/>
  <c r="EB52" i="2"/>
  <c r="ES52" i="2"/>
  <c r="EV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/>
  <c r="DV54" i="2"/>
  <c r="DM54" i="2"/>
  <c r="DA54" i="2"/>
  <c r="EG54" i="2"/>
  <c r="EU54" i="2"/>
  <c r="CR54" i="2"/>
  <c r="DW54" i="2"/>
  <c r="EC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/>
  <c r="ED54" i="2"/>
  <c r="GO54" i="2"/>
  <c r="DI54" i="2"/>
  <c r="CN54" i="2"/>
  <c r="HJ54" i="2"/>
  <c r="HD56" i="2"/>
  <c r="HG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/>
  <c r="HJ55" i="2"/>
  <c r="CN55" i="2"/>
  <c r="EY55" i="2"/>
  <c r="GO55" i="2"/>
  <c r="ED55" i="2"/>
  <c r="HE57" i="2"/>
  <c r="HH57" i="2"/>
  <c r="GJ57" i="2"/>
  <c r="FO57" i="2"/>
  <c r="HD57" i="2"/>
  <c r="FN57" i="2"/>
  <c r="DY57" i="2"/>
  <c r="GI57" i="2"/>
  <c r="DD57" i="2"/>
  <c r="ES57" i="2"/>
  <c r="EV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/>
  <c r="HC57" i="2"/>
  <c r="HI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/>
  <c r="CN58" i="2"/>
  <c r="ED58" i="2"/>
  <c r="EY58" i="2"/>
  <c r="HD60" i="2"/>
  <c r="HG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/>
  <c r="GO59" i="2"/>
  <c r="DI59" i="2"/>
  <c r="ED59" i="2"/>
  <c r="HE61" i="2"/>
  <c r="GJ61" i="2"/>
  <c r="HD61" i="2"/>
  <c r="GI61" i="2"/>
  <c r="FO61" i="2"/>
  <c r="FN61" i="2"/>
  <c r="DY61" i="2"/>
  <c r="ET61" i="2"/>
  <c r="EW61" i="2"/>
  <c r="ES61" i="2"/>
  <c r="EV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/>
  <c r="HJ60" i="2"/>
  <c r="EY60" i="2"/>
  <c r="GO60" i="2"/>
  <c r="HD62" i="2"/>
  <c r="HE62" i="2"/>
  <c r="HH62" i="2"/>
  <c r="GI62" i="2"/>
  <c r="GJ62" i="2"/>
  <c r="ET62" i="2"/>
  <c r="FO62" i="2"/>
  <c r="FN62" i="2"/>
  <c r="DY62" i="2"/>
  <c r="ES62" i="2"/>
  <c r="DX62" i="2"/>
  <c r="EA62" i="2"/>
  <c r="BN62" i="2"/>
  <c r="DD62" i="2"/>
  <c r="CH62" i="2"/>
  <c r="AS62" i="2"/>
  <c r="W62" i="2"/>
  <c r="DC62" i="2"/>
  <c r="CI62" i="2"/>
  <c r="BM62" i="2"/>
  <c r="X62" i="2"/>
  <c r="AR62" i="2"/>
  <c r="HC62" i="2"/>
  <c r="HI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/>
  <c r="HJ62" i="2"/>
  <c r="DI62" i="2"/>
  <c r="EY62" i="2"/>
  <c r="GO62" i="2"/>
  <c r="CN62" i="2"/>
  <c r="ED62" i="2"/>
  <c r="HD64" i="2"/>
  <c r="HE64" i="2"/>
  <c r="HH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/>
  <c r="GO65" i="2"/>
  <c r="HD67" i="2"/>
  <c r="HE67" i="2"/>
  <c r="HH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/>
  <c r="DI69" i="2"/>
  <c r="ED69" i="2"/>
  <c r="CN69" i="2"/>
  <c r="EY69" i="2"/>
  <c r="GO69" i="2"/>
  <c r="FT69" i="2"/>
  <c r="HD71" i="2"/>
  <c r="HE71" i="2"/>
  <c r="HH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/>
  <c r="HJ73" i="2"/>
  <c r="CN73" i="2"/>
  <c r="HD75" i="2"/>
  <c r="HG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/>
  <c r="EY77" i="2"/>
  <c r="HJ77" i="2"/>
  <c r="DI77" i="2"/>
  <c r="CN77" i="2"/>
  <c r="HD79" i="2"/>
  <c r="HG79" i="2"/>
  <c r="HE79" i="2"/>
  <c r="HH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/>
  <c r="HD82" i="2"/>
  <c r="HE82" i="2"/>
  <c r="HH82" i="2"/>
  <c r="GI82" i="2"/>
  <c r="GJ82" i="2"/>
  <c r="ET82" i="2"/>
  <c r="FN82" i="2"/>
  <c r="DD82" i="2"/>
  <c r="BN82" i="2"/>
  <c r="FO82" i="2"/>
  <c r="CH82" i="2"/>
  <c r="AS82" i="2"/>
  <c r="ES82" i="2"/>
  <c r="EV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/>
  <c r="CN83" i="2"/>
  <c r="EY83" i="2"/>
  <c r="GO83" i="2"/>
  <c r="HJ83" i="2"/>
  <c r="HE85" i="2"/>
  <c r="GJ85" i="2"/>
  <c r="HD85" i="2"/>
  <c r="GI85" i="2"/>
  <c r="FO85" i="2"/>
  <c r="FN85" i="2"/>
  <c r="ET85" i="2"/>
  <c r="EW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/>
  <c r="HJ86" i="2"/>
  <c r="FT86" i="2"/>
  <c r="CN86" i="2"/>
  <c r="HD88" i="2"/>
  <c r="HG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/>
  <c r="DI93" i="2"/>
  <c r="GO93" i="2"/>
  <c r="HD95" i="2"/>
  <c r="HG95" i="2"/>
  <c r="HE95" i="2"/>
  <c r="GI95" i="2"/>
  <c r="GJ95" i="2"/>
  <c r="ES95" i="2"/>
  <c r="ET95" i="2"/>
  <c r="FN95" i="2"/>
  <c r="DY95" i="2"/>
  <c r="EB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/>
  <c r="DX105" i="2"/>
  <c r="EA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/>
  <c r="ED104" i="2"/>
  <c r="FT104" i="2"/>
  <c r="HJ104" i="2"/>
  <c r="DI104" i="2"/>
  <c r="HD106" i="2"/>
  <c r="HG106" i="2"/>
  <c r="HE106" i="2"/>
  <c r="GI106" i="2"/>
  <c r="GJ106" i="2"/>
  <c r="ET106" i="2"/>
  <c r="FN106" i="2"/>
  <c r="FO106" i="2"/>
  <c r="DY106" i="2"/>
  <c r="EB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/>
  <c r="HJ105" i="2"/>
  <c r="GO105" i="2"/>
  <c r="DI105" i="2"/>
  <c r="ED105" i="2"/>
  <c r="HD107" i="2"/>
  <c r="HG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/>
  <c r="ED110" i="2"/>
  <c r="HJ110" i="2"/>
  <c r="EY110" i="2"/>
  <c r="HD112" i="2"/>
  <c r="HE112" i="2"/>
  <c r="FO112" i="2"/>
  <c r="GJ112" i="2"/>
  <c r="GI112" i="2"/>
  <c r="ES112" i="2"/>
  <c r="DX112" i="2"/>
  <c r="FN112" i="2"/>
  <c r="FQ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/>
  <c r="DI111" i="2"/>
  <c r="GO111" i="2"/>
  <c r="HE113" i="2"/>
  <c r="HD113" i="2"/>
  <c r="HG113" i="2"/>
  <c r="GJ113" i="2"/>
  <c r="FO113" i="2"/>
  <c r="FN113" i="2"/>
  <c r="GI113" i="2"/>
  <c r="ET113" i="2"/>
  <c r="CH113" i="2"/>
  <c r="AS113" i="2"/>
  <c r="DY113" i="2"/>
  <c r="EB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/>
  <c r="GR113" i="2"/>
  <c r="GK113" i="2"/>
  <c r="FW113" i="2"/>
  <c r="FM113" i="2"/>
  <c r="FS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/>
  <c r="FT112" i="2"/>
  <c r="DI112" i="2"/>
  <c r="HJ112" i="2"/>
  <c r="ED112" i="2"/>
  <c r="EY112" i="2"/>
  <c r="GO112" i="2"/>
  <c r="HD114" i="2"/>
  <c r="HG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/>
  <c r="L115" i="2"/>
  <c r="D153" i="2"/>
  <c r="G153" i="2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/>
  <c r="L118" i="2"/>
  <c r="FT116" i="2"/>
  <c r="EY116" i="2"/>
  <c r="ED116" i="2"/>
  <c r="HJ116" i="2"/>
  <c r="HD118" i="2"/>
  <c r="HE118" i="2"/>
  <c r="HH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/>
  <c r="L122" i="2"/>
  <c r="HD122" i="2"/>
  <c r="HE122" i="2"/>
  <c r="GI122" i="2"/>
  <c r="GJ122" i="2"/>
  <c r="ET122" i="2"/>
  <c r="EW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/>
  <c r="HF122" i="2"/>
  <c r="HB122" i="2"/>
  <c r="GS122" i="2"/>
  <c r="GR122" i="2"/>
  <c r="GH122" i="2"/>
  <c r="FL122" i="2"/>
  <c r="FC122" i="2"/>
  <c r="GK122" i="2"/>
  <c r="FW122" i="2"/>
  <c r="FM122" i="2"/>
  <c r="FS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/>
  <c r="DX129" i="2"/>
  <c r="AR129" i="2"/>
  <c r="DD129" i="2"/>
  <c r="DC129" i="2"/>
  <c r="W129" i="2"/>
  <c r="BN129" i="2"/>
  <c r="HF129" i="2"/>
  <c r="HC129" i="2"/>
  <c r="HI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/>
  <c r="L130" i="2"/>
  <c r="GO128" i="2"/>
  <c r="FT128" i="2"/>
  <c r="CN128" i="2"/>
  <c r="DI128" i="2"/>
  <c r="ED128" i="2"/>
  <c r="EY128" i="2"/>
  <c r="HD130" i="2"/>
  <c r="HG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/>
  <c r="L132" i="2"/>
  <c r="AA131" i="2"/>
  <c r="HD132" i="2"/>
  <c r="HG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/>
  <c r="L139" i="2"/>
  <c r="CN137" i="2"/>
  <c r="HJ137" i="2"/>
  <c r="DI137" i="2"/>
  <c r="EY137" i="2"/>
  <c r="HE139" i="2"/>
  <c r="HH139" i="2"/>
  <c r="HD139" i="2"/>
  <c r="GI139" i="2"/>
  <c r="FO139" i="2"/>
  <c r="ES139" i="2"/>
  <c r="GJ139" i="2"/>
  <c r="ET139" i="2"/>
  <c r="DY139" i="2"/>
  <c r="EB139" i="2"/>
  <c r="FN139" i="2"/>
  <c r="DC139" i="2"/>
  <c r="DD139" i="2"/>
  <c r="BN139" i="2"/>
  <c r="CI139" i="2"/>
  <c r="BM139" i="2"/>
  <c r="AS139" i="2"/>
  <c r="DX139" i="2"/>
  <c r="EA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/>
  <c r="L141" i="2"/>
  <c r="GO139" i="2"/>
  <c r="CN139" i="2"/>
  <c r="HJ139" i="2"/>
  <c r="DI139" i="2"/>
  <c r="HE141" i="2"/>
  <c r="HH141" i="2"/>
  <c r="GJ141" i="2"/>
  <c r="FO141" i="2"/>
  <c r="FN141" i="2"/>
  <c r="GI141" i="2"/>
  <c r="ET141" i="2"/>
  <c r="ES141" i="2"/>
  <c r="HD141" i="2"/>
  <c r="HG141" i="2"/>
  <c r="CH141" i="2"/>
  <c r="CI141" i="2"/>
  <c r="BM141" i="2"/>
  <c r="DY141" i="2"/>
  <c r="X141" i="2"/>
  <c r="DD141" i="2"/>
  <c r="DC141" i="2"/>
  <c r="BN141" i="2"/>
  <c r="AR141" i="2"/>
  <c r="DX141" i="2"/>
  <c r="EA141" i="2"/>
  <c r="AS141" i="2"/>
  <c r="W141" i="2"/>
  <c r="HF141" i="2"/>
  <c r="HC141" i="2"/>
  <c r="GR141" i="2"/>
  <c r="GK141" i="2"/>
  <c r="HB141" i="2"/>
  <c r="GS141" i="2"/>
  <c r="FW141" i="2"/>
  <c r="FM141" i="2"/>
  <c r="FS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/>
  <c r="L142" i="2"/>
  <c r="FT140" i="2"/>
  <c r="DI140" i="2"/>
  <c r="CN140" i="2"/>
  <c r="GO140" i="2"/>
  <c r="EY140" i="2"/>
  <c r="ED140" i="2"/>
  <c r="HJ140" i="2"/>
  <c r="HD142" i="2"/>
  <c r="HG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/>
  <c r="L144" i="2"/>
  <c r="HD144" i="2"/>
  <c r="HE144" i="2"/>
  <c r="FO144" i="2"/>
  <c r="FR144" i="2"/>
  <c r="GJ144" i="2"/>
  <c r="GI144" i="2"/>
  <c r="ES144" i="2"/>
  <c r="DX144" i="2"/>
  <c r="EA144" i="2"/>
  <c r="FN144" i="2"/>
  <c r="ET144" i="2"/>
  <c r="DY144" i="2"/>
  <c r="EB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/>
  <c r="L145" i="2"/>
  <c r="HJ143" i="2"/>
  <c r="CN143" i="2"/>
  <c r="FT143" i="2"/>
  <c r="HE145" i="2"/>
  <c r="HH145" i="2"/>
  <c r="HD145" i="2"/>
  <c r="HG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/>
  <c r="DC146" i="2"/>
  <c r="W146" i="2"/>
  <c r="X146" i="2"/>
  <c r="DY146" i="2"/>
  <c r="BM146" i="2"/>
  <c r="AR146" i="2"/>
  <c r="CI146" i="2"/>
  <c r="AS146" i="2"/>
  <c r="HC146" i="2"/>
  <c r="HI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/>
  <c r="L150" i="2"/>
  <c r="AA149" i="2"/>
  <c r="HJ148" i="2"/>
  <c r="HD150" i="2"/>
  <c r="HG150" i="2"/>
  <c r="HE150" i="2"/>
  <c r="HH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/>
  <c r="L153" i="2"/>
  <c r="FT151" i="2"/>
  <c r="DI151" i="2"/>
  <c r="HE153" i="2"/>
  <c r="HD153" i="2"/>
  <c r="GJ153" i="2"/>
  <c r="FN153" i="2"/>
  <c r="FO153" i="2"/>
  <c r="ES153" i="2"/>
  <c r="DX153" i="2"/>
  <c r="EA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/>
  <c r="HG154" i="2"/>
  <c r="EX154" i="2"/>
  <c r="AA154" i="2"/>
  <c r="EV154" i="2"/>
  <c r="EY154" i="2"/>
  <c r="EC154" i="2"/>
  <c r="EA154" i="2"/>
  <c r="ED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/>
  <c r="GJ155" i="2"/>
  <c r="HE155" i="2"/>
  <c r="HH155" i="2"/>
  <c r="GK155" i="2"/>
  <c r="FB155" i="2"/>
  <c r="HF155" i="2"/>
  <c r="FC155" i="2"/>
  <c r="FW155" i="2"/>
  <c r="FL155" i="2"/>
  <c r="ES155" i="2"/>
  <c r="ER155" i="2"/>
  <c r="EX155" i="2"/>
  <c r="DW155" i="2"/>
  <c r="ET155" i="2"/>
  <c r="EW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/>
  <c r="DI154" i="2"/>
  <c r="DI153" i="2"/>
  <c r="FT153" i="2"/>
  <c r="CN153" i="2"/>
  <c r="HJ153" i="2"/>
  <c r="GO153" i="2"/>
  <c r="EY153" i="2"/>
  <c r="ED153" i="2"/>
  <c r="AC153" i="2"/>
  <c r="AX151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/>
  <c r="GI156" i="2"/>
  <c r="FP156" i="2"/>
  <c r="HD156" i="2"/>
  <c r="HE156" i="2"/>
  <c r="HH156" i="2"/>
  <c r="GK156" i="2"/>
  <c r="FB156" i="2"/>
  <c r="HF156" i="2"/>
  <c r="FC156" i="2"/>
  <c r="FW156" i="2"/>
  <c r="FL156" i="2"/>
  <c r="GR156" i="2"/>
  <c r="FX156" i="2"/>
  <c r="FM156" i="2"/>
  <c r="FS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/>
  <c r="ED155" i="2"/>
  <c r="AX152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/>
  <c r="GJ157" i="2"/>
  <c r="HE157" i="2"/>
  <c r="HH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/>
  <c r="DM157" i="2"/>
  <c r="ES157" i="2"/>
  <c r="ET157" i="2"/>
  <c r="DW157" i="2"/>
  <c r="CQ157" i="2"/>
  <c r="BW157" i="2"/>
  <c r="FB157" i="2"/>
  <c r="DX157" i="2"/>
  <c r="EA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/>
  <c r="AX153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/>
  <c r="GI159" i="2"/>
  <c r="FP159" i="2"/>
  <c r="EG159" i="2"/>
  <c r="ER159" i="2"/>
  <c r="FL159" i="2"/>
  <c r="ES159" i="2"/>
  <c r="ET159" i="2"/>
  <c r="DW159" i="2"/>
  <c r="EC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/>
  <c r="FS159" i="2"/>
  <c r="EX159" i="2"/>
  <c r="EV159" i="2"/>
  <c r="EB159" i="2"/>
  <c r="ED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/>
  <c r="AX157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/>
  <c r="GJ161" i="2"/>
  <c r="HE161" i="2"/>
  <c r="HH161" i="2"/>
  <c r="GK161" i="2"/>
  <c r="FB161" i="2"/>
  <c r="EQ161" i="2"/>
  <c r="DM161" i="2"/>
  <c r="EG161" i="2"/>
  <c r="ER161" i="2"/>
  <c r="EX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/>
  <c r="EB161" i="2"/>
  <c r="FS161" i="2"/>
  <c r="AB161" i="2"/>
  <c r="AW161" i="2"/>
  <c r="EC161" i="2"/>
  <c r="EW161" i="2"/>
  <c r="HI161" i="2"/>
  <c r="GN161" i="2"/>
  <c r="DH161" i="2"/>
  <c r="DG161" i="2"/>
  <c r="DF161" i="2"/>
  <c r="DI161" i="2"/>
  <c r="FR161" i="2"/>
  <c r="FQ161" i="2"/>
  <c r="CN160" i="2"/>
  <c r="GL161" i="2"/>
  <c r="GM161" i="2"/>
  <c r="EV161" i="2"/>
  <c r="EY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/>
  <c r="DZ162" i="2"/>
  <c r="DL162" i="2"/>
  <c r="DD162" i="2"/>
  <c r="CJ162" i="2"/>
  <c r="DM162" i="2"/>
  <c r="DE162" i="2"/>
  <c r="DX162" i="2"/>
  <c r="DC162" i="2"/>
  <c r="DY162" i="2"/>
  <c r="EB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/>
  <c r="AX159" i="2"/>
  <c r="ED161" i="2"/>
  <c r="HH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/>
  <c r="GJ163" i="2"/>
  <c r="HE163" i="2"/>
  <c r="HH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/>
  <c r="DA163" i="2"/>
  <c r="CG163" i="2"/>
  <c r="DY163" i="2"/>
  <c r="EB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/>
  <c r="EY162" i="2"/>
  <c r="AX160" i="2"/>
  <c r="EV163" i="2"/>
  <c r="HI163" i="2"/>
  <c r="FS163" i="2"/>
  <c r="EC163" i="2"/>
  <c r="EX163" i="2"/>
  <c r="DH163" i="2"/>
  <c r="EW163" i="2"/>
  <c r="GN163" i="2"/>
  <c r="DF163" i="2"/>
  <c r="DG163" i="2"/>
  <c r="DI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/>
  <c r="HC164" i="2"/>
  <c r="GI164" i="2"/>
  <c r="FP164" i="2"/>
  <c r="HD164" i="2"/>
  <c r="HE164" i="2"/>
  <c r="HH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/>
  <c r="ED163" i="2"/>
  <c r="EY163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/>
  <c r="GJ165" i="2"/>
  <c r="HE165" i="2"/>
  <c r="HH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/>
  <c r="CR165" i="2"/>
  <c r="CF165" i="2"/>
  <c r="DD165" i="2"/>
  <c r="EH165" i="2"/>
  <c r="DL165" i="2"/>
  <c r="ER165" i="2"/>
  <c r="EX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/>
  <c r="HC167" i="2"/>
  <c r="GI167" i="2"/>
  <c r="FP167" i="2"/>
  <c r="EG167" i="2"/>
  <c r="FL167" i="2"/>
  <c r="EQ167" i="2"/>
  <c r="FW167" i="2"/>
  <c r="EU167" i="2"/>
  <c r="DW167" i="2"/>
  <c r="DY167" i="2"/>
  <c r="EB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/>
  <c r="DD167" i="2"/>
  <c r="DG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/>
  <c r="EC167" i="2"/>
  <c r="HI167" i="2"/>
  <c r="FS167" i="2"/>
  <c r="GN167" i="2"/>
  <c r="HG167" i="2"/>
  <c r="DI166" i="2"/>
  <c r="DF167" i="2"/>
  <c r="DH167" i="2"/>
  <c r="DI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/>
  <c r="DY168" i="2"/>
  <c r="EB168" i="2"/>
  <c r="DA168" i="2"/>
  <c r="CG168" i="2"/>
  <c r="AQ168" i="2"/>
  <c r="AG168" i="2"/>
  <c r="CR168" i="2"/>
  <c r="BB168" i="2"/>
  <c r="AP168" i="2"/>
  <c r="AR168" i="2"/>
  <c r="DD168" i="2"/>
  <c r="DG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/>
  <c r="GS169" i="2"/>
  <c r="HB169" i="2"/>
  <c r="GH169" i="2"/>
  <c r="FO169" i="2"/>
  <c r="HC169" i="2"/>
  <c r="GI169" i="2"/>
  <c r="FP169" i="2"/>
  <c r="HD169" i="2"/>
  <c r="GJ169" i="2"/>
  <c r="HE169" i="2"/>
  <c r="HH169" i="2"/>
  <c r="GK169" i="2"/>
  <c r="FB169" i="2"/>
  <c r="EQ169" i="2"/>
  <c r="EU169" i="2"/>
  <c r="DM169" i="2"/>
  <c r="FN169" i="2"/>
  <c r="EH169" i="2"/>
  <c r="DY169" i="2"/>
  <c r="EB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/>
  <c r="DB172" i="2"/>
  <c r="CH172" i="2"/>
  <c r="BK172" i="2"/>
  <c r="DZ172" i="2"/>
  <c r="DC172" i="2"/>
  <c r="EG172" i="2"/>
  <c r="DE172" i="2"/>
  <c r="BN172" i="2"/>
  <c r="AG172" i="2"/>
  <c r="ES172" i="2"/>
  <c r="EV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/>
  <c r="EW172" i="2"/>
  <c r="EC172" i="2"/>
  <c r="EX172" i="2"/>
  <c r="FS172" i="2"/>
  <c r="GN172" i="2"/>
  <c r="HH172" i="2"/>
  <c r="HJ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/>
  <c r="DY173" i="2"/>
  <c r="EB173" i="2"/>
  <c r="GK173" i="2"/>
  <c r="EH173" i="2"/>
  <c r="DM173" i="2"/>
  <c r="FB173" i="2"/>
  <c r="ER173" i="2"/>
  <c r="EX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/>
  <c r="GS177" i="2"/>
  <c r="HB177" i="2"/>
  <c r="GH177" i="2"/>
  <c r="FO177" i="2"/>
  <c r="HC177" i="2"/>
  <c r="GI177" i="2"/>
  <c r="FP177" i="2"/>
  <c r="HD177" i="2"/>
  <c r="GJ177" i="2"/>
  <c r="HE177" i="2"/>
  <c r="HH177" i="2"/>
  <c r="GK177" i="2"/>
  <c r="FB177" i="2"/>
  <c r="EQ177" i="2"/>
  <c r="ET177" i="2"/>
  <c r="EW177" i="2"/>
  <c r="DM177" i="2"/>
  <c r="FN177" i="2"/>
  <c r="FQ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/>
  <c r="GS178" i="2"/>
  <c r="GG178" i="2"/>
  <c r="FN178" i="2"/>
  <c r="FQ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/>
  <c r="DL178" i="2"/>
  <c r="DD178" i="2"/>
  <c r="CJ178" i="2"/>
  <c r="EU178" i="2"/>
  <c r="DM178" i="2"/>
  <c r="DE178" i="2"/>
  <c r="EG178" i="2"/>
  <c r="DX178" i="2"/>
  <c r="EA178" i="2"/>
  <c r="CQ178" i="2"/>
  <c r="EH178" i="2"/>
  <c r="DY178" i="2"/>
  <c r="EB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/>
  <c r="FS184" i="2"/>
  <c r="EX184" i="2"/>
  <c r="EC184" i="2"/>
  <c r="AW184" i="2"/>
  <c r="EB184" i="2"/>
  <c r="EV184" i="2"/>
  <c r="EY184" i="2"/>
  <c r="EA184" i="2"/>
  <c r="ED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/>
  <c r="DY185" i="2"/>
  <c r="EB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/>
  <c r="HG185" i="2"/>
  <c r="EA185" i="2"/>
  <c r="EV185" i="2"/>
  <c r="AU185" i="2"/>
  <c r="EX185" i="2"/>
  <c r="FS185" i="2"/>
  <c r="EC185" i="2"/>
  <c r="ED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/>
  <c r="GS186" i="2"/>
  <c r="GG186" i="2"/>
  <c r="FN186" i="2"/>
  <c r="HB186" i="2"/>
  <c r="HC186" i="2"/>
  <c r="GI186" i="2"/>
  <c r="FP186" i="2"/>
  <c r="HD186" i="2"/>
  <c r="HG186" i="2"/>
  <c r="GJ186" i="2"/>
  <c r="HE186" i="2"/>
  <c r="HH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/>
  <c r="DM186" i="2"/>
  <c r="DE186" i="2"/>
  <c r="EG186" i="2"/>
  <c r="DV186" i="2"/>
  <c r="EQ186" i="2"/>
  <c r="DW186" i="2"/>
  <c r="CQ186" i="2"/>
  <c r="BL186" i="2"/>
  <c r="DX186" i="2"/>
  <c r="EA186" i="2"/>
  <c r="CR186" i="2"/>
  <c r="BV186" i="2"/>
  <c r="BM186" i="2"/>
  <c r="BA186" i="2"/>
  <c r="DY186" i="2"/>
  <c r="EB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/>
  <c r="HE188" i="2"/>
  <c r="HH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/>
  <c r="GJ190" i="2"/>
  <c r="HE190" i="2"/>
  <c r="HH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/>
  <c r="FC190" i="2"/>
  <c r="EH190" i="2"/>
  <c r="FN190" i="2"/>
  <c r="FP190" i="2"/>
  <c r="ER190" i="2"/>
  <c r="DX190" i="2"/>
  <c r="CR190" i="2"/>
  <c r="ES190" i="2"/>
  <c r="EV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/>
  <c r="EU193" i="2"/>
  <c r="DY193" i="2"/>
  <c r="EB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/>
  <c r="GI194" i="2"/>
  <c r="HD194" i="2"/>
  <c r="HG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/>
  <c r="DY194" i="2"/>
  <c r="EB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/>
  <c r="HD195" i="2"/>
  <c r="HG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/>
  <c r="CR195" i="2"/>
  <c r="BV195" i="2"/>
  <c r="BO195" i="2"/>
  <c r="FN195" i="2"/>
  <c r="FQ195" i="2"/>
  <c r="DY195" i="2"/>
  <c r="EB195" i="2"/>
  <c r="DA195" i="2"/>
  <c r="BW195" i="2"/>
  <c r="EG195" i="2"/>
  <c r="DZ195" i="2"/>
  <c r="EH195" i="2"/>
  <c r="ER195" i="2"/>
  <c r="EX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/>
  <c r="AQ195" i="2"/>
  <c r="AT195" i="2"/>
  <c r="AG195" i="2"/>
  <c r="W195" i="2"/>
  <c r="AA194" i="2"/>
  <c r="AA195" i="2"/>
  <c r="AX192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/>
  <c r="GJ197" i="2"/>
  <c r="HE197" i="2"/>
  <c r="HH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/>
  <c r="EH197" i="2"/>
  <c r="DX197" i="2"/>
  <c r="EA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/>
  <c r="FC199" i="2"/>
  <c r="FL199" i="2"/>
  <c r="FN199" i="2"/>
  <c r="EH199" i="2"/>
  <c r="FO199" i="2"/>
  <c r="ER199" i="2"/>
  <c r="DW199" i="2"/>
  <c r="DA199" i="2"/>
  <c r="ES199" i="2"/>
  <c r="EV199" i="2"/>
  <c r="DX199" i="2"/>
  <c r="EA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a="1"/>
  <c r="CS4" i="2"/>
  <c r="CT4" i="2"/>
  <c r="BA200" i="2"/>
  <c r="AT200" i="2"/>
  <c r="CF200" i="2"/>
  <c r="BK200" i="2"/>
  <c r="GT4" i="2" a="1"/>
  <c r="GT4" i="2"/>
  <c r="GU4" i="2"/>
  <c r="BC4" i="2" a="1"/>
  <c r="BC4" i="2"/>
  <c r="BD4" i="2"/>
  <c r="AB199" i="2"/>
  <c r="BX4" i="2" a="1"/>
  <c r="BX4" i="2"/>
  <c r="BY4" i="2"/>
  <c r="AA199" i="2"/>
  <c r="AX197" i="2"/>
  <c r="EX200" i="2"/>
  <c r="HI200" i="2"/>
  <c r="FS200" i="2"/>
  <c r="EC200" i="2"/>
  <c r="HH200" i="2"/>
  <c r="GN200" i="2"/>
  <c r="HG200" i="2"/>
  <c r="HJ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/>
  <c r="CW4" i="2"/>
  <c r="CX4" i="2"/>
  <c r="BZ4" i="2"/>
  <c r="CA4" i="2"/>
  <c r="CB4" i="2"/>
  <c r="CC4" i="2"/>
  <c r="CN199" i="2"/>
  <c r="BE4" i="2"/>
  <c r="BF4" i="2"/>
  <c r="BG4" i="2"/>
  <c r="BH4" i="2"/>
  <c r="Z200" i="2"/>
  <c r="AA200" i="2"/>
  <c r="GO199" i="2"/>
  <c r="FT199" i="2"/>
  <c r="GV4" i="2"/>
  <c r="GW4" i="2"/>
  <c r="GX4" i="2"/>
  <c r="GY4" i="2"/>
  <c r="DI199" i="2"/>
  <c r="EY199" i="2"/>
  <c r="ED199" i="2"/>
  <c r="AC199" i="2"/>
  <c r="DN4" i="2" a="1"/>
  <c r="DN4" i="2"/>
  <c r="DO4" i="2"/>
  <c r="FD4" i="2" a="1"/>
  <c r="FD4" i="2"/>
  <c r="FE4" i="2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a="1"/>
  <c r="M5" i="2"/>
  <c r="BW201" i="2"/>
  <c r="BL201" i="2"/>
  <c r="AG201" i="2"/>
  <c r="AH5" i="2" a="1"/>
  <c r="AH5" i="2"/>
  <c r="CG201" i="2"/>
  <c r="BN201" i="2"/>
  <c r="U201" i="2"/>
  <c r="W201" i="2"/>
  <c r="CH201" i="2"/>
  <c r="BO201" i="2"/>
  <c r="V201" i="2"/>
  <c r="BA201" i="2"/>
  <c r="X201" i="2"/>
  <c r="Y201" i="2"/>
  <c r="M4" i="2" a="1"/>
  <c r="M4" i="2"/>
  <c r="N4" i="2"/>
  <c r="FY4" i="2" a="1"/>
  <c r="FY4" i="2"/>
  <c r="FZ4" i="2"/>
  <c r="BC5" i="2" a="1"/>
  <c r="BC5" i="2"/>
  <c r="BD5" i="2"/>
  <c r="AH4" i="2" a="1"/>
  <c r="AH4" i="2"/>
  <c r="AI4" i="2"/>
  <c r="EI4" i="2" a="1"/>
  <c r="EI4" i="2"/>
  <c r="EJ4" i="2"/>
  <c r="AX198" i="2"/>
  <c r="EY200" i="2"/>
  <c r="ED200" i="2"/>
  <c r="DI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/>
  <c r="FH4" i="2"/>
  <c r="FI4" i="2"/>
  <c r="FT200" i="2"/>
  <c r="EK4" i="2"/>
  <c r="EL4" i="2"/>
  <c r="EM4" i="2"/>
  <c r="EN4" i="2"/>
  <c r="DP4" i="2"/>
  <c r="DQ4" i="2"/>
  <c r="DR4" i="2"/>
  <c r="DS4" i="2"/>
  <c r="BE5" i="2"/>
  <c r="BF5" i="2"/>
  <c r="BG5" i="2"/>
  <c r="BH5" i="2"/>
  <c r="N5" i="2"/>
  <c r="O4" i="2"/>
  <c r="GO200" i="2"/>
  <c r="GA4" i="2"/>
  <c r="GB4" i="2"/>
  <c r="GC4" i="2"/>
  <c r="GD4" i="2"/>
  <c r="Z201" i="2"/>
  <c r="AB201" i="2"/>
  <c r="AJ4" i="2"/>
  <c r="AK4" i="2"/>
  <c r="AL4" i="2"/>
  <c r="AM4" i="2"/>
  <c r="BX5" i="2" a="1"/>
  <c r="BX5" i="2"/>
  <c r="BY5" i="2"/>
  <c r="DN5" i="2" a="1"/>
  <c r="DN5" i="2"/>
  <c r="DO5" i="2"/>
  <c r="EI5" i="2" a="1"/>
  <c r="EI5" i="2"/>
  <c r="EJ5" i="2"/>
  <c r="GT5" i="2" a="1"/>
  <c r="GT5" i="2"/>
  <c r="GU5" i="2"/>
  <c r="FY5" i="2" a="1"/>
  <c r="FY5" i="2"/>
  <c r="FZ5" i="2"/>
  <c r="FZ6" i="2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a="1"/>
  <c r="FY6" i="2"/>
  <c r="GS202" i="2"/>
  <c r="GG202" i="2"/>
  <c r="HB202" i="2"/>
  <c r="GI202" i="2"/>
  <c r="HC202" i="2"/>
  <c r="HI202" i="2"/>
  <c r="GJ202" i="2"/>
  <c r="HD202" i="2"/>
  <c r="GK202" i="2"/>
  <c r="HE202" i="2"/>
  <c r="FC202" i="2"/>
  <c r="FP202" i="2"/>
  <c r="EG202" i="2"/>
  <c r="FL202" i="2"/>
  <c r="ES202" i="2"/>
  <c r="FM202" i="2"/>
  <c r="FS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/>
  <c r="FE5" i="2"/>
  <c r="CS6" i="2" a="1"/>
  <c r="CS6" i="2"/>
  <c r="CS5" i="2" a="1"/>
  <c r="CS5" i="2"/>
  <c r="CT5" i="2"/>
  <c r="AX199" i="2"/>
  <c r="EY201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/>
  <c r="FH5" i="2"/>
  <c r="FI5" i="2"/>
  <c r="EK5" i="2"/>
  <c r="EL5" i="2"/>
  <c r="EM5" i="2"/>
  <c r="EN5" i="2"/>
  <c r="DP5" i="2"/>
  <c r="DQ5" i="2"/>
  <c r="DR5" i="2"/>
  <c r="DS5" i="2"/>
  <c r="CT6" i="2"/>
  <c r="CU5" i="2"/>
  <c r="CV5" i="2"/>
  <c r="CW5" i="2"/>
  <c r="CX5" i="2"/>
  <c r="BZ5" i="2"/>
  <c r="CA5" i="2"/>
  <c r="CB5" i="2"/>
  <c r="CC5" i="2"/>
  <c r="O5" i="2"/>
  <c r="P5" i="2"/>
  <c r="Q5" i="2"/>
  <c r="R5" i="2"/>
  <c r="GO201" i="2"/>
  <c r="FT201" i="2"/>
  <c r="GA5" i="2"/>
  <c r="GB5" i="2"/>
  <c r="GC5" i="2"/>
  <c r="GD5" i="2"/>
  <c r="GV5" i="2"/>
  <c r="GW5" i="2"/>
  <c r="GX5" i="2"/>
  <c r="GY5" i="2"/>
  <c r="AC201" i="2"/>
  <c r="Z202" i="2"/>
  <c r="AB202" i="2"/>
  <c r="AJ5" i="2"/>
  <c r="AK5" i="2"/>
  <c r="AL5" i="2"/>
  <c r="AM5" i="2"/>
  <c r="FD6" i="2" a="1"/>
  <c r="FD6" i="2"/>
  <c r="FE6" i="2"/>
  <c r="EI6" i="2" a="1"/>
  <c r="EI6" i="2"/>
  <c r="EJ6" i="2"/>
  <c r="M6" i="2" a="1"/>
  <c r="M6" i="2"/>
  <c r="N6" i="2"/>
  <c r="GT6" i="2" a="1"/>
  <c r="GT6" i="2"/>
  <c r="GU6" i="2"/>
  <c r="BC6" i="2" a="1"/>
  <c r="BC6" i="2"/>
  <c r="BD6" i="2"/>
  <c r="AA202" i="2"/>
  <c r="BX6" i="2" a="1"/>
  <c r="BX6" i="2"/>
  <c r="BY6" i="2"/>
  <c r="AH6" i="2" a="1"/>
  <c r="AH6" i="2"/>
  <c r="AI6" i="2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a="1"/>
  <c r="FY74" i="2"/>
  <c r="GR203" i="2"/>
  <c r="GG203" i="2"/>
  <c r="GS203" i="2"/>
  <c r="GT203" i="2" a="1"/>
  <c r="GT203" i="2"/>
  <c r="GH203" i="2"/>
  <c r="HC203" i="2"/>
  <c r="GJ203" i="2"/>
  <c r="HD203" i="2"/>
  <c r="GK203" i="2"/>
  <c r="HE203" i="2"/>
  <c r="HF203" i="2"/>
  <c r="FW203" i="2"/>
  <c r="FL203" i="2"/>
  <c r="HB203" i="2"/>
  <c r="EH203" i="2"/>
  <c r="EI203" i="2" a="1"/>
  <c r="EI203" i="2"/>
  <c r="FB203" i="2"/>
  <c r="FC203" i="2"/>
  <c r="FD55" i="2" a="1"/>
  <c r="FD55" i="2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/>
  <c r="ES203" i="2"/>
  <c r="EU203" i="2"/>
  <c r="BV203" i="2"/>
  <c r="BO203" i="2"/>
  <c r="DL203" i="2"/>
  <c r="CQ203" i="2"/>
  <c r="BW203" i="2"/>
  <c r="BX113" i="2" a="1"/>
  <c r="BX113" i="2"/>
  <c r="DM203" i="2"/>
  <c r="DN141" i="2" a="1"/>
  <c r="DN141" i="2"/>
  <c r="DA203" i="2"/>
  <c r="CH203" i="2"/>
  <c r="BK203" i="2"/>
  <c r="BB203" i="2"/>
  <c r="BC203" i="2" a="1"/>
  <c r="BC203" i="2"/>
  <c r="AR203" i="2"/>
  <c r="EQ203" i="2"/>
  <c r="CR203" i="2"/>
  <c r="CS58" i="2" a="1"/>
  <c r="CS58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a="1"/>
  <c r="M203" i="2"/>
  <c r="AP203" i="2"/>
  <c r="W203" i="2"/>
  <c r="CG203" i="2"/>
  <c r="U203" i="2"/>
  <c r="CJ203" i="2"/>
  <c r="AG203" i="2"/>
  <c r="AH136" i="2" a="1"/>
  <c r="AH136" i="2"/>
  <c r="FY50" i="2" a="1"/>
  <c r="FY50" i="2"/>
  <c r="FY35" i="2" a="1"/>
  <c r="FY35" i="2"/>
  <c r="FY69" i="2" a="1"/>
  <c r="FY69" i="2"/>
  <c r="FY186" i="2" a="1"/>
  <c r="FY186" i="2"/>
  <c r="FY78" i="2" a="1"/>
  <c r="FY78" i="2"/>
  <c r="FY190" i="2" a="1"/>
  <c r="FY190" i="2"/>
  <c r="FY104" i="2" a="1"/>
  <c r="FY104" i="2"/>
  <c r="BC34" i="2" a="1"/>
  <c r="BC34" i="2"/>
  <c r="BC58" i="2" a="1"/>
  <c r="BC58" i="2"/>
  <c r="BC68" i="2" a="1"/>
  <c r="BC68" i="2"/>
  <c r="BC47" i="2" a="1"/>
  <c r="BC47" i="2"/>
  <c r="BC82" i="2" a="1"/>
  <c r="BC82" i="2"/>
  <c r="BC126" i="2" a="1"/>
  <c r="BC126" i="2"/>
  <c r="BC114" i="2" a="1"/>
  <c r="BC114" i="2"/>
  <c r="BC65" i="2" a="1"/>
  <c r="BC65" i="2"/>
  <c r="BC181" i="2" a="1"/>
  <c r="BC181" i="2"/>
  <c r="BC117" i="2" a="1"/>
  <c r="BC117" i="2"/>
  <c r="DN56" i="2" a="1"/>
  <c r="DN56" i="2"/>
  <c r="GT115" i="2" a="1"/>
  <c r="GT115" i="2"/>
  <c r="GT184" i="2" a="1"/>
  <c r="GT184" i="2"/>
  <c r="GT181" i="2" a="1"/>
  <c r="GT181" i="2"/>
  <c r="GT68" i="2" a="1"/>
  <c r="GT68" i="2"/>
  <c r="GT51" i="2" a="1"/>
  <c r="GT51" i="2"/>
  <c r="GT122" i="2" a="1"/>
  <c r="GT122" i="2"/>
  <c r="GT121" i="2" a="1"/>
  <c r="GT121" i="2"/>
  <c r="GT133" i="2" a="1"/>
  <c r="GT133" i="2"/>
  <c r="GT33" i="2" a="1"/>
  <c r="GT33" i="2"/>
  <c r="GT152" i="2" a="1"/>
  <c r="GT152" i="2"/>
  <c r="GT147" i="2" a="1"/>
  <c r="GT147" i="2"/>
  <c r="GT102" i="2" a="1"/>
  <c r="GT102" i="2"/>
  <c r="GT11" i="2" a="1"/>
  <c r="GT11" i="2"/>
  <c r="EI166" i="2" a="1"/>
  <c r="EI166" i="2"/>
  <c r="EI106" i="2" a="1"/>
  <c r="EI106" i="2"/>
  <c r="EI142" i="2" a="1"/>
  <c r="EI142" i="2"/>
  <c r="DN155" i="2" a="1"/>
  <c r="DN155" i="2"/>
  <c r="CS66" i="2" a="1"/>
  <c r="CS66" i="2"/>
  <c r="DN124" i="2" a="1"/>
  <c r="DN124" i="2"/>
  <c r="CS52" i="2" a="1"/>
  <c r="CS52" i="2"/>
  <c r="CS129" i="2" a="1"/>
  <c r="CS129" i="2"/>
  <c r="DN137" i="2" a="1"/>
  <c r="DN137" i="2"/>
  <c r="DN186" i="2" a="1"/>
  <c r="DN186" i="2"/>
  <c r="DN43" i="2" a="1"/>
  <c r="DN43" i="2"/>
  <c r="DN41" i="2" a="1"/>
  <c r="DN41" i="2"/>
  <c r="DN29" i="2" a="1"/>
  <c r="DN29" i="2"/>
  <c r="DN152" i="2" a="1"/>
  <c r="DN152" i="2"/>
  <c r="DN184" i="2" a="1"/>
  <c r="DN184" i="2"/>
  <c r="DN25" i="2" a="1"/>
  <c r="DN25" i="2"/>
  <c r="DN113" i="2" a="1"/>
  <c r="DN113" i="2"/>
  <c r="DN50" i="2" a="1"/>
  <c r="DN50" i="2"/>
  <c r="DN129" i="2" a="1"/>
  <c r="DN129" i="2"/>
  <c r="DN170" i="2" a="1"/>
  <c r="DN170" i="2"/>
  <c r="DN153" i="2" a="1"/>
  <c r="DN153" i="2"/>
  <c r="DN115" i="2" a="1"/>
  <c r="DN115" i="2"/>
  <c r="DN177" i="2" a="1"/>
  <c r="DN177" i="2"/>
  <c r="DN86" i="2" a="1"/>
  <c r="DN86" i="2"/>
  <c r="DN188" i="2" a="1"/>
  <c r="DN188" i="2"/>
  <c r="DN66" i="2" a="1"/>
  <c r="DN66" i="2"/>
  <c r="DN192" i="2" a="1"/>
  <c r="DN192" i="2"/>
  <c r="DN150" i="2" a="1"/>
  <c r="DN150" i="2"/>
  <c r="CS116" i="2" a="1"/>
  <c r="CS116" i="2"/>
  <c r="EI195" i="2" a="1"/>
  <c r="EI195" i="2"/>
  <c r="DN123" i="2" a="1"/>
  <c r="DN123" i="2"/>
  <c r="CS137" i="2" a="1"/>
  <c r="CS137" i="2"/>
  <c r="AH151" i="2" a="1"/>
  <c r="AH151" i="2"/>
  <c r="DN103" i="2" a="1"/>
  <c r="DN103" i="2"/>
  <c r="DN114" i="2" a="1"/>
  <c r="DN114" i="2"/>
  <c r="CS77" i="2" a="1"/>
  <c r="CS77" i="2"/>
  <c r="CS161" i="2" a="1"/>
  <c r="CS161" i="2"/>
  <c r="CS105" i="2" a="1"/>
  <c r="CS105" i="2"/>
  <c r="CS38" i="2" a="1"/>
  <c r="CS38" i="2"/>
  <c r="FY196" i="2" a="1"/>
  <c r="FY196" i="2"/>
  <c r="FY30" i="2" a="1"/>
  <c r="FY30" i="2"/>
  <c r="FY142" i="2" a="1"/>
  <c r="FY142" i="2"/>
  <c r="FD188" i="2" a="1"/>
  <c r="FD188" i="2"/>
  <c r="FD48" i="2" a="1"/>
  <c r="FD48" i="2"/>
  <c r="FD189" i="2" a="1"/>
  <c r="FD189" i="2"/>
  <c r="FD167" i="2" a="1"/>
  <c r="FD167" i="2"/>
  <c r="FD159" i="2" a="1"/>
  <c r="FD159" i="2"/>
  <c r="FD160" i="2" a="1"/>
  <c r="FD160" i="2"/>
  <c r="BC130" i="2" a="1"/>
  <c r="BC130" i="2"/>
  <c r="BC55" i="2" a="1"/>
  <c r="BC55" i="2"/>
  <c r="BC192" i="2" a="1"/>
  <c r="BC192" i="2"/>
  <c r="BC164" i="2" a="1"/>
  <c r="BC164" i="2"/>
  <c r="BC32" i="2" a="1"/>
  <c r="BC32" i="2"/>
  <c r="BC84" i="2" a="1"/>
  <c r="BC84" i="2"/>
  <c r="BC31" i="2" a="1"/>
  <c r="BC31" i="2"/>
  <c r="BC143" i="2" a="1"/>
  <c r="BC143" i="2"/>
  <c r="BC185" i="2" a="1"/>
  <c r="BC185" i="2"/>
  <c r="BC7" i="2" a="1"/>
  <c r="BC7" i="2"/>
  <c r="BC151" i="2" a="1"/>
  <c r="BC151" i="2"/>
  <c r="BC83" i="2" a="1"/>
  <c r="BC83" i="2"/>
  <c r="BC38" i="2" a="1"/>
  <c r="BC38" i="2"/>
  <c r="BC18" i="2" a="1"/>
  <c r="BC18" i="2"/>
  <c r="DN63" i="2" a="1"/>
  <c r="DN63" i="2"/>
  <c r="CS120" i="2" a="1"/>
  <c r="CS120" i="2"/>
  <c r="GT12" i="2" a="1"/>
  <c r="GT12" i="2"/>
  <c r="GT21" i="2" a="1"/>
  <c r="GT21" i="2"/>
  <c r="GT198" i="2" a="1"/>
  <c r="GT198" i="2"/>
  <c r="GT189" i="2" a="1"/>
  <c r="GT189" i="2"/>
  <c r="GT178" i="2" a="1"/>
  <c r="GT178" i="2"/>
  <c r="GT74" i="2" a="1"/>
  <c r="GT74" i="2"/>
  <c r="GT126" i="2" a="1"/>
  <c r="GT126" i="2"/>
  <c r="GT38" i="2" a="1"/>
  <c r="GT38" i="2"/>
  <c r="GT191" i="2" a="1"/>
  <c r="GT191" i="2"/>
  <c r="GT190" i="2" a="1"/>
  <c r="GT190" i="2"/>
  <c r="GT174" i="2" a="1"/>
  <c r="GT174" i="2"/>
  <c r="GT107" i="2" a="1"/>
  <c r="GT107" i="2"/>
  <c r="GT138" i="2" a="1"/>
  <c r="GT138" i="2"/>
  <c r="GT15" i="2" a="1"/>
  <c r="GT15" i="2"/>
  <c r="EI38" i="2" a="1"/>
  <c r="EI38" i="2"/>
  <c r="EI109" i="2" a="1"/>
  <c r="EI109" i="2"/>
  <c r="EI87" i="2" a="1"/>
  <c r="EI87" i="2"/>
  <c r="EI36" i="2" a="1"/>
  <c r="EI36" i="2"/>
  <c r="EI57" i="2" a="1"/>
  <c r="EI57" i="2"/>
  <c r="EI71" i="2" a="1"/>
  <c r="EI71" i="2"/>
  <c r="EI165" i="2" a="1"/>
  <c r="EI165" i="2"/>
  <c r="EI34" i="2" a="1"/>
  <c r="EI34" i="2"/>
  <c r="EI20" i="2" a="1"/>
  <c r="EI20" i="2"/>
  <c r="EI128" i="2" a="1"/>
  <c r="EI128" i="2"/>
  <c r="EI113" i="2" a="1"/>
  <c r="EI113" i="2"/>
  <c r="EI16" i="2" a="1"/>
  <c r="EI16" i="2"/>
  <c r="EI170" i="2" a="1"/>
  <c r="EI170" i="2"/>
  <c r="EI67" i="2" a="1"/>
  <c r="EI67" i="2"/>
  <c r="EI139" i="2" a="1"/>
  <c r="EI139" i="2"/>
  <c r="EI35" i="2" a="1"/>
  <c r="EI35" i="2"/>
  <c r="EI37" i="2" a="1"/>
  <c r="EI37" i="2"/>
  <c r="DN168" i="2" a="1"/>
  <c r="DN168" i="2"/>
  <c r="CS185" i="2" a="1"/>
  <c r="CS185" i="2"/>
  <c r="DN80" i="2" a="1"/>
  <c r="DN80" i="2"/>
  <c r="CS56" i="2" a="1"/>
  <c r="CS56" i="2"/>
  <c r="CS114" i="2" a="1"/>
  <c r="CS114" i="2"/>
  <c r="DN38" i="2" a="1"/>
  <c r="DN38" i="2"/>
  <c r="DN135" i="2" a="1"/>
  <c r="DN135" i="2"/>
  <c r="DN164" i="2" a="1"/>
  <c r="DN164" i="2"/>
  <c r="DN49" i="2" a="1"/>
  <c r="DN49" i="2"/>
  <c r="DN162" i="2" a="1"/>
  <c r="DN162" i="2"/>
  <c r="DN16" i="2" a="1"/>
  <c r="DN16" i="2"/>
  <c r="DN167" i="2" a="1"/>
  <c r="DN167" i="2"/>
  <c r="DN31" i="2" a="1"/>
  <c r="DN31" i="2"/>
  <c r="DN110" i="2" a="1"/>
  <c r="DN110" i="2"/>
  <c r="DN55" i="2" a="1"/>
  <c r="DN55" i="2"/>
  <c r="DN70" i="2" a="1"/>
  <c r="DN70" i="2"/>
  <c r="DN65" i="2" a="1"/>
  <c r="DN65" i="2"/>
  <c r="DN133" i="2" a="1"/>
  <c r="DN133" i="2"/>
  <c r="DN190" i="2" a="1"/>
  <c r="DN190" i="2"/>
  <c r="DN176" i="2" a="1"/>
  <c r="DN176" i="2"/>
  <c r="DN6" i="2" a="1"/>
  <c r="DN6" i="2"/>
  <c r="DO6" i="2"/>
  <c r="DN46" i="2" a="1"/>
  <c r="DN46" i="2"/>
  <c r="DN30" i="2" a="1"/>
  <c r="DN30" i="2"/>
  <c r="DN132" i="2" a="1"/>
  <c r="DN132" i="2"/>
  <c r="CS24" i="2" a="1"/>
  <c r="CS24" i="2"/>
  <c r="CS134" i="2" a="1"/>
  <c r="CS134" i="2"/>
  <c r="DN45" i="2" a="1"/>
  <c r="DN45" i="2"/>
  <c r="CS72" i="2" a="1"/>
  <c r="CS72" i="2"/>
  <c r="BX107" i="2" a="1"/>
  <c r="BX107" i="2"/>
  <c r="FD82" i="2" a="1"/>
  <c r="FD82" i="2"/>
  <c r="DN187" i="2" a="1"/>
  <c r="DN187" i="2"/>
  <c r="HJ202" i="2"/>
  <c r="EY202" i="2"/>
  <c r="AX200" i="2"/>
  <c r="AH163" i="2" a="1"/>
  <c r="AH163" i="2"/>
  <c r="AH62" i="2" a="1"/>
  <c r="AH62" i="2"/>
  <c r="AH199" i="2" a="1"/>
  <c r="AH199" i="2"/>
  <c r="AH166" i="2" a="1"/>
  <c r="AH166" i="2"/>
  <c r="AH19" i="2" a="1"/>
  <c r="AH19" i="2"/>
  <c r="AH92" i="2" a="1"/>
  <c r="AH92" i="2"/>
  <c r="AH90" i="2" a="1"/>
  <c r="AH90" i="2"/>
  <c r="FD107" i="2" a="1"/>
  <c r="FD107" i="2"/>
  <c r="FD44" i="2" a="1"/>
  <c r="FD44" i="2"/>
  <c r="FY42" i="2" a="1"/>
  <c r="FY42" i="2"/>
  <c r="EI153" i="2" a="1"/>
  <c r="EI153" i="2"/>
  <c r="FY34" i="2" a="1"/>
  <c r="FY34" i="2"/>
  <c r="FY72" i="2" a="1"/>
  <c r="FY72" i="2"/>
  <c r="FY174" i="2" a="1"/>
  <c r="FY174" i="2"/>
  <c r="FY173" i="2" a="1"/>
  <c r="FY173" i="2"/>
  <c r="FY66" i="2" a="1"/>
  <c r="FY66" i="2"/>
  <c r="FY165" i="2" a="1"/>
  <c r="FY165" i="2"/>
  <c r="FY109" i="2" a="1"/>
  <c r="FY109" i="2"/>
  <c r="HG203" i="2"/>
  <c r="FY164" i="2" a="1"/>
  <c r="FY164" i="2"/>
  <c r="FY99" i="2" a="1"/>
  <c r="FY99" i="2"/>
  <c r="FY159" i="2" a="1"/>
  <c r="FY159" i="2"/>
  <c r="FY120" i="2" a="1"/>
  <c r="FY120" i="2"/>
  <c r="FY146" i="2" a="1"/>
  <c r="FY146" i="2"/>
  <c r="FY79" i="2" a="1"/>
  <c r="FY79" i="2"/>
  <c r="FD187" i="2" a="1"/>
  <c r="FD187" i="2"/>
  <c r="FD131" i="2" a="1"/>
  <c r="FD131" i="2"/>
  <c r="FD60" i="2" a="1"/>
  <c r="FD60" i="2"/>
  <c r="FY82" i="2" a="1"/>
  <c r="FY82" i="2"/>
  <c r="EI178" i="2" a="1"/>
  <c r="EI178" i="2"/>
  <c r="EI198" i="2" a="1"/>
  <c r="EI198" i="2"/>
  <c r="FY149" i="2" a="1"/>
  <c r="FY149" i="2"/>
  <c r="FY178" i="2" a="1"/>
  <c r="FY178" i="2"/>
  <c r="FY116" i="2" a="1"/>
  <c r="FY116" i="2"/>
  <c r="FY143" i="2" a="1"/>
  <c r="FY143" i="2"/>
  <c r="FY71" i="2" a="1"/>
  <c r="FY71" i="2"/>
  <c r="FY32" i="2" a="1"/>
  <c r="FY32" i="2"/>
  <c r="FY47" i="2" a="1"/>
  <c r="FY47" i="2"/>
  <c r="FD194" i="2" a="1"/>
  <c r="FD194" i="2"/>
  <c r="FD43" i="2" a="1"/>
  <c r="FD43" i="2"/>
  <c r="FY121" i="2" a="1"/>
  <c r="FY121" i="2"/>
  <c r="FY182" i="2" a="1"/>
  <c r="FY182" i="2"/>
  <c r="EI145" i="2" a="1"/>
  <c r="EI145" i="2"/>
  <c r="FD59" i="2" a="1"/>
  <c r="FD59" i="2"/>
  <c r="FY24" i="2" a="1"/>
  <c r="FY24" i="2"/>
  <c r="FY55" i="2" a="1"/>
  <c r="FY55" i="2"/>
  <c r="FY92" i="2" a="1"/>
  <c r="FY92" i="2"/>
  <c r="FY191" i="2" a="1"/>
  <c r="FY191" i="2"/>
  <c r="FY18" i="2" a="1"/>
  <c r="FY18" i="2"/>
  <c r="FY22" i="2" a="1"/>
  <c r="FY22" i="2"/>
  <c r="FR203" i="2"/>
  <c r="FD19" i="2" a="1"/>
  <c r="FD19" i="2"/>
  <c r="FD64" i="2" a="1"/>
  <c r="FD64" i="2"/>
  <c r="FY167" i="2" a="1"/>
  <c r="FY167" i="2"/>
  <c r="FY115" i="2" a="1"/>
  <c r="FY115" i="2"/>
  <c r="EI162" i="2" a="1"/>
  <c r="EI162" i="2"/>
  <c r="FD144" i="2" a="1"/>
  <c r="FD144" i="2"/>
  <c r="FY124" i="2" a="1"/>
  <c r="FY124" i="2"/>
  <c r="FY126" i="2" a="1"/>
  <c r="FY126" i="2"/>
  <c r="FY111" i="2" a="1"/>
  <c r="FY111" i="2"/>
  <c r="FY110" i="2" a="1"/>
  <c r="FY110" i="2"/>
  <c r="FY133" i="2" a="1"/>
  <c r="FY133" i="2"/>
  <c r="FY90" i="2" a="1"/>
  <c r="FY90" i="2"/>
  <c r="FY86" i="2" a="1"/>
  <c r="FY86" i="2"/>
  <c r="EI150" i="2" a="1"/>
  <c r="EI150" i="2"/>
  <c r="FD21" i="2" a="1"/>
  <c r="FD21" i="2"/>
  <c r="FY169" i="2" a="1"/>
  <c r="FY169" i="2"/>
  <c r="FY188" i="2" a="1"/>
  <c r="FY188" i="2"/>
  <c r="FY73" i="2" a="1"/>
  <c r="FY73" i="2"/>
  <c r="FY153" i="2" a="1"/>
  <c r="FY153" i="2"/>
  <c r="FY140" i="2" a="1"/>
  <c r="FY140" i="2"/>
  <c r="FY57" i="2" a="1"/>
  <c r="FY57" i="2"/>
  <c r="FD137" i="2" a="1"/>
  <c r="FD137" i="2"/>
  <c r="FD14" i="2" a="1"/>
  <c r="FD14" i="2"/>
  <c r="FY80" i="2" a="1"/>
  <c r="FY80" i="2"/>
  <c r="FY58" i="2" a="1"/>
  <c r="FY58" i="2"/>
  <c r="EI29" i="2" a="1"/>
  <c r="EI29" i="2"/>
  <c r="FY172" i="2" a="1"/>
  <c r="FY172" i="2"/>
  <c r="FY62" i="2" a="1"/>
  <c r="FY62" i="2"/>
  <c r="FY28" i="2" a="1"/>
  <c r="FY28" i="2"/>
  <c r="FY152" i="2" a="1"/>
  <c r="FY152" i="2"/>
  <c r="FY102" i="2" a="1"/>
  <c r="FY102" i="2"/>
  <c r="FY29" i="2" a="1"/>
  <c r="FY29" i="2"/>
  <c r="FY54" i="2" a="1"/>
  <c r="FY54" i="2"/>
  <c r="BP203" i="2"/>
  <c r="HH203" i="2"/>
  <c r="EC203" i="2"/>
  <c r="EX203" i="2"/>
  <c r="HI203" i="2"/>
  <c r="AH144" i="2" a="1"/>
  <c r="AH144" i="2"/>
  <c r="AH198" i="2" a="1"/>
  <c r="AH198" i="2"/>
  <c r="AH37" i="2" a="1"/>
  <c r="AH37" i="2"/>
  <c r="AH146" i="2" a="1"/>
  <c r="AH146" i="2"/>
  <c r="AH197" i="2" a="1"/>
  <c r="AH197" i="2"/>
  <c r="AH143" i="2" a="1"/>
  <c r="AH143" i="2"/>
  <c r="AH56" i="2" a="1"/>
  <c r="AH56" i="2"/>
  <c r="AH201" i="2" a="1"/>
  <c r="AH201" i="2"/>
  <c r="AH155" i="2" a="1"/>
  <c r="AH155" i="2"/>
  <c r="AH186" i="2" a="1"/>
  <c r="AH186" i="2"/>
  <c r="AH79" i="2" a="1"/>
  <c r="AH79" i="2"/>
  <c r="AH140" i="2" a="1"/>
  <c r="AH140" i="2"/>
  <c r="AH157" i="2" a="1"/>
  <c r="AH157" i="2"/>
  <c r="AH83" i="2" a="1"/>
  <c r="AH83" i="2"/>
  <c r="AH162" i="2" a="1"/>
  <c r="AH162" i="2"/>
  <c r="AH89" i="2" a="1"/>
  <c r="AH89" i="2"/>
  <c r="AH14" i="2" a="1"/>
  <c r="AH14" i="2"/>
  <c r="AH38" i="2" a="1"/>
  <c r="AH38" i="2"/>
  <c r="AH17" i="2" a="1"/>
  <c r="AH17" i="2"/>
  <c r="AH185" i="2" a="1"/>
  <c r="AH185" i="2"/>
  <c r="CS133" i="2" a="1"/>
  <c r="CS133" i="2"/>
  <c r="CS27" i="2" a="1"/>
  <c r="CS27" i="2"/>
  <c r="EB203" i="2"/>
  <c r="CS195" i="2" a="1"/>
  <c r="CS195" i="2"/>
  <c r="EV203" i="2"/>
  <c r="EA203" i="2"/>
  <c r="FY108" i="2" a="1"/>
  <c r="FY108" i="2"/>
  <c r="FY68" i="2" a="1"/>
  <c r="FY68" i="2"/>
  <c r="FY200" i="2" a="1"/>
  <c r="FY200" i="2"/>
  <c r="FY137" i="2" a="1"/>
  <c r="FY137" i="2"/>
  <c r="FY36" i="2" a="1"/>
  <c r="FY36" i="2"/>
  <c r="FY63" i="2" a="1"/>
  <c r="FY63" i="2"/>
  <c r="FY67" i="2" a="1"/>
  <c r="FY67" i="2"/>
  <c r="FY129" i="2" a="1"/>
  <c r="FY129" i="2"/>
  <c r="FY175" i="2" a="1"/>
  <c r="FY175" i="2"/>
  <c r="FY9" i="2" a="1"/>
  <c r="FY9" i="2"/>
  <c r="FY112" i="2" a="1"/>
  <c r="FY112" i="2"/>
  <c r="FY7" i="2" a="1"/>
  <c r="FY7" i="2"/>
  <c r="FZ7" i="2"/>
  <c r="FZ8" i="2"/>
  <c r="FZ9" i="2"/>
  <c r="FZ10" i="2"/>
  <c r="FZ11" i="2"/>
  <c r="FY40" i="2" a="1"/>
  <c r="FY40" i="2"/>
  <c r="FY26" i="2" a="1"/>
  <c r="FY26" i="2"/>
  <c r="FY183" i="2" a="1"/>
  <c r="FY183" i="2"/>
  <c r="FY27" i="2" a="1"/>
  <c r="FY27" i="2"/>
  <c r="FY113" i="2" a="1"/>
  <c r="FY113" i="2"/>
  <c r="FY101" i="2" a="1"/>
  <c r="FY101" i="2"/>
  <c r="FY147" i="2" a="1"/>
  <c r="FY147" i="2"/>
  <c r="FY195" i="2" a="1"/>
  <c r="FY195" i="2"/>
  <c r="FY155" i="2" a="1"/>
  <c r="FY155" i="2"/>
  <c r="FY157" i="2" a="1"/>
  <c r="FY157" i="2"/>
  <c r="FY119" i="2" a="1"/>
  <c r="FY119" i="2"/>
  <c r="FY37" i="2" a="1"/>
  <c r="FY37" i="2"/>
  <c r="FY11" i="2" a="1"/>
  <c r="FY11" i="2"/>
  <c r="FY16" i="2" a="1"/>
  <c r="FY16" i="2"/>
  <c r="FY132" i="2" a="1"/>
  <c r="FY132" i="2"/>
  <c r="FY198" i="2" a="1"/>
  <c r="FY198" i="2"/>
  <c r="FY141" i="2" a="1"/>
  <c r="FY141" i="2"/>
  <c r="FY77" i="2" a="1"/>
  <c r="FY77" i="2"/>
  <c r="FY91" i="2" a="1"/>
  <c r="FY91" i="2"/>
  <c r="FY93" i="2" a="1"/>
  <c r="FY93" i="2"/>
  <c r="FY144" i="2" a="1"/>
  <c r="FY144" i="2"/>
  <c r="FY180" i="2" a="1"/>
  <c r="FY180" i="2"/>
  <c r="FY123" i="2" a="1"/>
  <c r="FY123" i="2"/>
  <c r="FY20" i="2" a="1"/>
  <c r="FY20" i="2"/>
  <c r="FY177" i="2" a="1"/>
  <c r="FY177" i="2"/>
  <c r="FY138" i="2" a="1"/>
  <c r="FY138" i="2"/>
  <c r="FY130" i="2" a="1"/>
  <c r="FY130" i="2"/>
  <c r="FY10" i="2" a="1"/>
  <c r="FY10" i="2"/>
  <c r="FY150" i="2" a="1"/>
  <c r="FY150" i="2"/>
  <c r="FY105" i="2" a="1"/>
  <c r="FY105" i="2"/>
  <c r="FY8" i="2" a="1"/>
  <c r="FY8" i="2"/>
  <c r="FY125" i="2" a="1"/>
  <c r="FY125" i="2"/>
  <c r="FY103" i="2" a="1"/>
  <c r="FY103" i="2"/>
  <c r="GN203" i="2"/>
  <c r="FY48" i="2" a="1"/>
  <c r="FY48" i="2"/>
  <c r="BC71" i="2" a="1"/>
  <c r="BC71" i="2"/>
  <c r="BC146" i="2" a="1"/>
  <c r="BC146" i="2"/>
  <c r="BQ203" i="2"/>
  <c r="BC15" i="2" a="1"/>
  <c r="BC15" i="2"/>
  <c r="BC196" i="2" a="1"/>
  <c r="BC196" i="2"/>
  <c r="DH203" i="2"/>
  <c r="DG203" i="2"/>
  <c r="DF203" i="2"/>
  <c r="FQ203" i="2"/>
  <c r="CM203" i="2"/>
  <c r="BX150" i="2" a="1"/>
  <c r="BX150" i="2"/>
  <c r="BX201" i="2" a="1"/>
  <c r="BX201" i="2"/>
  <c r="BX119" i="2" a="1"/>
  <c r="BX119" i="2"/>
  <c r="BX176" i="2" a="1"/>
  <c r="BX176" i="2"/>
  <c r="BX51" i="2" a="1"/>
  <c r="BX51" i="2"/>
  <c r="BX159" i="2" a="1"/>
  <c r="BX159" i="2"/>
  <c r="BX65" i="2" a="1"/>
  <c r="BX65" i="2"/>
  <c r="BX50" i="2" a="1"/>
  <c r="BX50" i="2"/>
  <c r="BX152" i="2" a="1"/>
  <c r="BX152" i="2"/>
  <c r="BX12" i="2" a="1"/>
  <c r="BX12" i="2"/>
  <c r="BX67" i="2" a="1"/>
  <c r="BX67" i="2"/>
  <c r="BX80" i="2" a="1"/>
  <c r="BX80" i="2"/>
  <c r="BX155" i="2" a="1"/>
  <c r="BX155" i="2"/>
  <c r="BX66" i="2" a="1"/>
  <c r="BX66" i="2"/>
  <c r="BX76" i="2" a="1"/>
  <c r="BX76" i="2"/>
  <c r="BX41" i="2" a="1"/>
  <c r="BX41" i="2"/>
  <c r="BX117" i="2" a="1"/>
  <c r="BX117" i="2"/>
  <c r="BX29" i="2" a="1"/>
  <c r="BX29" i="2"/>
  <c r="BX58" i="2" a="1"/>
  <c r="BX58" i="2"/>
  <c r="BX72" i="2" a="1"/>
  <c r="BX72" i="2"/>
  <c r="BX96" i="2" a="1"/>
  <c r="BX96" i="2"/>
  <c r="BX73" i="2" a="1"/>
  <c r="BX73" i="2"/>
  <c r="BX158" i="2" a="1"/>
  <c r="BX158" i="2"/>
  <c r="BX63" i="2" a="1"/>
  <c r="BX63" i="2"/>
  <c r="BX79" i="2" a="1"/>
  <c r="BX79" i="2"/>
  <c r="BX142" i="2" a="1"/>
  <c r="BX142" i="2"/>
  <c r="BX125" i="2" a="1"/>
  <c r="BX125" i="2"/>
  <c r="BX163" i="2" a="1"/>
  <c r="BX163" i="2"/>
  <c r="BX9" i="2" a="1"/>
  <c r="BX9" i="2"/>
  <c r="BX59" i="2" a="1"/>
  <c r="BX59" i="2"/>
  <c r="BX100" i="2" a="1"/>
  <c r="BX100" i="2"/>
  <c r="BX177" i="2" a="1"/>
  <c r="BX177" i="2"/>
  <c r="BX157" i="2" a="1"/>
  <c r="BX157" i="2"/>
  <c r="BX136" i="2" a="1"/>
  <c r="BX136" i="2"/>
  <c r="BX36" i="2" a="1"/>
  <c r="BX36" i="2"/>
  <c r="BX55" i="2" a="1"/>
  <c r="BX55" i="2"/>
  <c r="BX54" i="2" a="1"/>
  <c r="BX54" i="2"/>
  <c r="BX7" i="2" a="1"/>
  <c r="BX7" i="2"/>
  <c r="BX182" i="2" a="1"/>
  <c r="BX182" i="2"/>
  <c r="BX110" i="2" a="1"/>
  <c r="BX110" i="2"/>
  <c r="BX197" i="2" a="1"/>
  <c r="BX197" i="2"/>
  <c r="BX146" i="2" a="1"/>
  <c r="BX146" i="2"/>
  <c r="BX17" i="2" a="1"/>
  <c r="BX17" i="2"/>
  <c r="BX171" i="2" a="1"/>
  <c r="BX171" i="2"/>
  <c r="BX8" i="2" a="1"/>
  <c r="BX8" i="2"/>
  <c r="BX174" i="2" a="1"/>
  <c r="BX174" i="2"/>
  <c r="FY122" i="2" a="1"/>
  <c r="FY122" i="2"/>
  <c r="FY59" i="2" a="1"/>
  <c r="FY59" i="2"/>
  <c r="FY51" i="2" a="1"/>
  <c r="FY51" i="2"/>
  <c r="FY189" i="2" a="1"/>
  <c r="FY189" i="2"/>
  <c r="GL203" i="2"/>
  <c r="FY61" i="2" a="1"/>
  <c r="FY61" i="2"/>
  <c r="GM203" i="2"/>
  <c r="EW203" i="2"/>
  <c r="AC202" i="2"/>
  <c r="AV203" i="2"/>
  <c r="AU203" i="2"/>
  <c r="AW203" i="2"/>
  <c r="BR203" i="2"/>
  <c r="CK203" i="2"/>
  <c r="CL203" i="2"/>
  <c r="GO202" i="2"/>
  <c r="M46" i="2" a="1"/>
  <c r="M46" i="2"/>
  <c r="FY89" i="2" a="1"/>
  <c r="FY89" i="2"/>
  <c r="FY106" i="2" a="1"/>
  <c r="FY106" i="2"/>
  <c r="FY145" i="2" a="1"/>
  <c r="FY145" i="2"/>
  <c r="FY128" i="2" a="1"/>
  <c r="FY128" i="2"/>
  <c r="FF6" i="2"/>
  <c r="FG6" i="2"/>
  <c r="FH6" i="2"/>
  <c r="FI6" i="2"/>
  <c r="FD86" i="2" a="1"/>
  <c r="FD86" i="2"/>
  <c r="FD77" i="2" a="1"/>
  <c r="FD77" i="2"/>
  <c r="FD182" i="2" a="1"/>
  <c r="FD182" i="2"/>
  <c r="FD192" i="2" a="1"/>
  <c r="FD192" i="2"/>
  <c r="FD93" i="2" a="1"/>
  <c r="FD93" i="2"/>
  <c r="FD163" i="2" a="1"/>
  <c r="FD163" i="2"/>
  <c r="FD110" i="2" a="1"/>
  <c r="FD110" i="2"/>
  <c r="FD18" i="2" a="1"/>
  <c r="FD18" i="2"/>
  <c r="FD138" i="2" a="1"/>
  <c r="FD138" i="2"/>
  <c r="FD176" i="2" a="1"/>
  <c r="FD176" i="2"/>
  <c r="FD42" i="2" a="1"/>
  <c r="FD42" i="2"/>
  <c r="FD199" i="2" a="1"/>
  <c r="FD199" i="2"/>
  <c r="FD85" i="2" a="1"/>
  <c r="FD85" i="2"/>
  <c r="FD168" i="2" a="1"/>
  <c r="FD168" i="2"/>
  <c r="FD185" i="2" a="1"/>
  <c r="FD185" i="2"/>
  <c r="FD97" i="2" a="1"/>
  <c r="FD97" i="2"/>
  <c r="FD114" i="2" a="1"/>
  <c r="FD114" i="2"/>
  <c r="FD184" i="2" a="1"/>
  <c r="FD184" i="2"/>
  <c r="FD45" i="2" a="1"/>
  <c r="FD45" i="2"/>
  <c r="FD35" i="2" a="1"/>
  <c r="FD35" i="2"/>
  <c r="FD136" i="2" a="1"/>
  <c r="FD136" i="2"/>
  <c r="FD100" i="2" a="1"/>
  <c r="FD100" i="2"/>
  <c r="FD73" i="2" a="1"/>
  <c r="FD73" i="2"/>
  <c r="FD148" i="2" a="1"/>
  <c r="FD148" i="2"/>
  <c r="FD72" i="2" a="1"/>
  <c r="FD72" i="2"/>
  <c r="FD76" i="2" a="1"/>
  <c r="FD76" i="2"/>
  <c r="EK6" i="2"/>
  <c r="EL6" i="2"/>
  <c r="EM6" i="2"/>
  <c r="EN6" i="2"/>
  <c r="EI132" i="2" a="1"/>
  <c r="EI132" i="2"/>
  <c r="EI73" i="2" a="1"/>
  <c r="EI73" i="2"/>
  <c r="EI125" i="2" a="1"/>
  <c r="EI125" i="2"/>
  <c r="EI158" i="2" a="1"/>
  <c r="EI158" i="2"/>
  <c r="EI46" i="2" a="1"/>
  <c r="EI46" i="2"/>
  <c r="EI160" i="2" a="1"/>
  <c r="EI160" i="2"/>
  <c r="EI66" i="2" a="1"/>
  <c r="EI66" i="2"/>
  <c r="DP6" i="2"/>
  <c r="DQ6" i="2"/>
  <c r="DR6" i="2"/>
  <c r="DS6" i="2"/>
  <c r="DI202" i="2"/>
  <c r="CU6" i="2"/>
  <c r="CV6" i="2"/>
  <c r="CW6" i="2"/>
  <c r="CX6" i="2"/>
  <c r="BY7" i="2"/>
  <c r="BZ6" i="2"/>
  <c r="CA6" i="2"/>
  <c r="CB6" i="2"/>
  <c r="CC6" i="2"/>
  <c r="CN202" i="2"/>
  <c r="BD7" i="2"/>
  <c r="BE6" i="2"/>
  <c r="BF6" i="2"/>
  <c r="BG6" i="2"/>
  <c r="BH6" i="2"/>
  <c r="O6" i="2"/>
  <c r="P6" i="2"/>
  <c r="Q6" i="2"/>
  <c r="R6" i="2"/>
  <c r="ED203" i="2"/>
  <c r="FY107" i="2" a="1"/>
  <c r="FY107" i="2"/>
  <c r="FY187" i="2" a="1"/>
  <c r="FY187" i="2"/>
  <c r="FY65" i="2" a="1"/>
  <c r="FY65" i="2"/>
  <c r="FY168" i="2" a="1"/>
  <c r="FY168" i="2"/>
  <c r="FT202" i="2"/>
  <c r="FY162" i="2" a="1"/>
  <c r="FY162" i="2"/>
  <c r="FY158" i="2" a="1"/>
  <c r="FY158" i="2"/>
  <c r="GA6" i="2"/>
  <c r="GB6" i="2"/>
  <c r="GC6" i="2"/>
  <c r="GD6" i="2"/>
  <c r="GV6" i="2"/>
  <c r="GW6" i="2"/>
  <c r="GX6" i="2"/>
  <c r="GY6" i="2"/>
  <c r="AB203" i="2"/>
  <c r="M86" i="2" a="1"/>
  <c r="M86" i="2"/>
  <c r="M25" i="2" a="1"/>
  <c r="M25" i="2"/>
  <c r="M57" i="2" a="1"/>
  <c r="M57" i="2"/>
  <c r="M13" i="2" a="1"/>
  <c r="M13" i="2"/>
  <c r="M198" i="2" a="1"/>
  <c r="M198" i="2"/>
  <c r="M51" i="2" a="1"/>
  <c r="M51" i="2"/>
  <c r="M139" i="2" a="1"/>
  <c r="M139" i="2"/>
  <c r="M93" i="2" a="1"/>
  <c r="M93" i="2"/>
  <c r="M113" i="2" a="1"/>
  <c r="M113" i="2"/>
  <c r="M104" i="2" a="1"/>
  <c r="M104" i="2"/>
  <c r="M111" i="2" a="1"/>
  <c r="M111" i="2"/>
  <c r="M11" i="2" a="1"/>
  <c r="M11" i="2"/>
  <c r="M53" i="2" a="1"/>
  <c r="M53" i="2"/>
  <c r="M145" i="2" a="1"/>
  <c r="M145" i="2"/>
  <c r="M141" i="2" a="1"/>
  <c r="M141" i="2"/>
  <c r="M128" i="2" a="1"/>
  <c r="M128" i="2"/>
  <c r="M184" i="2" a="1"/>
  <c r="M184" i="2"/>
  <c r="M137" i="2" a="1"/>
  <c r="M137" i="2"/>
  <c r="M182" i="2" a="1"/>
  <c r="M182" i="2"/>
  <c r="M77" i="2" a="1"/>
  <c r="M77" i="2"/>
  <c r="M61" i="2" a="1"/>
  <c r="M61" i="2"/>
  <c r="M15" i="2" a="1"/>
  <c r="M15" i="2"/>
  <c r="M126" i="2" a="1"/>
  <c r="M126" i="2"/>
  <c r="M197" i="2" a="1"/>
  <c r="M197" i="2"/>
  <c r="M162" i="2" a="1"/>
  <c r="M162" i="2"/>
  <c r="M159" i="2" a="1"/>
  <c r="M159" i="2"/>
  <c r="M72" i="2" a="1"/>
  <c r="M72" i="2"/>
  <c r="M17" i="2" a="1"/>
  <c r="M17" i="2"/>
  <c r="M38" i="2" a="1"/>
  <c r="M38" i="2"/>
  <c r="M22" i="2" a="1"/>
  <c r="M22" i="2"/>
  <c r="M148" i="2" a="1"/>
  <c r="M148" i="2"/>
  <c r="Z203" i="2"/>
  <c r="ED202" i="2"/>
  <c r="AJ6" i="2"/>
  <c r="AK6" i="2"/>
  <c r="AL6" i="2"/>
  <c r="AM6" i="2"/>
  <c r="AH203" i="2" a="1"/>
  <c r="AH203" i="2"/>
  <c r="AH32" i="2" a="1"/>
  <c r="AH32" i="2"/>
  <c r="CS203" i="2" a="1"/>
  <c r="CS203" i="2"/>
  <c r="CS89" i="2" a="1"/>
  <c r="CS89" i="2"/>
  <c r="CS60" i="2" a="1"/>
  <c r="CS60" i="2"/>
  <c r="CS183" i="2" a="1"/>
  <c r="CS183" i="2"/>
  <c r="CS80" i="2" a="1"/>
  <c r="CS80" i="2"/>
  <c r="CS144" i="2" a="1"/>
  <c r="CS144" i="2"/>
  <c r="CS192" i="2" a="1"/>
  <c r="CS192" i="2"/>
  <c r="CS7" i="2" a="1"/>
  <c r="CS7" i="2"/>
  <c r="CT7" i="2"/>
  <c r="CS186" i="2" a="1"/>
  <c r="CS186" i="2"/>
  <c r="CS46" i="2" a="1"/>
  <c r="CS46" i="2"/>
  <c r="CS166" i="2" a="1"/>
  <c r="CS166" i="2"/>
  <c r="CS122" i="2" a="1"/>
  <c r="CS122" i="2"/>
  <c r="CS53" i="2" a="1"/>
  <c r="CS53" i="2"/>
  <c r="CS10" i="2" a="1"/>
  <c r="CS10" i="2"/>
  <c r="CS126" i="2" a="1"/>
  <c r="CS126" i="2"/>
  <c r="CS19" i="2" a="1"/>
  <c r="CS19" i="2"/>
  <c r="CS101" i="2" a="1"/>
  <c r="CS101" i="2"/>
  <c r="CS69" i="2" a="1"/>
  <c r="CS69" i="2"/>
  <c r="CS62" i="2" a="1"/>
  <c r="CS62" i="2"/>
  <c r="CS156" i="2" a="1"/>
  <c r="CS156" i="2"/>
  <c r="CS29" i="2" a="1"/>
  <c r="CS29" i="2"/>
  <c r="CS65" i="2" a="1"/>
  <c r="CS65" i="2"/>
  <c r="CS48" i="2" a="1"/>
  <c r="CS48" i="2"/>
  <c r="CS20" i="2" a="1"/>
  <c r="CS20" i="2"/>
  <c r="CS149" i="2" a="1"/>
  <c r="CS149" i="2"/>
  <c r="CS109" i="2" a="1"/>
  <c r="CS109" i="2"/>
  <c r="CS94" i="2" a="1"/>
  <c r="CS94" i="2"/>
  <c r="CS59" i="2" a="1"/>
  <c r="CS59" i="2"/>
  <c r="CS189" i="2" a="1"/>
  <c r="CS189" i="2"/>
  <c r="CS150" i="2" a="1"/>
  <c r="CS150" i="2"/>
  <c r="CS74" i="2" a="1"/>
  <c r="CS74" i="2"/>
  <c r="CS153" i="2" a="1"/>
  <c r="CS153" i="2"/>
  <c r="CS138" i="2" a="1"/>
  <c r="CS138" i="2"/>
  <c r="CS8" i="2" a="1"/>
  <c r="CS8" i="2"/>
  <c r="CS194" i="2" a="1"/>
  <c r="CS194" i="2"/>
  <c r="CS71" i="2" a="1"/>
  <c r="CS71" i="2"/>
  <c r="CS32" i="2" a="1"/>
  <c r="CS32" i="2"/>
  <c r="CS171" i="2" a="1"/>
  <c r="CS171" i="2"/>
  <c r="CS18" i="2" a="1"/>
  <c r="CS18" i="2"/>
  <c r="CS113" i="2" a="1"/>
  <c r="CS113" i="2"/>
  <c r="CS87" i="2" a="1"/>
  <c r="CS87" i="2"/>
  <c r="CS140" i="2" a="1"/>
  <c r="CS140" i="2"/>
  <c r="CS157" i="2" a="1"/>
  <c r="CS157" i="2"/>
  <c r="CS160" i="2" a="1"/>
  <c r="CS160" i="2"/>
  <c r="CS30" i="2" a="1"/>
  <c r="CS30" i="2"/>
  <c r="CS28" i="2" a="1"/>
  <c r="CS28" i="2"/>
  <c r="CS115" i="2" a="1"/>
  <c r="CS115" i="2"/>
  <c r="CS103" i="2" a="1"/>
  <c r="CS103" i="2"/>
  <c r="CS123" i="2" a="1"/>
  <c r="CS123" i="2"/>
  <c r="CS55" i="2" a="1"/>
  <c r="CS55" i="2"/>
  <c r="CS128" i="2" a="1"/>
  <c r="CS128" i="2"/>
  <c r="CS147" i="2" a="1"/>
  <c r="CS147" i="2"/>
  <c r="CS51" i="2" a="1"/>
  <c r="CS51" i="2"/>
  <c r="CS83" i="2" a="1"/>
  <c r="CS83" i="2"/>
  <c r="CS197" i="2" a="1"/>
  <c r="CS197" i="2"/>
  <c r="CS162" i="2" a="1"/>
  <c r="CS162" i="2"/>
  <c r="CS165" i="2" a="1"/>
  <c r="CS165" i="2"/>
  <c r="CS145" i="2" a="1"/>
  <c r="CS145" i="2"/>
  <c r="CS141" i="2" a="1"/>
  <c r="CS141" i="2"/>
  <c r="CS90" i="2" a="1"/>
  <c r="CS90" i="2"/>
  <c r="CS154" i="2" a="1"/>
  <c r="CS154" i="2"/>
  <c r="CS40" i="2" a="1"/>
  <c r="CS40" i="2"/>
  <c r="CS104" i="2" a="1"/>
  <c r="CS104" i="2"/>
  <c r="CS117" i="2" a="1"/>
  <c r="CS117" i="2"/>
  <c r="CS167" i="2" a="1"/>
  <c r="CS167" i="2"/>
  <c r="CS42" i="2" a="1"/>
  <c r="CS42" i="2"/>
  <c r="CS96" i="2" a="1"/>
  <c r="CS96" i="2"/>
  <c r="CS97" i="2" a="1"/>
  <c r="CS97" i="2"/>
  <c r="CS15" i="2" a="1"/>
  <c r="CS15" i="2"/>
  <c r="CS68" i="2" a="1"/>
  <c r="CS68" i="2"/>
  <c r="CS199" i="2" a="1"/>
  <c r="CS199" i="2"/>
  <c r="CS11" i="2" a="1"/>
  <c r="CS11" i="2"/>
  <c r="CS75" i="2" a="1"/>
  <c r="CS75" i="2"/>
  <c r="CS146" i="2" a="1"/>
  <c r="CS146" i="2"/>
  <c r="CS170" i="2" a="1"/>
  <c r="CS170" i="2"/>
  <c r="CS139" i="2" a="1"/>
  <c r="CS139" i="2"/>
  <c r="CS169" i="2" a="1"/>
  <c r="CS169" i="2"/>
  <c r="CS163" i="2" a="1"/>
  <c r="CS163" i="2"/>
  <c r="CS100" i="2" a="1"/>
  <c r="CS100" i="2"/>
  <c r="CS142" i="2" a="1"/>
  <c r="CS142" i="2"/>
  <c r="CS61" i="2" a="1"/>
  <c r="CS61" i="2"/>
  <c r="CS70" i="2" a="1"/>
  <c r="CS70" i="2"/>
  <c r="CS73" i="2" a="1"/>
  <c r="CS73" i="2"/>
  <c r="CS25" i="2" a="1"/>
  <c r="CS25" i="2"/>
  <c r="CS136" i="2" a="1"/>
  <c r="CS136" i="2"/>
  <c r="CS131" i="2" a="1"/>
  <c r="CS131" i="2"/>
  <c r="CS91" i="2" a="1"/>
  <c r="CS91" i="2"/>
  <c r="CS76" i="2" a="1"/>
  <c r="CS76" i="2"/>
  <c r="CS17" i="2" a="1"/>
  <c r="CS17" i="2"/>
  <c r="CS108" i="2" a="1"/>
  <c r="CS108" i="2"/>
  <c r="CS164" i="2" a="1"/>
  <c r="CS164" i="2"/>
  <c r="CS63" i="2" a="1"/>
  <c r="CS63" i="2"/>
  <c r="CS43" i="2" a="1"/>
  <c r="CS43" i="2"/>
  <c r="CS179" i="2" a="1"/>
  <c r="CS179" i="2"/>
  <c r="CS35" i="2" a="1"/>
  <c r="CS35" i="2"/>
  <c r="CS95" i="2" a="1"/>
  <c r="CS95" i="2"/>
  <c r="CS23" i="2" a="1"/>
  <c r="CS23" i="2"/>
  <c r="CS13" i="2" a="1"/>
  <c r="CS13" i="2"/>
  <c r="CS50" i="2" a="1"/>
  <c r="CS50" i="2"/>
  <c r="CS198" i="2" a="1"/>
  <c r="CS198" i="2"/>
  <c r="CS155" i="2" a="1"/>
  <c r="CS155" i="2"/>
  <c r="CS57" i="2" a="1"/>
  <c r="CS57" i="2"/>
  <c r="CS135" i="2" a="1"/>
  <c r="CS135" i="2"/>
  <c r="CS45" i="2" a="1"/>
  <c r="CS45" i="2"/>
  <c r="BX203" i="2" a="1"/>
  <c r="BX203" i="2"/>
  <c r="BX61" i="2" a="1"/>
  <c r="BX61" i="2"/>
  <c r="BX49" i="2" a="1"/>
  <c r="BX49" i="2"/>
  <c r="AH108" i="2" a="1"/>
  <c r="AH108" i="2"/>
  <c r="GT143" i="2" a="1"/>
  <c r="GT143" i="2"/>
  <c r="GT175" i="2" a="1"/>
  <c r="GT175" i="2"/>
  <c r="GT197" i="2" a="1"/>
  <c r="GT197" i="2"/>
  <c r="GT123" i="2" a="1"/>
  <c r="GT123" i="2"/>
  <c r="GT82" i="2" a="1"/>
  <c r="GT82" i="2"/>
  <c r="GT155" i="2" a="1"/>
  <c r="GT155" i="2"/>
  <c r="GT62" i="2" a="1"/>
  <c r="GT62" i="2"/>
  <c r="GT192" i="2" a="1"/>
  <c r="GT192" i="2"/>
  <c r="GT16" i="2" a="1"/>
  <c r="GT16" i="2"/>
  <c r="GT144" i="2" a="1"/>
  <c r="GT144" i="2"/>
  <c r="AH9" i="2" a="1"/>
  <c r="AH9" i="2"/>
  <c r="AH29" i="2" a="1"/>
  <c r="AH29" i="2"/>
  <c r="AH104" i="2" a="1"/>
  <c r="AH104" i="2"/>
  <c r="AH39" i="2" a="1"/>
  <c r="AH39" i="2"/>
  <c r="AH172" i="2" a="1"/>
  <c r="AH172" i="2"/>
  <c r="AH137" i="2" a="1"/>
  <c r="AH137" i="2"/>
  <c r="AH135" i="2" a="1"/>
  <c r="AH135" i="2"/>
  <c r="AH21" i="2" a="1"/>
  <c r="AH21" i="2"/>
  <c r="AH149" i="2" a="1"/>
  <c r="AH149" i="2"/>
  <c r="AH120" i="2" a="1"/>
  <c r="AH120" i="2"/>
  <c r="AH35" i="2" a="1"/>
  <c r="AH35" i="2"/>
  <c r="BX37" i="2" a="1"/>
  <c r="BX37" i="2"/>
  <c r="BX115" i="2" a="1"/>
  <c r="BX115" i="2"/>
  <c r="BX95" i="2" a="1"/>
  <c r="BX95" i="2"/>
  <c r="M135" i="2" a="1"/>
  <c r="M135" i="2"/>
  <c r="M32" i="2" a="1"/>
  <c r="M32" i="2"/>
  <c r="DN18" i="2" a="1"/>
  <c r="DN18" i="2"/>
  <c r="DN128" i="2" a="1"/>
  <c r="DN128" i="2"/>
  <c r="DN9" i="2" a="1"/>
  <c r="DN9" i="2"/>
  <c r="CS98" i="2" a="1"/>
  <c r="CS98" i="2"/>
  <c r="EI114" i="2" a="1"/>
  <c r="EI114" i="2"/>
  <c r="EI62" i="2" a="1"/>
  <c r="EI62" i="2"/>
  <c r="GT9" i="2" a="1"/>
  <c r="GT9" i="2"/>
  <c r="CS107" i="2" a="1"/>
  <c r="CS107" i="2"/>
  <c r="BC128" i="2" a="1"/>
  <c r="BC128" i="2"/>
  <c r="FD171" i="2" a="1"/>
  <c r="FD171" i="2"/>
  <c r="FD22" i="2" a="1"/>
  <c r="FD22" i="2"/>
  <c r="AH63" i="2" a="1"/>
  <c r="AH63" i="2"/>
  <c r="BX38" i="2" a="1"/>
  <c r="BX38" i="2"/>
  <c r="BX179" i="2" a="1"/>
  <c r="BX179" i="2"/>
  <c r="BX147" i="2" a="1"/>
  <c r="BX147" i="2"/>
  <c r="M152" i="2" a="1"/>
  <c r="M152" i="2"/>
  <c r="M73" i="2" a="1"/>
  <c r="M73" i="2"/>
  <c r="DN166" i="2" a="1"/>
  <c r="DN166" i="2"/>
  <c r="DN147" i="2" a="1"/>
  <c r="DN147" i="2"/>
  <c r="FD124" i="2" a="1"/>
  <c r="FD124" i="2"/>
  <c r="EI152" i="2" a="1"/>
  <c r="EI152" i="2"/>
  <c r="EI135" i="2" a="1"/>
  <c r="EI135" i="2"/>
  <c r="GT47" i="2" a="1"/>
  <c r="GT47" i="2"/>
  <c r="GT103" i="2" a="1"/>
  <c r="GT103" i="2"/>
  <c r="BC169" i="2" a="1"/>
  <c r="BC169" i="2"/>
  <c r="BC94" i="2" a="1"/>
  <c r="BC94" i="2"/>
  <c r="FD61" i="2" a="1"/>
  <c r="FD61" i="2"/>
  <c r="FD69" i="2" a="1"/>
  <c r="FD69" i="2"/>
  <c r="FD49" i="2" a="1"/>
  <c r="FD49" i="2"/>
  <c r="FY64" i="2" a="1"/>
  <c r="FY64" i="2"/>
  <c r="AH130" i="2" a="1"/>
  <c r="AH130" i="2"/>
  <c r="AH150" i="2" a="1"/>
  <c r="AH150" i="2"/>
  <c r="CS22" i="2" a="1"/>
  <c r="CS22" i="2"/>
  <c r="BX137" i="2" a="1"/>
  <c r="BX137" i="2"/>
  <c r="BX184" i="2" a="1"/>
  <c r="BX184" i="2"/>
  <c r="BX82" i="2" a="1"/>
  <c r="BX82" i="2"/>
  <c r="M88" i="2" a="1"/>
  <c r="M88" i="2"/>
  <c r="M187" i="2" a="1"/>
  <c r="M187" i="2"/>
  <c r="CS112" i="2" a="1"/>
  <c r="CS112" i="2"/>
  <c r="DN189" i="2" a="1"/>
  <c r="DN189" i="2"/>
  <c r="DN116" i="2" a="1"/>
  <c r="DN116" i="2"/>
  <c r="CS190" i="2" a="1"/>
  <c r="CS190" i="2"/>
  <c r="EI90" i="2" a="1"/>
  <c r="EI90" i="2"/>
  <c r="EI169" i="2" a="1"/>
  <c r="EI169" i="2"/>
  <c r="CS33" i="2" a="1"/>
  <c r="CS33" i="2"/>
  <c r="BC136" i="2" a="1"/>
  <c r="BC136" i="2"/>
  <c r="BC53" i="2" a="1"/>
  <c r="BC53" i="2"/>
  <c r="FD190" i="2" a="1"/>
  <c r="FD190" i="2"/>
  <c r="FD149" i="2" a="1"/>
  <c r="FD149" i="2"/>
  <c r="FY156" i="2" a="1"/>
  <c r="FY156" i="2"/>
  <c r="FY117" i="2" a="1"/>
  <c r="FY117" i="2"/>
  <c r="AH169" i="2" a="1"/>
  <c r="AH169" i="2"/>
  <c r="AH100" i="2" a="1"/>
  <c r="AH100" i="2"/>
  <c r="M123" i="2" a="1"/>
  <c r="M123" i="2"/>
  <c r="M96" i="2" a="1"/>
  <c r="M96" i="2"/>
  <c r="M164" i="2" a="1"/>
  <c r="M164" i="2"/>
  <c r="M154" i="2" a="1"/>
  <c r="M154" i="2"/>
  <c r="M80" i="2" a="1"/>
  <c r="M80" i="2"/>
  <c r="M160" i="2" a="1"/>
  <c r="M160" i="2"/>
  <c r="M131" i="2" a="1"/>
  <c r="M131" i="2"/>
  <c r="M165" i="2" a="1"/>
  <c r="M165" i="2"/>
  <c r="CS180" i="2" a="1"/>
  <c r="CS180" i="2"/>
  <c r="BX123" i="2" a="1"/>
  <c r="BX123" i="2"/>
  <c r="BX186" i="2" a="1"/>
  <c r="BX186" i="2"/>
  <c r="BX20" i="2" a="1"/>
  <c r="BX20" i="2"/>
  <c r="M92" i="2" a="1"/>
  <c r="M92" i="2"/>
  <c r="M29" i="2" a="1"/>
  <c r="M29" i="2"/>
  <c r="CS177" i="2" a="1"/>
  <c r="CS177" i="2"/>
  <c r="DN126" i="2" a="1"/>
  <c r="DN126" i="2"/>
  <c r="DN36" i="2" a="1"/>
  <c r="DN36" i="2"/>
  <c r="CS174" i="2" a="1"/>
  <c r="CS174" i="2"/>
  <c r="EI133" i="2" a="1"/>
  <c r="EI133" i="2"/>
  <c r="EI74" i="2" a="1"/>
  <c r="EI74" i="2"/>
  <c r="GT57" i="2" a="1"/>
  <c r="GT57" i="2"/>
  <c r="GT84" i="2" a="1"/>
  <c r="GT84" i="2"/>
  <c r="BC28" i="2" a="1"/>
  <c r="BC28" i="2"/>
  <c r="BC64" i="2" a="1"/>
  <c r="BC64" i="2"/>
  <c r="FD27" i="2" a="1"/>
  <c r="FD27" i="2"/>
  <c r="FD126" i="2" a="1"/>
  <c r="FD126" i="2"/>
  <c r="FD16" i="2" a="1"/>
  <c r="FD16" i="2"/>
  <c r="FY12" i="2" a="1"/>
  <c r="FY12" i="2"/>
  <c r="AH26" i="2" a="1"/>
  <c r="AH26" i="2"/>
  <c r="AH122" i="2" a="1"/>
  <c r="AH122" i="2"/>
  <c r="CS127" i="2" a="1"/>
  <c r="CS127" i="2"/>
  <c r="DN47" i="2" a="1"/>
  <c r="DN47" i="2"/>
  <c r="BX129" i="2" a="1"/>
  <c r="BX129" i="2"/>
  <c r="BX94" i="2" a="1"/>
  <c r="BX94" i="2"/>
  <c r="BX48" i="2" a="1"/>
  <c r="BX48" i="2"/>
  <c r="M59" i="2" a="1"/>
  <c r="M59" i="2"/>
  <c r="M173" i="2" a="1"/>
  <c r="M173" i="2"/>
  <c r="DN33" i="2" a="1"/>
  <c r="DN33" i="2"/>
  <c r="DN19" i="2" a="1"/>
  <c r="DN19" i="2"/>
  <c r="BX167" i="2" a="1"/>
  <c r="BX167" i="2"/>
  <c r="EI124" i="2" a="1"/>
  <c r="EI124" i="2"/>
  <c r="EI196" i="2" a="1"/>
  <c r="EI196" i="2"/>
  <c r="GT83" i="2" a="1"/>
  <c r="GT83" i="2"/>
  <c r="GT130" i="2" a="1"/>
  <c r="GT130" i="2"/>
  <c r="BC177" i="2" a="1"/>
  <c r="BC177" i="2"/>
  <c r="BC98" i="2" a="1"/>
  <c r="BC98" i="2"/>
  <c r="FD129" i="2" a="1"/>
  <c r="FD129" i="2"/>
  <c r="FD62" i="2" a="1"/>
  <c r="FD62" i="2"/>
  <c r="FD175" i="2" a="1"/>
  <c r="FD175" i="2"/>
  <c r="FY166" i="2" a="1"/>
  <c r="FY166" i="2"/>
  <c r="DN11" i="2" a="1"/>
  <c r="DN11" i="2"/>
  <c r="AH180" i="2" a="1"/>
  <c r="AH180" i="2"/>
  <c r="EI14" i="2" a="1"/>
  <c r="EI14" i="2"/>
  <c r="EI92" i="2" a="1"/>
  <c r="EI92" i="2"/>
  <c r="EI76" i="2" a="1"/>
  <c r="EI76" i="2"/>
  <c r="EI99" i="2" a="1"/>
  <c r="EI99" i="2"/>
  <c r="EI123" i="2" a="1"/>
  <c r="EI123" i="2"/>
  <c r="EI138" i="2" a="1"/>
  <c r="EI138" i="2"/>
  <c r="EI184" i="2" a="1"/>
  <c r="EI184" i="2"/>
  <c r="EI72" i="2" a="1"/>
  <c r="EI72" i="2"/>
  <c r="BC63" i="2" a="1"/>
  <c r="BC63" i="2"/>
  <c r="BC193" i="2" a="1"/>
  <c r="BC193" i="2"/>
  <c r="BC42" i="2" a="1"/>
  <c r="BC42" i="2"/>
  <c r="BC76" i="2" a="1"/>
  <c r="BC76" i="2"/>
  <c r="BC87" i="2" a="1"/>
  <c r="BC87" i="2"/>
  <c r="BC36" i="2" a="1"/>
  <c r="BC36" i="2"/>
  <c r="BC108" i="2" a="1"/>
  <c r="BC108" i="2"/>
  <c r="BC92" i="2" a="1"/>
  <c r="BC92" i="2"/>
  <c r="BC102" i="2" a="1"/>
  <c r="BC102" i="2"/>
  <c r="BC66" i="2" a="1"/>
  <c r="BC66" i="2"/>
  <c r="BX27" i="2" a="1"/>
  <c r="BX27" i="2"/>
  <c r="BX191" i="2" a="1"/>
  <c r="BX191" i="2"/>
  <c r="BX127" i="2" a="1"/>
  <c r="BX127" i="2"/>
  <c r="CS181" i="2" a="1"/>
  <c r="CS181" i="2"/>
  <c r="M40" i="2" a="1"/>
  <c r="M40" i="2"/>
  <c r="M134" i="2" a="1"/>
  <c r="M134" i="2"/>
  <c r="DN37" i="2" a="1"/>
  <c r="DN37" i="2"/>
  <c r="DN130" i="2" a="1"/>
  <c r="DN130" i="2"/>
  <c r="CS86" i="2" a="1"/>
  <c r="CS86" i="2"/>
  <c r="EI44" i="2" a="1"/>
  <c r="EI44" i="2"/>
  <c r="EI50" i="2" a="1"/>
  <c r="EI50" i="2"/>
  <c r="GT79" i="2" a="1"/>
  <c r="GT79" i="2"/>
  <c r="GT48" i="2" a="1"/>
  <c r="GT48" i="2"/>
  <c r="BC152" i="2" a="1"/>
  <c r="BC152" i="2"/>
  <c r="BC44" i="2" a="1"/>
  <c r="BC44" i="2"/>
  <c r="FD145" i="2" a="1"/>
  <c r="FD145" i="2"/>
  <c r="FD83" i="2" a="1"/>
  <c r="FD83" i="2"/>
  <c r="FD79" i="2" a="1"/>
  <c r="FD79" i="2"/>
  <c r="FY44" i="2" a="1"/>
  <c r="FY44" i="2"/>
  <c r="CS44" i="2" a="1"/>
  <c r="CS44" i="2"/>
  <c r="AH46" i="2" a="1"/>
  <c r="AH46" i="2"/>
  <c r="BX85" i="2" a="1"/>
  <c r="BX85" i="2"/>
  <c r="GT142" i="2" a="1"/>
  <c r="GT142" i="2"/>
  <c r="GT186" i="2" a="1"/>
  <c r="GT186" i="2"/>
  <c r="GT150" i="2" a="1"/>
  <c r="GT150" i="2"/>
  <c r="GT32" i="2" a="1"/>
  <c r="GT32" i="2"/>
  <c r="GT24" i="2" a="1"/>
  <c r="GT24" i="2"/>
  <c r="GT134" i="2" a="1"/>
  <c r="GT134" i="2"/>
  <c r="GT41" i="2" a="1"/>
  <c r="GT41" i="2"/>
  <c r="GT52" i="2" a="1"/>
  <c r="GT52" i="2"/>
  <c r="GT156" i="2" a="1"/>
  <c r="GT156" i="2"/>
  <c r="GT36" i="2" a="1"/>
  <c r="GT36" i="2"/>
  <c r="AH23" i="2" a="1"/>
  <c r="AH23" i="2"/>
  <c r="AH51" i="2" a="1"/>
  <c r="AH51" i="2"/>
  <c r="AH73" i="2" a="1"/>
  <c r="AH73" i="2"/>
  <c r="AH189" i="2" a="1"/>
  <c r="AH189" i="2"/>
  <c r="AH174" i="2" a="1"/>
  <c r="AH174" i="2"/>
  <c r="AH97" i="2" a="1"/>
  <c r="AH97" i="2"/>
  <c r="AH81" i="2" a="1"/>
  <c r="AH81" i="2"/>
  <c r="AH55" i="2" a="1"/>
  <c r="AH55" i="2"/>
  <c r="AH11" i="2" a="1"/>
  <c r="AH11" i="2"/>
  <c r="AH87" i="2" a="1"/>
  <c r="AH87" i="2"/>
  <c r="AH178" i="2" a="1"/>
  <c r="AH178" i="2"/>
  <c r="AH44" i="2" a="1"/>
  <c r="AH44" i="2"/>
  <c r="BX90" i="2" a="1"/>
  <c r="BX90" i="2"/>
  <c r="BX175" i="2" a="1"/>
  <c r="BX175" i="2"/>
  <c r="BX130" i="2" a="1"/>
  <c r="BX130" i="2"/>
  <c r="M171" i="2" a="1"/>
  <c r="M171" i="2"/>
  <c r="M151" i="2" a="1"/>
  <c r="M151" i="2"/>
  <c r="DN57" i="2" a="1"/>
  <c r="DN57" i="2"/>
  <c r="DN146" i="2" a="1"/>
  <c r="DN146" i="2"/>
  <c r="DN39" i="2" a="1"/>
  <c r="DN39" i="2"/>
  <c r="DN148" i="2" a="1"/>
  <c r="DN148" i="2"/>
  <c r="EI91" i="2" a="1"/>
  <c r="EI91" i="2"/>
  <c r="EI119" i="2" a="1"/>
  <c r="EI119" i="2"/>
  <c r="GT98" i="2" a="1"/>
  <c r="GT98" i="2"/>
  <c r="DN171" i="2" a="1"/>
  <c r="DN171" i="2"/>
  <c r="BC54" i="2" a="1"/>
  <c r="BC54" i="2"/>
  <c r="FD17" i="2" a="1"/>
  <c r="FD17" i="2"/>
  <c r="FD98" i="2" a="1"/>
  <c r="FD98" i="2"/>
  <c r="BX57" i="2" a="1"/>
  <c r="BX57" i="2"/>
  <c r="BX180" i="2" a="1"/>
  <c r="BX180" i="2"/>
  <c r="CS21" i="2" a="1"/>
  <c r="CS21" i="2"/>
  <c r="M67" i="2" a="1"/>
  <c r="M67" i="2"/>
  <c r="M100" i="2" a="1"/>
  <c r="M100" i="2"/>
  <c r="DN83" i="2" a="1"/>
  <c r="DN83" i="2"/>
  <c r="DN122" i="2" a="1"/>
  <c r="DN122" i="2"/>
  <c r="CS148" i="2" a="1"/>
  <c r="CS148" i="2"/>
  <c r="EI134" i="2" a="1"/>
  <c r="EI134" i="2"/>
  <c r="EI19" i="2" a="1"/>
  <c r="EI19" i="2"/>
  <c r="GT10" i="2" a="1"/>
  <c r="GT10" i="2"/>
  <c r="GT148" i="2" a="1"/>
  <c r="GT148" i="2"/>
  <c r="BC10" i="2" a="1"/>
  <c r="BC10" i="2"/>
  <c r="BC124" i="2" a="1"/>
  <c r="BC124" i="2"/>
  <c r="FD106" i="2" a="1"/>
  <c r="FD106" i="2"/>
  <c r="FD29" i="2" a="1"/>
  <c r="FD29" i="2"/>
  <c r="FD169" i="2" a="1"/>
  <c r="FD169" i="2"/>
  <c r="FY41" i="2" a="1"/>
  <c r="FY41" i="2"/>
  <c r="AH95" i="2" a="1"/>
  <c r="AH95" i="2"/>
  <c r="AH34" i="2" a="1"/>
  <c r="AH34" i="2"/>
  <c r="CS12" i="2" a="1"/>
  <c r="CS12" i="2"/>
  <c r="BX46" i="2" a="1"/>
  <c r="BX46" i="2"/>
  <c r="BX53" i="2" a="1"/>
  <c r="BX53" i="2"/>
  <c r="BX28" i="2" a="1"/>
  <c r="BX28" i="2"/>
  <c r="M185" i="2" a="1"/>
  <c r="M185" i="2"/>
  <c r="M39" i="2" a="1"/>
  <c r="M39" i="2"/>
  <c r="DN179" i="2" a="1"/>
  <c r="DN179" i="2"/>
  <c r="DN74" i="2" a="1"/>
  <c r="DN74" i="2"/>
  <c r="DN73" i="2" a="1"/>
  <c r="DN73" i="2"/>
  <c r="DN105" i="2" a="1"/>
  <c r="DN105" i="2"/>
  <c r="EI161" i="2" a="1"/>
  <c r="EI161" i="2"/>
  <c r="EI105" i="2" a="1"/>
  <c r="EI105" i="2"/>
  <c r="GT69" i="2" a="1"/>
  <c r="GT69" i="2"/>
  <c r="CS200" i="2" a="1"/>
  <c r="CS200" i="2"/>
  <c r="BC190" i="2" a="1"/>
  <c r="BC190" i="2"/>
  <c r="FD81" i="2" a="1"/>
  <c r="FD81" i="2"/>
  <c r="FD94" i="2" a="1"/>
  <c r="FD94" i="2"/>
  <c r="FD141" i="2" a="1"/>
  <c r="FD141" i="2"/>
  <c r="FY148" i="2" a="1"/>
  <c r="FY148" i="2"/>
  <c r="FY139" i="2" a="1"/>
  <c r="FY139" i="2"/>
  <c r="AH125" i="2" a="1"/>
  <c r="AH125" i="2"/>
  <c r="AH50" i="2" a="1"/>
  <c r="AH50" i="2"/>
  <c r="M47" i="2" a="1"/>
  <c r="M47" i="2"/>
  <c r="M85" i="2" a="1"/>
  <c r="M85" i="2"/>
  <c r="M102" i="2" a="1"/>
  <c r="M102" i="2"/>
  <c r="M200" i="2" a="1"/>
  <c r="M200" i="2"/>
  <c r="M136" i="2" a="1"/>
  <c r="M136" i="2"/>
  <c r="M107" i="2" a="1"/>
  <c r="M107" i="2"/>
  <c r="M106" i="2" a="1"/>
  <c r="M106" i="2"/>
  <c r="M202" i="2" a="1"/>
  <c r="M202" i="2"/>
  <c r="CS84" i="2" a="1"/>
  <c r="CS84" i="2"/>
  <c r="BX170" i="2" a="1"/>
  <c r="BX170" i="2"/>
  <c r="BX15" i="2" a="1"/>
  <c r="BX15" i="2"/>
  <c r="BX13" i="2" a="1"/>
  <c r="BX13" i="2"/>
  <c r="M163" i="2" a="1"/>
  <c r="M163" i="2"/>
  <c r="M81" i="2" a="1"/>
  <c r="M81" i="2"/>
  <c r="CS193" i="2" a="1"/>
  <c r="CS193" i="2"/>
  <c r="DN172" i="2" a="1"/>
  <c r="DN172" i="2"/>
  <c r="DN42" i="2" a="1"/>
  <c r="DN42" i="2"/>
  <c r="CS26" i="2" a="1"/>
  <c r="CS26" i="2"/>
  <c r="EI83" i="2" a="1"/>
  <c r="EI83" i="2"/>
  <c r="EI120" i="2" a="1"/>
  <c r="EI120" i="2"/>
  <c r="GT92" i="2" a="1"/>
  <c r="GT92" i="2"/>
  <c r="BX86" i="2" a="1"/>
  <c r="BX86" i="2"/>
  <c r="BC33" i="2" a="1"/>
  <c r="BC33" i="2"/>
  <c r="BC67" i="2" a="1"/>
  <c r="BC67" i="2"/>
  <c r="FD193" i="2" a="1"/>
  <c r="FD193" i="2"/>
  <c r="FD65" i="2" a="1"/>
  <c r="FD65" i="2"/>
  <c r="FY76" i="2" a="1"/>
  <c r="FY76" i="2"/>
  <c r="FY53" i="2" a="1"/>
  <c r="FY53" i="2"/>
  <c r="AH30" i="2" a="1"/>
  <c r="AH30" i="2"/>
  <c r="AH33" i="2" a="1"/>
  <c r="AH33" i="2"/>
  <c r="CS110" i="2" a="1"/>
  <c r="CS110" i="2"/>
  <c r="DN202" i="2" a="1"/>
  <c r="DN202" i="2"/>
  <c r="BX11" i="2" a="1"/>
  <c r="BX11" i="2"/>
  <c r="BX134" i="2" a="1"/>
  <c r="BX134" i="2"/>
  <c r="FD125" i="2" a="1"/>
  <c r="FD125" i="2"/>
  <c r="M170" i="2" a="1"/>
  <c r="M170" i="2"/>
  <c r="M56" i="2" a="1"/>
  <c r="M56" i="2"/>
  <c r="DN77" i="2" a="1"/>
  <c r="DN77" i="2"/>
  <c r="DN17" i="2" a="1"/>
  <c r="DN17" i="2"/>
  <c r="CS172" i="2" a="1"/>
  <c r="CS172" i="2"/>
  <c r="EI163" i="2" a="1"/>
  <c r="EI163" i="2"/>
  <c r="EI68" i="2" a="1"/>
  <c r="EI68" i="2"/>
  <c r="GT66" i="2" a="1"/>
  <c r="GT66" i="2"/>
  <c r="GT14" i="2" a="1"/>
  <c r="GT14" i="2"/>
  <c r="BC74" i="2" a="1"/>
  <c r="BC74" i="2"/>
  <c r="BC157" i="2" a="1"/>
  <c r="BC157" i="2"/>
  <c r="FD68" i="2" a="1"/>
  <c r="FD68" i="2"/>
  <c r="FD172" i="2" a="1"/>
  <c r="FD172" i="2"/>
  <c r="FD67" i="2" a="1"/>
  <c r="FD67" i="2"/>
  <c r="FY85" i="2" a="1"/>
  <c r="FY85" i="2"/>
  <c r="AH168" i="2" a="1"/>
  <c r="AH168" i="2"/>
  <c r="AH64" i="2" a="1"/>
  <c r="AH64" i="2"/>
  <c r="EI130" i="2" a="1"/>
  <c r="EI130" i="2"/>
  <c r="EI136" i="2" a="1"/>
  <c r="EI136" i="2"/>
  <c r="EI77" i="2" a="1"/>
  <c r="EI77" i="2"/>
  <c r="EI69" i="2" a="1"/>
  <c r="EI69" i="2"/>
  <c r="EI121" i="2" a="1"/>
  <c r="EI121" i="2"/>
  <c r="EI64" i="2" a="1"/>
  <c r="EI64" i="2"/>
  <c r="EI108" i="2" a="1"/>
  <c r="EI108" i="2"/>
  <c r="EI11" i="2" a="1"/>
  <c r="EI11" i="2"/>
  <c r="BC86" i="2" a="1"/>
  <c r="BC86" i="2"/>
  <c r="BC112" i="2" a="1"/>
  <c r="BC112" i="2"/>
  <c r="BC156" i="2" a="1"/>
  <c r="BC156" i="2"/>
  <c r="BC43" i="2" a="1"/>
  <c r="BC43" i="2"/>
  <c r="BC122" i="2" a="1"/>
  <c r="BC122" i="2"/>
  <c r="BC30" i="2" a="1"/>
  <c r="BC30" i="2"/>
  <c r="BC132" i="2" a="1"/>
  <c r="BC132" i="2"/>
  <c r="BC57" i="2" a="1"/>
  <c r="BC57" i="2"/>
  <c r="BC39" i="2" a="1"/>
  <c r="BC39" i="2"/>
  <c r="BC110" i="2" a="1"/>
  <c r="BC110" i="2"/>
  <c r="BX202" i="2" a="1"/>
  <c r="BX202" i="2"/>
  <c r="BX109" i="2" a="1"/>
  <c r="BX109" i="2"/>
  <c r="BX99" i="2" a="1"/>
  <c r="BX99" i="2"/>
  <c r="DN96" i="2" a="1"/>
  <c r="DN96" i="2"/>
  <c r="M116" i="2" a="1"/>
  <c r="M116" i="2"/>
  <c r="M199" i="2" a="1"/>
  <c r="M199" i="2"/>
  <c r="DN131" i="2" a="1"/>
  <c r="DN131" i="2"/>
  <c r="DN87" i="2" a="1"/>
  <c r="DN87" i="2"/>
  <c r="CS39" i="2" a="1"/>
  <c r="CS39" i="2"/>
  <c r="EI26" i="2" a="1"/>
  <c r="EI26" i="2"/>
  <c r="EI191" i="2" a="1"/>
  <c r="EI191" i="2"/>
  <c r="GT119" i="2" a="1"/>
  <c r="GT119" i="2"/>
  <c r="GT111" i="2" a="1"/>
  <c r="GT111" i="2"/>
  <c r="BC145" i="2" a="1"/>
  <c r="BC145" i="2"/>
  <c r="BC69" i="2" a="1"/>
  <c r="BC69" i="2"/>
  <c r="FD51" i="2" a="1"/>
  <c r="FD51" i="2"/>
  <c r="FD15" i="2" a="1"/>
  <c r="FD15" i="2"/>
  <c r="FD47" i="2" a="1"/>
  <c r="FD47" i="2"/>
  <c r="FY193" i="2" a="1"/>
  <c r="FY193" i="2"/>
  <c r="DN7" i="2" a="1"/>
  <c r="DN7" i="2"/>
  <c r="DO7" i="2"/>
  <c r="AH52" i="2" a="1"/>
  <c r="AH52" i="2"/>
  <c r="BX195" i="2" a="1"/>
  <c r="BX195" i="2"/>
  <c r="FD155" i="2" a="1"/>
  <c r="FD155" i="2"/>
  <c r="FY170" i="2" a="1"/>
  <c r="FY170" i="2"/>
  <c r="CS132" i="2" a="1"/>
  <c r="CS132" i="2"/>
  <c r="GT40" i="2" a="1"/>
  <c r="GT40" i="2"/>
  <c r="GT105" i="2" a="1"/>
  <c r="GT105" i="2"/>
  <c r="GT65" i="2" a="1"/>
  <c r="GT65" i="2"/>
  <c r="GT139" i="2" a="1"/>
  <c r="GT139" i="2"/>
  <c r="GT19" i="2" a="1"/>
  <c r="GT19" i="2"/>
  <c r="GT173" i="2" a="1"/>
  <c r="GT173" i="2"/>
  <c r="GT71" i="2" a="1"/>
  <c r="GT71" i="2"/>
  <c r="GT59" i="2" a="1"/>
  <c r="GT59" i="2"/>
  <c r="GT165" i="2" a="1"/>
  <c r="GT165" i="2"/>
  <c r="GT101" i="2" a="1"/>
  <c r="GT101" i="2"/>
  <c r="GT141" i="2" a="1"/>
  <c r="GT141" i="2"/>
  <c r="AH113" i="2" a="1"/>
  <c r="AH113" i="2"/>
  <c r="AH190" i="2" a="1"/>
  <c r="AH190" i="2"/>
  <c r="AH159" i="2" a="1"/>
  <c r="AH159" i="2"/>
  <c r="AH102" i="2" a="1"/>
  <c r="AH102" i="2"/>
  <c r="AH156" i="2" a="1"/>
  <c r="AH156" i="2"/>
  <c r="AH111" i="2" a="1"/>
  <c r="AH111" i="2"/>
  <c r="AH54" i="2" a="1"/>
  <c r="AH54" i="2"/>
  <c r="AH57" i="2" a="1"/>
  <c r="AH57" i="2"/>
  <c r="AH164" i="2" a="1"/>
  <c r="AH164" i="2"/>
  <c r="AH187" i="2" a="1"/>
  <c r="AH187" i="2"/>
  <c r="AH173" i="2" a="1"/>
  <c r="AH173" i="2"/>
  <c r="AH142" i="2" a="1"/>
  <c r="AH142" i="2"/>
  <c r="BX112" i="2" a="1"/>
  <c r="BX112" i="2"/>
  <c r="BX68" i="2" a="1"/>
  <c r="BX68" i="2"/>
  <c r="BX101" i="2" a="1"/>
  <c r="BX101" i="2"/>
  <c r="M43" i="2" a="1"/>
  <c r="M43" i="2"/>
  <c r="M52" i="2" a="1"/>
  <c r="M52" i="2"/>
  <c r="DN69" i="2" a="1"/>
  <c r="DN69" i="2"/>
  <c r="DN8" i="2" a="1"/>
  <c r="DN8" i="2"/>
  <c r="DN26" i="2" a="1"/>
  <c r="DN26" i="2"/>
  <c r="EI93" i="2" a="1"/>
  <c r="EI93" i="2"/>
  <c r="EI101" i="2" a="1"/>
  <c r="EI101" i="2"/>
  <c r="GT50" i="2" a="1"/>
  <c r="GT50" i="2"/>
  <c r="GT128" i="2" a="1"/>
  <c r="GT128" i="2"/>
  <c r="BC78" i="2" a="1"/>
  <c r="BC78" i="2"/>
  <c r="BC12" i="2" a="1"/>
  <c r="BC12" i="2"/>
  <c r="FD127" i="2" a="1"/>
  <c r="FD127" i="2"/>
  <c r="FD157" i="2" a="1"/>
  <c r="FD157" i="2"/>
  <c r="CS121" i="2" a="1"/>
  <c r="CS121" i="2"/>
  <c r="BX151" i="2" a="1"/>
  <c r="BX151" i="2"/>
  <c r="BX62" i="2" a="1"/>
  <c r="BX62" i="2"/>
  <c r="CS99" i="2" a="1"/>
  <c r="CS99" i="2"/>
  <c r="M87" i="2" a="1"/>
  <c r="M87" i="2"/>
  <c r="M66" i="2" a="1"/>
  <c r="M66" i="2"/>
  <c r="DN54" i="2" a="1"/>
  <c r="DN54" i="2"/>
  <c r="DN102" i="2" a="1"/>
  <c r="DN102" i="2"/>
  <c r="CS41" i="2" a="1"/>
  <c r="CS41" i="2"/>
  <c r="EI186" i="2" a="1"/>
  <c r="EI186" i="2"/>
  <c r="EI110" i="2" a="1"/>
  <c r="EI110" i="2"/>
  <c r="GT131" i="2" a="1"/>
  <c r="GT131" i="2"/>
  <c r="GT45" i="2" a="1"/>
  <c r="GT45" i="2"/>
  <c r="BC29" i="2" a="1"/>
  <c r="BC29" i="2"/>
  <c r="FD130" i="2" a="1"/>
  <c r="FD130" i="2"/>
  <c r="FD196" i="2" a="1"/>
  <c r="FD196" i="2"/>
  <c r="FD70" i="2" a="1"/>
  <c r="FD70" i="2"/>
  <c r="FY52" i="2" a="1"/>
  <c r="FY52" i="2"/>
  <c r="AH40" i="2" a="1"/>
  <c r="AH40" i="2"/>
  <c r="AH148" i="2" a="1"/>
  <c r="AH148" i="2"/>
  <c r="GT23" i="2" a="1"/>
  <c r="GT23" i="2"/>
  <c r="BX39" i="2" a="1"/>
  <c r="BX39" i="2"/>
  <c r="BX104" i="2" a="1"/>
  <c r="BX104" i="2"/>
  <c r="BX31" i="2" a="1"/>
  <c r="BX31" i="2"/>
  <c r="M33" i="2" a="1"/>
  <c r="M33" i="2"/>
  <c r="M140" i="2" a="1"/>
  <c r="M140" i="2"/>
  <c r="DN52" i="2" a="1"/>
  <c r="DN52" i="2"/>
  <c r="DN159" i="2" a="1"/>
  <c r="DN159" i="2"/>
  <c r="DN93" i="2" a="1"/>
  <c r="DN93" i="2"/>
  <c r="EI177" i="2" a="1"/>
  <c r="EI177" i="2"/>
  <c r="EI59" i="2" a="1"/>
  <c r="EI59" i="2"/>
  <c r="GT44" i="2" a="1"/>
  <c r="GT44" i="2"/>
  <c r="GT58" i="2" a="1"/>
  <c r="GT58" i="2"/>
  <c r="BC25" i="2" a="1"/>
  <c r="BC25" i="2"/>
  <c r="FD56" i="2" a="1"/>
  <c r="FD56" i="2"/>
  <c r="FD33" i="2" a="1"/>
  <c r="FD33" i="2"/>
  <c r="FD101" i="2" a="1"/>
  <c r="FD101" i="2"/>
  <c r="FY199" i="2" a="1"/>
  <c r="FY199" i="2"/>
  <c r="BX30" i="2" a="1"/>
  <c r="BX30" i="2"/>
  <c r="AH85" i="2" a="1"/>
  <c r="AH85" i="2"/>
  <c r="M146" i="2" a="1"/>
  <c r="M146" i="2"/>
  <c r="M58" i="2" a="1"/>
  <c r="M58" i="2"/>
  <c r="M35" i="2" a="1"/>
  <c r="M35" i="2"/>
  <c r="M76" i="2" a="1"/>
  <c r="M76" i="2"/>
  <c r="M103" i="2" a="1"/>
  <c r="M103" i="2"/>
  <c r="M75" i="2" a="1"/>
  <c r="M75" i="2"/>
  <c r="M74" i="2" a="1"/>
  <c r="M74" i="2"/>
  <c r="M24" i="2" a="1"/>
  <c r="M24" i="2"/>
  <c r="FD46" i="2" a="1"/>
  <c r="FD46" i="2"/>
  <c r="BX81" i="2" a="1"/>
  <c r="BX81" i="2"/>
  <c r="BX153" i="2" a="1"/>
  <c r="BX153" i="2"/>
  <c r="BX198" i="2" a="1"/>
  <c r="BX198" i="2"/>
  <c r="BX164" i="2" a="1"/>
  <c r="BX164" i="2"/>
  <c r="M110" i="2" a="1"/>
  <c r="M110" i="2"/>
  <c r="M167" i="2" a="1"/>
  <c r="M167" i="2"/>
  <c r="DN185" i="2" a="1"/>
  <c r="DN185" i="2"/>
  <c r="DN107" i="2" a="1"/>
  <c r="DN107" i="2"/>
  <c r="DN27" i="2" a="1"/>
  <c r="DN27" i="2"/>
  <c r="EI201" i="2" a="1"/>
  <c r="EI201" i="2"/>
  <c r="EI53" i="2" a="1"/>
  <c r="EI53" i="2"/>
  <c r="EI58" i="2" a="1"/>
  <c r="EI58" i="2"/>
  <c r="GT109" i="2" a="1"/>
  <c r="GT109" i="2"/>
  <c r="CS175" i="2" a="1"/>
  <c r="CS175" i="2"/>
  <c r="BC165" i="2" a="1"/>
  <c r="BC165" i="2"/>
  <c r="FD201" i="2" a="1"/>
  <c r="FD201" i="2"/>
  <c r="FD78" i="2" a="1"/>
  <c r="FD78" i="2"/>
  <c r="FD195" i="2" a="1"/>
  <c r="FD195" i="2"/>
  <c r="FY171" i="2" a="1"/>
  <c r="FY171" i="2"/>
  <c r="FY179" i="2" a="1"/>
  <c r="FY179" i="2"/>
  <c r="AH27" i="2" a="1"/>
  <c r="AH27" i="2"/>
  <c r="AH132" i="2" a="1"/>
  <c r="AH132" i="2"/>
  <c r="CS159" i="2" a="1"/>
  <c r="CS159" i="2"/>
  <c r="BX77" i="2" a="1"/>
  <c r="BX77" i="2"/>
  <c r="BX118" i="2" a="1"/>
  <c r="BX118" i="2"/>
  <c r="CS130" i="2" a="1"/>
  <c r="CS130" i="2"/>
  <c r="M177" i="2" a="1"/>
  <c r="M177" i="2"/>
  <c r="M174" i="2" a="1"/>
  <c r="M174" i="2"/>
  <c r="DN180" i="2" a="1"/>
  <c r="DN180" i="2"/>
  <c r="DN88" i="2" a="1"/>
  <c r="DN88" i="2"/>
  <c r="DN68" i="2" a="1"/>
  <c r="DN68" i="2"/>
  <c r="EI80" i="2" a="1"/>
  <c r="EI80" i="2"/>
  <c r="EI88" i="2" a="1"/>
  <c r="EI88" i="2"/>
  <c r="GT166" i="2" a="1"/>
  <c r="GT166" i="2"/>
  <c r="GT72" i="2" a="1"/>
  <c r="GT72" i="2"/>
  <c r="BC118" i="2" a="1"/>
  <c r="BC118" i="2"/>
  <c r="BC85" i="2" a="1"/>
  <c r="BC85" i="2"/>
  <c r="FD135" i="2" a="1"/>
  <c r="FD135" i="2"/>
  <c r="FD119" i="2" a="1"/>
  <c r="FD119" i="2"/>
  <c r="FD115" i="2" a="1"/>
  <c r="FD115" i="2"/>
  <c r="FY134" i="2" a="1"/>
  <c r="FY134" i="2"/>
  <c r="AH188" i="2" a="1"/>
  <c r="AH188" i="2"/>
  <c r="AH167" i="2" a="1"/>
  <c r="AH167" i="2"/>
  <c r="EI52" i="2" a="1"/>
  <c r="EI52" i="2"/>
  <c r="EI151" i="2" a="1"/>
  <c r="EI151" i="2"/>
  <c r="EI190" i="2" a="1"/>
  <c r="EI190" i="2"/>
  <c r="EI75" i="2" a="1"/>
  <c r="EI75" i="2"/>
  <c r="EI137" i="2" a="1"/>
  <c r="EI137" i="2"/>
  <c r="EI49" i="2" a="1"/>
  <c r="EI49" i="2"/>
  <c r="EI27" i="2" a="1"/>
  <c r="EI27" i="2"/>
  <c r="EI112" i="2" a="1"/>
  <c r="EI112" i="2"/>
  <c r="BC137" i="2" a="1"/>
  <c r="BC137" i="2"/>
  <c r="BC97" i="2" a="1"/>
  <c r="BC97" i="2"/>
  <c r="BC70" i="2" a="1"/>
  <c r="BC70" i="2"/>
  <c r="BC81" i="2" a="1"/>
  <c r="BC81" i="2"/>
  <c r="BC96" i="2" a="1"/>
  <c r="BC96" i="2"/>
  <c r="BC37" i="2" a="1"/>
  <c r="BC37" i="2"/>
  <c r="BC171" i="2" a="1"/>
  <c r="BC171" i="2"/>
  <c r="BC48" i="2" a="1"/>
  <c r="BC48" i="2"/>
  <c r="BC106" i="2" a="1"/>
  <c r="BC106" i="2"/>
  <c r="BC21" i="2" a="1"/>
  <c r="BC21" i="2"/>
  <c r="AH41" i="2" a="1"/>
  <c r="AH41" i="2"/>
  <c r="BX194" i="2" a="1"/>
  <c r="BX194" i="2"/>
  <c r="BX132" i="2" a="1"/>
  <c r="BX132" i="2"/>
  <c r="M68" i="2" a="1"/>
  <c r="M68" i="2"/>
  <c r="M65" i="2" a="1"/>
  <c r="M65" i="2"/>
  <c r="M27" i="2" a="1"/>
  <c r="M27" i="2"/>
  <c r="DN59" i="2" a="1"/>
  <c r="DN59" i="2"/>
  <c r="DN143" i="2" a="1"/>
  <c r="DN143" i="2"/>
  <c r="DN90" i="2" a="1"/>
  <c r="DN90" i="2"/>
  <c r="EI103" i="2" a="1"/>
  <c r="EI103" i="2"/>
  <c r="EI98" i="2" a="1"/>
  <c r="EI98" i="2"/>
  <c r="GT76" i="2" a="1"/>
  <c r="GT76" i="2"/>
  <c r="GT160" i="2" a="1"/>
  <c r="GT160" i="2"/>
  <c r="BC134" i="2" a="1"/>
  <c r="BC134" i="2"/>
  <c r="BC191" i="2" a="1"/>
  <c r="BC191" i="2"/>
  <c r="FD143" i="2" a="1"/>
  <c r="FD143" i="2"/>
  <c r="FD104" i="2" a="1"/>
  <c r="FD104" i="2"/>
  <c r="FY151" i="2" a="1"/>
  <c r="FY151" i="2"/>
  <c r="AH101" i="2" a="1"/>
  <c r="AH101" i="2"/>
  <c r="AH15" i="2" a="1"/>
  <c r="AH15" i="2"/>
  <c r="CS9" i="2" a="1"/>
  <c r="CS9" i="2"/>
  <c r="CS47" i="2" a="1"/>
  <c r="CS47" i="2"/>
  <c r="GT31" i="2" a="1"/>
  <c r="GT31" i="2"/>
  <c r="GT100" i="2" a="1"/>
  <c r="GT100" i="2"/>
  <c r="GT157" i="2" a="1"/>
  <c r="GT157" i="2"/>
  <c r="GT49" i="2" a="1"/>
  <c r="GT49" i="2"/>
  <c r="GT60" i="2" a="1"/>
  <c r="GT60" i="2"/>
  <c r="GT75" i="2" a="1"/>
  <c r="GT75" i="2"/>
  <c r="GT162" i="2" a="1"/>
  <c r="GT162" i="2"/>
  <c r="GT110" i="2" a="1"/>
  <c r="GT110" i="2"/>
  <c r="GT177" i="2" a="1"/>
  <c r="GT177" i="2"/>
  <c r="GT117" i="2" a="1"/>
  <c r="GT117" i="2"/>
  <c r="GT86" i="2" a="1"/>
  <c r="GT86" i="2"/>
  <c r="AH193" i="2" a="1"/>
  <c r="AH193" i="2"/>
  <c r="AH154" i="2" a="1"/>
  <c r="AH154" i="2"/>
  <c r="AH131" i="2" a="1"/>
  <c r="AH131" i="2"/>
  <c r="AH67" i="2" a="1"/>
  <c r="AH67" i="2"/>
  <c r="AH176" i="2" a="1"/>
  <c r="AH176" i="2"/>
  <c r="AH20" i="2" a="1"/>
  <c r="AH20" i="2"/>
  <c r="AH7" i="2" a="1"/>
  <c r="AH7" i="2"/>
  <c r="AI7" i="2"/>
  <c r="AH16" i="2" a="1"/>
  <c r="AH16" i="2"/>
  <c r="AH133" i="2" a="1"/>
  <c r="AH133" i="2"/>
  <c r="AH43" i="2" a="1"/>
  <c r="AH43" i="2"/>
  <c r="AH179" i="2" a="1"/>
  <c r="AH179" i="2"/>
  <c r="AH202" i="2" a="1"/>
  <c r="AH202" i="2"/>
  <c r="BX25" i="2" a="1"/>
  <c r="BX25" i="2"/>
  <c r="BX193" i="2" a="1"/>
  <c r="BX193" i="2"/>
  <c r="BX200" i="2" a="1"/>
  <c r="BX200" i="2"/>
  <c r="M18" i="2" a="1"/>
  <c r="M18" i="2"/>
  <c r="M16" i="2" a="1"/>
  <c r="M16" i="2"/>
  <c r="DN67" i="2" a="1"/>
  <c r="DN67" i="2"/>
  <c r="DN178" i="2" a="1"/>
  <c r="DN178" i="2"/>
  <c r="DN97" i="2" a="1"/>
  <c r="DN97" i="2"/>
  <c r="EI197" i="2" a="1"/>
  <c r="EI197" i="2"/>
  <c r="EI155" i="2" a="1"/>
  <c r="EI155" i="2"/>
  <c r="GT145" i="2" a="1"/>
  <c r="GT145" i="2"/>
  <c r="GT67" i="2" a="1"/>
  <c r="GT67" i="2"/>
  <c r="BC175" i="2" a="1"/>
  <c r="BC175" i="2"/>
  <c r="BC155" i="2" a="1"/>
  <c r="BC155" i="2"/>
  <c r="FD28" i="2" a="1"/>
  <c r="FD28" i="2"/>
  <c r="FD111" i="2" a="1"/>
  <c r="FD111" i="2"/>
  <c r="BX45" i="2" a="1"/>
  <c r="BX45" i="2"/>
  <c r="BX42" i="2" a="1"/>
  <c r="BX42" i="2"/>
  <c r="DN200" i="2" a="1"/>
  <c r="DN200" i="2"/>
  <c r="M169" i="2" a="1"/>
  <c r="M169" i="2"/>
  <c r="M7" i="2" a="1"/>
  <c r="M7" i="2"/>
  <c r="N7" i="2"/>
  <c r="DN196" i="2" a="1"/>
  <c r="DN196" i="2"/>
  <c r="DN182" i="2" a="1"/>
  <c r="DN182" i="2"/>
  <c r="EI51" i="2" a="1"/>
  <c r="EI51" i="2"/>
  <c r="EI84" i="2" a="1"/>
  <c r="EI84" i="2"/>
  <c r="GT81" i="2" a="1"/>
  <c r="GT81" i="2"/>
  <c r="CS124" i="2" a="1"/>
  <c r="CS124" i="2"/>
  <c r="BC45" i="2" a="1"/>
  <c r="BC45" i="2"/>
  <c r="BC61" i="2" a="1"/>
  <c r="BC61" i="2"/>
  <c r="FD58" i="2" a="1"/>
  <c r="FD58" i="2"/>
  <c r="FD112" i="2" a="1"/>
  <c r="FD112" i="2"/>
  <c r="FY21" i="2" a="1"/>
  <c r="FY21" i="2"/>
  <c r="FY75" i="2" a="1"/>
  <c r="FY75" i="2"/>
  <c r="AH184" i="2" a="1"/>
  <c r="AH184" i="2"/>
  <c r="AH77" i="2" a="1"/>
  <c r="AH77" i="2"/>
  <c r="CS93" i="2" a="1"/>
  <c r="CS93" i="2"/>
  <c r="BX154" i="2" a="1"/>
  <c r="BX154" i="2"/>
  <c r="BX78" i="2" a="1"/>
  <c r="BX78" i="2"/>
  <c r="BX189" i="2" a="1"/>
  <c r="BX189" i="2"/>
  <c r="M189" i="2" a="1"/>
  <c r="M189" i="2"/>
  <c r="M157" i="2" a="1"/>
  <c r="M157" i="2"/>
  <c r="DN175" i="2" a="1"/>
  <c r="DN175" i="2"/>
  <c r="DN32" i="2" a="1"/>
  <c r="DN32" i="2"/>
  <c r="DN85" i="2" a="1"/>
  <c r="DN85" i="2"/>
  <c r="EI192" i="2" a="1"/>
  <c r="EI192" i="2"/>
  <c r="EI95" i="2" a="1"/>
  <c r="EI95" i="2"/>
  <c r="GT42" i="2" a="1"/>
  <c r="GT42" i="2"/>
  <c r="GT125" i="2" a="1"/>
  <c r="GT125" i="2"/>
  <c r="BC127" i="2" a="1"/>
  <c r="BC127" i="2"/>
  <c r="BC9" i="2" a="1"/>
  <c r="BC9" i="2"/>
  <c r="FD39" i="2" a="1"/>
  <c r="FD39" i="2"/>
  <c r="FD36" i="2" a="1"/>
  <c r="FD36" i="2"/>
  <c r="FD152" i="2" a="1"/>
  <c r="FD152" i="2"/>
  <c r="FY17" i="2" a="1"/>
  <c r="FY17" i="2"/>
  <c r="CS16" i="2" a="1"/>
  <c r="CS16" i="2"/>
  <c r="AH194" i="2" a="1"/>
  <c r="AH194" i="2"/>
  <c r="M23" i="2" a="1"/>
  <c r="M23" i="2"/>
  <c r="M89" i="2" a="1"/>
  <c r="M89" i="2"/>
  <c r="M19" i="2" a="1"/>
  <c r="M19" i="2"/>
  <c r="M176" i="2" a="1"/>
  <c r="M176" i="2"/>
  <c r="M49" i="2" a="1"/>
  <c r="M49" i="2"/>
  <c r="M195" i="2" a="1"/>
  <c r="M195" i="2"/>
  <c r="M30" i="2" a="1"/>
  <c r="M30" i="2"/>
  <c r="M99" i="2" a="1"/>
  <c r="M99" i="2"/>
  <c r="CS64" i="2" a="1"/>
  <c r="CS64" i="2"/>
  <c r="DN157" i="2" a="1"/>
  <c r="DN157" i="2"/>
  <c r="BX144" i="2" a="1"/>
  <c r="BX144" i="2"/>
  <c r="BX178" i="2" a="1"/>
  <c r="BX178" i="2"/>
  <c r="BX32" i="2" a="1"/>
  <c r="BX32" i="2"/>
  <c r="M138" i="2" a="1"/>
  <c r="M138" i="2"/>
  <c r="M121" i="2" a="1"/>
  <c r="M121" i="2"/>
  <c r="DN13" i="2" a="1"/>
  <c r="DN13" i="2"/>
  <c r="DN125" i="2" a="1"/>
  <c r="DN125" i="2"/>
  <c r="DN161" i="2" a="1"/>
  <c r="DN161" i="2"/>
  <c r="EI85" i="2" a="1"/>
  <c r="EI85" i="2"/>
  <c r="EI15" i="2" a="1"/>
  <c r="EI15" i="2"/>
  <c r="GT170" i="2" a="1"/>
  <c r="GT170" i="2"/>
  <c r="GT54" i="2" a="1"/>
  <c r="GT54" i="2"/>
  <c r="DN48" i="2" a="1"/>
  <c r="DN48" i="2"/>
  <c r="BC40" i="2" a="1"/>
  <c r="BC40" i="2"/>
  <c r="FD88" i="2" a="1"/>
  <c r="FD88" i="2"/>
  <c r="FD34" i="2" a="1"/>
  <c r="FD34" i="2"/>
  <c r="FD91" i="2" a="1"/>
  <c r="FD91" i="2"/>
  <c r="FY33" i="2" a="1"/>
  <c r="FY33" i="2"/>
  <c r="FY39" i="2" a="1"/>
  <c r="FY39" i="2"/>
  <c r="AH161" i="2" a="1"/>
  <c r="AH161" i="2"/>
  <c r="AH114" i="2" a="1"/>
  <c r="AH114" i="2"/>
  <c r="CS202" i="2" a="1"/>
  <c r="CS202" i="2"/>
  <c r="GT163" i="2" a="1"/>
  <c r="GT163" i="2"/>
  <c r="BX183" i="2" a="1"/>
  <c r="BX183" i="2"/>
  <c r="BX33" i="2" a="1"/>
  <c r="BX33" i="2"/>
  <c r="M149" i="2" a="1"/>
  <c r="M149" i="2"/>
  <c r="M186" i="2" a="1"/>
  <c r="M186" i="2"/>
  <c r="M98" i="2" a="1"/>
  <c r="M98" i="2"/>
  <c r="DN169" i="2" a="1"/>
  <c r="DN169" i="2"/>
  <c r="DN81" i="2" a="1"/>
  <c r="DN81" i="2"/>
  <c r="FD142" i="2" a="1"/>
  <c r="FD142" i="2"/>
  <c r="EI40" i="2" a="1"/>
  <c r="EI40" i="2"/>
  <c r="EI65" i="2" a="1"/>
  <c r="EI65" i="2"/>
  <c r="GT88" i="2" a="1"/>
  <c r="GT88" i="2"/>
  <c r="GT199" i="2" a="1"/>
  <c r="GT199" i="2"/>
  <c r="BC150" i="2" a="1"/>
  <c r="BC150" i="2"/>
  <c r="BC60" i="2" a="1"/>
  <c r="BC60" i="2"/>
  <c r="FD32" i="2" a="1"/>
  <c r="FD32" i="2"/>
  <c r="FD54" i="2" a="1"/>
  <c r="FD54" i="2"/>
  <c r="FD117" i="2" a="1"/>
  <c r="FD117" i="2"/>
  <c r="FY192" i="2" a="1"/>
  <c r="FY192" i="2"/>
  <c r="AH141" i="2" a="1"/>
  <c r="AH141" i="2"/>
  <c r="AH175" i="2" a="1"/>
  <c r="AH175" i="2"/>
  <c r="EI55" i="2" a="1"/>
  <c r="EI55" i="2"/>
  <c r="EI176" i="2" a="1"/>
  <c r="EI176" i="2"/>
  <c r="EI193" i="2" a="1"/>
  <c r="EI193" i="2"/>
  <c r="EI39" i="2" a="1"/>
  <c r="EI39" i="2"/>
  <c r="EI171" i="2" a="1"/>
  <c r="EI171" i="2"/>
  <c r="EI22" i="2" a="1"/>
  <c r="EI22" i="2"/>
  <c r="EI202" i="2" a="1"/>
  <c r="EI202" i="2"/>
  <c r="BC170" i="2" a="1"/>
  <c r="BC170" i="2"/>
  <c r="BC154" i="2" a="1"/>
  <c r="BC154" i="2"/>
  <c r="BC52" i="2" a="1"/>
  <c r="BC52" i="2"/>
  <c r="BC200" i="2" a="1"/>
  <c r="BC200" i="2"/>
  <c r="BC147" i="2" a="1"/>
  <c r="BC147" i="2"/>
  <c r="BC189" i="2" a="1"/>
  <c r="BC189" i="2"/>
  <c r="BC89" i="2" a="1"/>
  <c r="BC89" i="2"/>
  <c r="BC187" i="2" a="1"/>
  <c r="BC187" i="2"/>
  <c r="BC93" i="2" a="1"/>
  <c r="BC93" i="2"/>
  <c r="BC104" i="2" a="1"/>
  <c r="BC104" i="2"/>
  <c r="FT203" i="2"/>
  <c r="BX24" i="2" a="1"/>
  <c r="BX24" i="2"/>
  <c r="BX188" i="2" a="1"/>
  <c r="BX188" i="2"/>
  <c r="M183" i="2" a="1"/>
  <c r="M183" i="2"/>
  <c r="M14" i="2" a="1"/>
  <c r="M14" i="2"/>
  <c r="CS82" i="2" a="1"/>
  <c r="CS82" i="2"/>
  <c r="DN173" i="2" a="1"/>
  <c r="DN173" i="2"/>
  <c r="DN72" i="2" a="1"/>
  <c r="DN72" i="2"/>
  <c r="BX140" i="2" a="1"/>
  <c r="BX140" i="2"/>
  <c r="EI148" i="2" a="1"/>
  <c r="EI148" i="2"/>
  <c r="EI12" i="2" a="1"/>
  <c r="EI12" i="2"/>
  <c r="GT53" i="2" a="1"/>
  <c r="GT53" i="2"/>
  <c r="GT77" i="2" a="1"/>
  <c r="GT77" i="2"/>
  <c r="BC148" i="2" a="1"/>
  <c r="BC148" i="2"/>
  <c r="BC77" i="2" a="1"/>
  <c r="BC77" i="2"/>
  <c r="FD158" i="2" a="1"/>
  <c r="FD158" i="2"/>
  <c r="FY70" i="2" a="1"/>
  <c r="FY70" i="2"/>
  <c r="AH75" i="2" a="1"/>
  <c r="AH75" i="2"/>
  <c r="AH88" i="2" a="1"/>
  <c r="AH88" i="2"/>
  <c r="DN82" i="2" a="1"/>
  <c r="DN82" i="2"/>
  <c r="M69" i="2" a="1"/>
  <c r="M69" i="2"/>
  <c r="FD203" i="2" a="1"/>
  <c r="FD203" i="2"/>
  <c r="FD20" i="2" a="1"/>
  <c r="FD20" i="2"/>
  <c r="FD87" i="2" a="1"/>
  <c r="FD87" i="2"/>
  <c r="FD198" i="2" a="1"/>
  <c r="FD198" i="2"/>
  <c r="FD92" i="2" a="1"/>
  <c r="FD92" i="2"/>
  <c r="FD37" i="2" a="1"/>
  <c r="FD37" i="2"/>
  <c r="FD53" i="2" a="1"/>
  <c r="FD53" i="2"/>
  <c r="FD90" i="2" a="1"/>
  <c r="FD90" i="2"/>
  <c r="FD122" i="2" a="1"/>
  <c r="FD122" i="2"/>
  <c r="FD151" i="2" a="1"/>
  <c r="FD151" i="2"/>
  <c r="FD191" i="2" a="1"/>
  <c r="FD191" i="2"/>
  <c r="FD147" i="2" a="1"/>
  <c r="FD147" i="2"/>
  <c r="FD26" i="2" a="1"/>
  <c r="FD26" i="2"/>
  <c r="FY203" i="2" a="1"/>
  <c r="FY203" i="2"/>
  <c r="FY88" i="2" a="1"/>
  <c r="FY88" i="2"/>
  <c r="FY127" i="2" a="1"/>
  <c r="FY127" i="2"/>
  <c r="FY136" i="2" a="1"/>
  <c r="FY136" i="2"/>
  <c r="FY184" i="2" a="1"/>
  <c r="FY184" i="2"/>
  <c r="FY46" i="2" a="1"/>
  <c r="FY46" i="2"/>
  <c r="FY131" i="2" a="1"/>
  <c r="FY131" i="2"/>
  <c r="FY60" i="2" a="1"/>
  <c r="FY60" i="2"/>
  <c r="FY197" i="2" a="1"/>
  <c r="FY197" i="2"/>
  <c r="FY154" i="2" a="1"/>
  <c r="FY154" i="2"/>
  <c r="FY163" i="2" a="1"/>
  <c r="FY163" i="2"/>
  <c r="FY181" i="2" a="1"/>
  <c r="FY181" i="2"/>
  <c r="FY31" i="2" a="1"/>
  <c r="FY31" i="2"/>
  <c r="DN91" i="2" a="1"/>
  <c r="DN91" i="2"/>
  <c r="GT129" i="2" a="1"/>
  <c r="GT129" i="2"/>
  <c r="GT93" i="2" a="1"/>
  <c r="GT93" i="2"/>
  <c r="GT34" i="2" a="1"/>
  <c r="GT34" i="2"/>
  <c r="GT112" i="2" a="1"/>
  <c r="GT112" i="2"/>
  <c r="GT28" i="2" a="1"/>
  <c r="GT28" i="2"/>
  <c r="GT85" i="2" a="1"/>
  <c r="GT85" i="2"/>
  <c r="GT169" i="2" a="1"/>
  <c r="GT169" i="2"/>
  <c r="GT188" i="2" a="1"/>
  <c r="GT188" i="2"/>
  <c r="GT135" i="2" a="1"/>
  <c r="GT135" i="2"/>
  <c r="GT87" i="2" a="1"/>
  <c r="GT87" i="2"/>
  <c r="GT146" i="2" a="1"/>
  <c r="GT146" i="2"/>
  <c r="AH145" i="2" a="1"/>
  <c r="AH145" i="2"/>
  <c r="AH182" i="2" a="1"/>
  <c r="AH182" i="2"/>
  <c r="AH177" i="2" a="1"/>
  <c r="AH177" i="2"/>
  <c r="AH116" i="2" a="1"/>
  <c r="AH116" i="2"/>
  <c r="AH112" i="2" a="1"/>
  <c r="AH112" i="2"/>
  <c r="AH158" i="2" a="1"/>
  <c r="AH158" i="2"/>
  <c r="AH94" i="2" a="1"/>
  <c r="AH94" i="2"/>
  <c r="AH139" i="2" a="1"/>
  <c r="AH139" i="2"/>
  <c r="AH109" i="2" a="1"/>
  <c r="AH109" i="2"/>
  <c r="AH12" i="2" a="1"/>
  <c r="AH12" i="2"/>
  <c r="AH60" i="2" a="1"/>
  <c r="AH60" i="2"/>
  <c r="BC140" i="2" a="1"/>
  <c r="BC140" i="2"/>
  <c r="BX87" i="2" a="1"/>
  <c r="BX87" i="2"/>
  <c r="BX135" i="2" a="1"/>
  <c r="BX135" i="2"/>
  <c r="CS54" i="2" a="1"/>
  <c r="CS54" i="2"/>
  <c r="M168" i="2" a="1"/>
  <c r="M168" i="2"/>
  <c r="M117" i="2" a="1"/>
  <c r="M117" i="2"/>
  <c r="DN76" i="2" a="1"/>
  <c r="DN76" i="2"/>
  <c r="DN197" i="2" a="1"/>
  <c r="DN197" i="2"/>
  <c r="CS85" i="2" a="1"/>
  <c r="CS85" i="2"/>
  <c r="EI10" i="2" a="1"/>
  <c r="EI10" i="2"/>
  <c r="EI117" i="2" a="1"/>
  <c r="EI117" i="2"/>
  <c r="GT7" i="2" a="1"/>
  <c r="GT7" i="2"/>
  <c r="GU7" i="2"/>
  <c r="GT108" i="2" a="1"/>
  <c r="GT108" i="2"/>
  <c r="BC184" i="2" a="1"/>
  <c r="BC184" i="2"/>
  <c r="BC50" i="2" a="1"/>
  <c r="BC50" i="2"/>
  <c r="FD63" i="2" a="1"/>
  <c r="FD63" i="2"/>
  <c r="FD154" i="2" a="1"/>
  <c r="FD154" i="2"/>
  <c r="BX121" i="2" a="1"/>
  <c r="BX121" i="2"/>
  <c r="BX131" i="2" a="1"/>
  <c r="BX131" i="2"/>
  <c r="BX145" i="2" a="1"/>
  <c r="BX145" i="2"/>
  <c r="M150" i="2" a="1"/>
  <c r="M150" i="2"/>
  <c r="M119" i="2" a="1"/>
  <c r="M119" i="2"/>
  <c r="BX168" i="2" a="1"/>
  <c r="BX168" i="2"/>
  <c r="DN10" i="2" a="1"/>
  <c r="DN10" i="2"/>
  <c r="DN174" i="2" a="1"/>
  <c r="DN174" i="2"/>
  <c r="CS37" i="2" a="1"/>
  <c r="CS37" i="2"/>
  <c r="EI17" i="2" a="1"/>
  <c r="EI17" i="2"/>
  <c r="EI54" i="2" a="1"/>
  <c r="EI54" i="2"/>
  <c r="GT73" i="2" a="1"/>
  <c r="GT73" i="2"/>
  <c r="CS31" i="2" a="1"/>
  <c r="CS31" i="2"/>
  <c r="BC199" i="2" a="1"/>
  <c r="BC199" i="2"/>
  <c r="FD156" i="2" a="1"/>
  <c r="FD156" i="2"/>
  <c r="FD24" i="2" a="1"/>
  <c r="FD24" i="2"/>
  <c r="FD41" i="2" a="1"/>
  <c r="FD41" i="2"/>
  <c r="FY38" i="2" a="1"/>
  <c r="FY38" i="2"/>
  <c r="FY100" i="2" a="1"/>
  <c r="FY100" i="2"/>
  <c r="AH115" i="2" a="1"/>
  <c r="AH115" i="2"/>
  <c r="AH61" i="2" a="1"/>
  <c r="AH61" i="2"/>
  <c r="AH31" i="2" a="1"/>
  <c r="AH31" i="2"/>
  <c r="BX173" i="2" a="1"/>
  <c r="BX173" i="2"/>
  <c r="BX14" i="2" a="1"/>
  <c r="BX14" i="2"/>
  <c r="CS78" i="2" a="1"/>
  <c r="CS78" i="2"/>
  <c r="M132" i="2" a="1"/>
  <c r="M132" i="2"/>
  <c r="M114" i="2" a="1"/>
  <c r="M114" i="2"/>
  <c r="DN34" i="2" a="1"/>
  <c r="DN34" i="2"/>
  <c r="DN163" i="2" a="1"/>
  <c r="DN163" i="2"/>
  <c r="BX138" i="2" a="1"/>
  <c r="BX138" i="2"/>
  <c r="EI174" i="2" a="1"/>
  <c r="EI174" i="2"/>
  <c r="EI127" i="2" a="1"/>
  <c r="EI127" i="2"/>
  <c r="GT195" i="2" a="1"/>
  <c r="GT195" i="2"/>
  <c r="GT116" i="2" a="1"/>
  <c r="GT116" i="2"/>
  <c r="BC107" i="2" a="1"/>
  <c r="BC107" i="2"/>
  <c r="BC195" i="2" a="1"/>
  <c r="BC195" i="2"/>
  <c r="FD140" i="2" a="1"/>
  <c r="FD140" i="2"/>
  <c r="FD146" i="2" a="1"/>
  <c r="FD146" i="2"/>
  <c r="FD178" i="2" a="1"/>
  <c r="FD178" i="2"/>
  <c r="FY161" i="2" a="1"/>
  <c r="FY161" i="2"/>
  <c r="DN144" i="2" a="1"/>
  <c r="DN144" i="2"/>
  <c r="AH82" i="2" a="1"/>
  <c r="AH82" i="2"/>
  <c r="M64" i="2" a="1"/>
  <c r="M64" i="2"/>
  <c r="M130" i="2" a="1"/>
  <c r="M130" i="2"/>
  <c r="M142" i="2" a="1"/>
  <c r="M142" i="2"/>
  <c r="M42" i="2" a="1"/>
  <c r="M42" i="2"/>
  <c r="M155" i="2" a="1"/>
  <c r="M155" i="2"/>
  <c r="M10" i="2" a="1"/>
  <c r="M10" i="2"/>
  <c r="M109" i="2" a="1"/>
  <c r="M109" i="2"/>
  <c r="M129" i="2" a="1"/>
  <c r="M129" i="2"/>
  <c r="DI203" i="2"/>
  <c r="BX102" i="2" a="1"/>
  <c r="BX102" i="2"/>
  <c r="BX16" i="2" a="1"/>
  <c r="BX16" i="2"/>
  <c r="BX26" i="2" a="1"/>
  <c r="BX26" i="2"/>
  <c r="BX44" i="2" a="1"/>
  <c r="BX44" i="2"/>
  <c r="M95" i="2" a="1"/>
  <c r="M95" i="2"/>
  <c r="M54" i="2" a="1"/>
  <c r="M54" i="2"/>
  <c r="DN108" i="2" a="1"/>
  <c r="DN108" i="2"/>
  <c r="DN120" i="2" a="1"/>
  <c r="DN120" i="2"/>
  <c r="BX192" i="2" a="1"/>
  <c r="BX192" i="2"/>
  <c r="EI47" i="2" a="1"/>
  <c r="EI47" i="2"/>
  <c r="EI94" i="2" a="1"/>
  <c r="EI94" i="2"/>
  <c r="GT153" i="2" a="1"/>
  <c r="GT153" i="2"/>
  <c r="GT22" i="2" a="1"/>
  <c r="GT22" i="2"/>
  <c r="BC201" i="2" a="1"/>
  <c r="BC201" i="2"/>
  <c r="BC46" i="2" a="1"/>
  <c r="BC46" i="2"/>
  <c r="FD177" i="2" a="1"/>
  <c r="FD177" i="2"/>
  <c r="FD84" i="2" a="1"/>
  <c r="FD84" i="2"/>
  <c r="FD165" i="2" a="1"/>
  <c r="FD165" i="2"/>
  <c r="FY87" i="2" a="1"/>
  <c r="FY87" i="2"/>
  <c r="FY194" i="2" a="1"/>
  <c r="FY194" i="2"/>
  <c r="AH45" i="2" a="1"/>
  <c r="AH45" i="2"/>
  <c r="AH181" i="2" a="1"/>
  <c r="AH181" i="2"/>
  <c r="DN140" i="2" a="1"/>
  <c r="DN140" i="2"/>
  <c r="BX133" i="2" a="1"/>
  <c r="BX133" i="2"/>
  <c r="BX181" i="2" a="1"/>
  <c r="BX181" i="2"/>
  <c r="BX60" i="2" a="1"/>
  <c r="BX60" i="2"/>
  <c r="M70" i="2" a="1"/>
  <c r="M70" i="2"/>
  <c r="M144" i="2" a="1"/>
  <c r="M144" i="2"/>
  <c r="CS119" i="2" a="1"/>
  <c r="CS119" i="2"/>
  <c r="DN104" i="2" a="1"/>
  <c r="DN104" i="2"/>
  <c r="DN111" i="2" a="1"/>
  <c r="DN111" i="2"/>
  <c r="CS187" i="2" a="1"/>
  <c r="CS187" i="2"/>
  <c r="EI149" i="2" a="1"/>
  <c r="EI149" i="2"/>
  <c r="EI172" i="2" a="1"/>
  <c r="EI172" i="2"/>
  <c r="GT20" i="2" a="1"/>
  <c r="GT20" i="2"/>
  <c r="GT151" i="2" a="1"/>
  <c r="GT151" i="2"/>
  <c r="BC182" i="2" a="1"/>
  <c r="BC182" i="2"/>
  <c r="BC125" i="2" a="1"/>
  <c r="BC125" i="2"/>
  <c r="FD164" i="2" a="1"/>
  <c r="FD164" i="2"/>
  <c r="FD9" i="2" a="1"/>
  <c r="FD9" i="2"/>
  <c r="FD179" i="2" a="1"/>
  <c r="FD179" i="2"/>
  <c r="FY81" i="2" a="1"/>
  <c r="FY81" i="2"/>
  <c r="AH170" i="2" a="1"/>
  <c r="AH170" i="2"/>
  <c r="EI41" i="2" a="1"/>
  <c r="EI41" i="2"/>
  <c r="EI78" i="2" a="1"/>
  <c r="EI78" i="2"/>
  <c r="EI144" i="2" a="1"/>
  <c r="EI144" i="2"/>
  <c r="EI25" i="2" a="1"/>
  <c r="EI25" i="2"/>
  <c r="EI118" i="2" a="1"/>
  <c r="EI118" i="2"/>
  <c r="EI9" i="2" a="1"/>
  <c r="EI9" i="2"/>
  <c r="EI23" i="2" a="1"/>
  <c r="EI23" i="2"/>
  <c r="BC8" i="2" a="1"/>
  <c r="BC8" i="2"/>
  <c r="BC139" i="2" a="1"/>
  <c r="BC139" i="2"/>
  <c r="BC180" i="2" a="1"/>
  <c r="BC180" i="2"/>
  <c r="BC176" i="2" a="1"/>
  <c r="BC176" i="2"/>
  <c r="BC144" i="2" a="1"/>
  <c r="BC144" i="2"/>
  <c r="BC41" i="2" a="1"/>
  <c r="BC41" i="2"/>
  <c r="BC168" i="2" a="1"/>
  <c r="BC168" i="2"/>
  <c r="BC115" i="2" a="1"/>
  <c r="BC115" i="2"/>
  <c r="BC197" i="2" a="1"/>
  <c r="BC197" i="2"/>
  <c r="BC116" i="2" a="1"/>
  <c r="BC116" i="2"/>
  <c r="BC111" i="2" a="1"/>
  <c r="BC111" i="2"/>
  <c r="BX139" i="2" a="1"/>
  <c r="BX139" i="2"/>
  <c r="BX124" i="2" a="1"/>
  <c r="BX124" i="2"/>
  <c r="BX128" i="2" a="1"/>
  <c r="BX128" i="2"/>
  <c r="M143" i="2" a="1"/>
  <c r="M143" i="2"/>
  <c r="M34" i="2" a="1"/>
  <c r="M34" i="2"/>
  <c r="CS67" i="2" a="1"/>
  <c r="CS67" i="2"/>
  <c r="DN35" i="2" a="1"/>
  <c r="DN35" i="2"/>
  <c r="DN99" i="2" a="1"/>
  <c r="DN99" i="2"/>
  <c r="CS49" i="2" a="1"/>
  <c r="CS49" i="2"/>
  <c r="EI182" i="2" a="1"/>
  <c r="EI182" i="2"/>
  <c r="EI86" i="2" a="1"/>
  <c r="EI86" i="2"/>
  <c r="GT113" i="2" a="1"/>
  <c r="GT113" i="2"/>
  <c r="BX74" i="2" a="1"/>
  <c r="BX74" i="2"/>
  <c r="BC16" i="2" a="1"/>
  <c r="BC16" i="2"/>
  <c r="FD10" i="2" a="1"/>
  <c r="FD10" i="2"/>
  <c r="FD181" i="2" a="1"/>
  <c r="FD181" i="2"/>
  <c r="FD116" i="2" a="1"/>
  <c r="FD116" i="2"/>
  <c r="FY185" i="2" a="1"/>
  <c r="FY185" i="2"/>
  <c r="FY96" i="2" a="1"/>
  <c r="FY96" i="2"/>
  <c r="AH47" i="2" a="1"/>
  <c r="AH47" i="2"/>
  <c r="AH72" i="2" a="1"/>
  <c r="AH72" i="2"/>
  <c r="DN95" i="2" a="1"/>
  <c r="DN95" i="2"/>
  <c r="FY13" i="2" a="1"/>
  <c r="FY13" i="2"/>
  <c r="CS36" i="2" a="1"/>
  <c r="CS36" i="2"/>
  <c r="FY15" i="2" a="1"/>
  <c r="FY15" i="2"/>
  <c r="DN121" i="2" a="1"/>
  <c r="DN121" i="2"/>
  <c r="GT114" i="2" a="1"/>
  <c r="GT114" i="2"/>
  <c r="GT61" i="2" a="1"/>
  <c r="GT61" i="2"/>
  <c r="GT99" i="2" a="1"/>
  <c r="GT99" i="2"/>
  <c r="GT97" i="2" a="1"/>
  <c r="GT97" i="2"/>
  <c r="GT159" i="2" a="1"/>
  <c r="GT159" i="2"/>
  <c r="GT200" i="2" a="1"/>
  <c r="GT200" i="2"/>
  <c r="GT193" i="2" a="1"/>
  <c r="GT193" i="2"/>
  <c r="GT96" i="2" a="1"/>
  <c r="GT96" i="2"/>
  <c r="GT168" i="2" a="1"/>
  <c r="GT168" i="2"/>
  <c r="GT43" i="2" a="1"/>
  <c r="GT43" i="2"/>
  <c r="GT187" i="2" a="1"/>
  <c r="GT187" i="2"/>
  <c r="AH58" i="2" a="1"/>
  <c r="AH58" i="2"/>
  <c r="AH129" i="2" a="1"/>
  <c r="AH129" i="2"/>
  <c r="AH200" i="2" a="1"/>
  <c r="AH200" i="2"/>
  <c r="AH86" i="2" a="1"/>
  <c r="AH86" i="2"/>
  <c r="AH42" i="2" a="1"/>
  <c r="AH42" i="2"/>
  <c r="AH126" i="2" a="1"/>
  <c r="AH126" i="2"/>
  <c r="AH48" i="2" a="1"/>
  <c r="AH48" i="2"/>
  <c r="AH134" i="2" a="1"/>
  <c r="AH134" i="2"/>
  <c r="AH25" i="2" a="1"/>
  <c r="AH25" i="2"/>
  <c r="AH165" i="2" a="1"/>
  <c r="AH165" i="2"/>
  <c r="AH74" i="2" a="1"/>
  <c r="AH74" i="2"/>
  <c r="BX143" i="2" a="1"/>
  <c r="BX143" i="2"/>
  <c r="BX70" i="2" a="1"/>
  <c r="BX70" i="2"/>
  <c r="BX105" i="2" a="1"/>
  <c r="BX105" i="2"/>
  <c r="DN195" i="2" a="1"/>
  <c r="DN195" i="2"/>
  <c r="M193" i="2" a="1"/>
  <c r="M193" i="2"/>
  <c r="M158" i="2" a="1"/>
  <c r="M158" i="2"/>
  <c r="DN78" i="2" a="1"/>
  <c r="DN78" i="2"/>
  <c r="DN193" i="2" a="1"/>
  <c r="DN193" i="2"/>
  <c r="CS79" i="2" a="1"/>
  <c r="CS79" i="2"/>
  <c r="EI43" i="2" a="1"/>
  <c r="EI43" i="2"/>
  <c r="EI173" i="2" a="1"/>
  <c r="EI173" i="2"/>
  <c r="GT37" i="2" a="1"/>
  <c r="GT37" i="2"/>
  <c r="GT118" i="2" a="1"/>
  <c r="GT118" i="2"/>
  <c r="BC158" i="2" a="1"/>
  <c r="BC158" i="2"/>
  <c r="BC161" i="2" a="1"/>
  <c r="BC161" i="2"/>
  <c r="FD108" i="2" a="1"/>
  <c r="FD108" i="2"/>
  <c r="FD80" i="2" a="1"/>
  <c r="FD80" i="2"/>
  <c r="BX40" i="2" a="1"/>
  <c r="BX40" i="2"/>
  <c r="BX47" i="2" a="1"/>
  <c r="BX47" i="2"/>
  <c r="BX160" i="2" a="1"/>
  <c r="BX160" i="2"/>
  <c r="M36" i="2" a="1"/>
  <c r="M36" i="2"/>
  <c r="M37" i="2" a="1"/>
  <c r="M37" i="2"/>
  <c r="CS184" i="2" a="1"/>
  <c r="CS184" i="2"/>
  <c r="DN98" i="2" a="1"/>
  <c r="DN98" i="2"/>
  <c r="DN61" i="2" a="1"/>
  <c r="DN61" i="2"/>
  <c r="CS102" i="2" a="1"/>
  <c r="CS102" i="2"/>
  <c r="EI30" i="2" a="1"/>
  <c r="EI30" i="2"/>
  <c r="EI185" i="2" a="1"/>
  <c r="EI185" i="2"/>
  <c r="GT70" i="2" a="1"/>
  <c r="GT70" i="2"/>
  <c r="AA203" i="2"/>
  <c r="BC23" i="2" a="1"/>
  <c r="BC23" i="2"/>
  <c r="FD25" i="2" a="1"/>
  <c r="FD25" i="2"/>
  <c r="FD121" i="2" a="1"/>
  <c r="FD121" i="2"/>
  <c r="FD197" i="2" a="1"/>
  <c r="FD197" i="2"/>
  <c r="FY25" i="2" a="1"/>
  <c r="FY25" i="2"/>
  <c r="FD134" i="2" a="1"/>
  <c r="FD134" i="2"/>
  <c r="AH65" i="2" a="1"/>
  <c r="AH65" i="2"/>
  <c r="AH84" i="2" a="1"/>
  <c r="AH84" i="2"/>
  <c r="BX185" i="2" a="1"/>
  <c r="BX185" i="2"/>
  <c r="BX19" i="2" a="1"/>
  <c r="BX19" i="2"/>
  <c r="CS143" i="2" a="1"/>
  <c r="CS143" i="2"/>
  <c r="M108" i="2" a="1"/>
  <c r="M108" i="2"/>
  <c r="M125" i="2" a="1"/>
  <c r="M125" i="2"/>
  <c r="DN51" i="2" a="1"/>
  <c r="DN51" i="2"/>
  <c r="DN22" i="2" a="1"/>
  <c r="DN22" i="2"/>
  <c r="CS178" i="2" a="1"/>
  <c r="CS178" i="2"/>
  <c r="EI61" i="2" a="1"/>
  <c r="EI61" i="2"/>
  <c r="EI97" i="2" a="1"/>
  <c r="EI97" i="2"/>
  <c r="GT26" i="2" a="1"/>
  <c r="GT26" i="2"/>
  <c r="GT176" i="2" a="1"/>
  <c r="GT176" i="2"/>
  <c r="BC35" i="2" a="1"/>
  <c r="BC35" i="2"/>
  <c r="BC99" i="2" a="1"/>
  <c r="BC99" i="2"/>
  <c r="FD180" i="2" a="1"/>
  <c r="FD180" i="2"/>
  <c r="FD96" i="2" a="1"/>
  <c r="FD96" i="2"/>
  <c r="FD153" i="2" a="1"/>
  <c r="FD153" i="2"/>
  <c r="FY97" i="2" a="1"/>
  <c r="FY97" i="2"/>
  <c r="AH191" i="2" a="1"/>
  <c r="AH191" i="2"/>
  <c r="AH93" i="2" a="1"/>
  <c r="AH93" i="2"/>
  <c r="M20" i="2" a="1"/>
  <c r="M20" i="2"/>
  <c r="M71" i="2" a="1"/>
  <c r="M71" i="2"/>
  <c r="M188" i="2" a="1"/>
  <c r="M188" i="2"/>
  <c r="M120" i="2" a="1"/>
  <c r="M120" i="2"/>
  <c r="M9" i="2" a="1"/>
  <c r="M9" i="2"/>
  <c r="M79" i="2" a="1"/>
  <c r="M79" i="2"/>
  <c r="M105" i="2" a="1"/>
  <c r="M105" i="2"/>
  <c r="M172" i="2" a="1"/>
  <c r="M172" i="2"/>
  <c r="CS201" i="2" a="1"/>
  <c r="CS201" i="2"/>
  <c r="AH71" i="2" a="1"/>
  <c r="AH71" i="2"/>
  <c r="BX64" i="2" a="1"/>
  <c r="BX64" i="2"/>
  <c r="BX22" i="2" a="1"/>
  <c r="BX22" i="2"/>
  <c r="CS111" i="2" a="1"/>
  <c r="CS111" i="2"/>
  <c r="M60" i="2" a="1"/>
  <c r="M60" i="2"/>
  <c r="DN21" i="2" a="1"/>
  <c r="DN21" i="2"/>
  <c r="DN60" i="2" a="1"/>
  <c r="DN60" i="2"/>
  <c r="CS152" i="2" a="1"/>
  <c r="CS152" i="2"/>
  <c r="EI179" i="2" a="1"/>
  <c r="EI179" i="2"/>
  <c r="EI140" i="2" a="1"/>
  <c r="EI140" i="2"/>
  <c r="GT194" i="2" a="1"/>
  <c r="GT194" i="2"/>
  <c r="GT171" i="2" a="1"/>
  <c r="GT171" i="2"/>
  <c r="BC79" i="2" a="1"/>
  <c r="BC79" i="2"/>
  <c r="BC51" i="2" a="1"/>
  <c r="BC51" i="2"/>
  <c r="FD128" i="2" a="1"/>
  <c r="FD128" i="2"/>
  <c r="FD38" i="2" a="1"/>
  <c r="FD38" i="2"/>
  <c r="FD71" i="2" a="1"/>
  <c r="FD71" i="2"/>
  <c r="FY84" i="2" a="1"/>
  <c r="FY84" i="2"/>
  <c r="BX169" i="2" a="1"/>
  <c r="BX169" i="2"/>
  <c r="AH18" i="2" a="1"/>
  <c r="AH18" i="2"/>
  <c r="CS168" i="2" a="1"/>
  <c r="CS168" i="2"/>
  <c r="DN183" i="2" a="1"/>
  <c r="DN183" i="2"/>
  <c r="BX114" i="2" a="1"/>
  <c r="BX114" i="2"/>
  <c r="BX108" i="2" a="1"/>
  <c r="BX108" i="2"/>
  <c r="BX52" i="2" a="1"/>
  <c r="BX52" i="2"/>
  <c r="M94" i="2" a="1"/>
  <c r="M94" i="2"/>
  <c r="M8" i="2" a="1"/>
  <c r="M8" i="2"/>
  <c r="CS14" i="2" a="1"/>
  <c r="CS14" i="2"/>
  <c r="DN15" i="2" a="1"/>
  <c r="DN15" i="2"/>
  <c r="DN199" i="2" a="1"/>
  <c r="DN199" i="2"/>
  <c r="CS182" i="2" a="1"/>
  <c r="CS182" i="2"/>
  <c r="EI199" i="2" a="1"/>
  <c r="EI199" i="2"/>
  <c r="EI194" i="2" a="1"/>
  <c r="EI194" i="2"/>
  <c r="GT55" i="2" a="1"/>
  <c r="GT55" i="2"/>
  <c r="BX148" i="2" a="1"/>
  <c r="BX148" i="2"/>
  <c r="BC167" i="2" a="1"/>
  <c r="BC167" i="2"/>
  <c r="BC95" i="2" a="1"/>
  <c r="BC95" i="2"/>
  <c r="FD150" i="2" a="1"/>
  <c r="FD150" i="2"/>
  <c r="FD13" i="2" a="1"/>
  <c r="FD13" i="2"/>
  <c r="FY56" i="2" a="1"/>
  <c r="FY56" i="2"/>
  <c r="FY43" i="2" a="1"/>
  <c r="FY43" i="2"/>
  <c r="AH107" i="2" a="1"/>
  <c r="AH107" i="2"/>
  <c r="EI89" i="2" a="1"/>
  <c r="EI89" i="2"/>
  <c r="EI60" i="2" a="1"/>
  <c r="EI60" i="2"/>
  <c r="EI63" i="2" a="1"/>
  <c r="EI63" i="2"/>
  <c r="EI82" i="2" a="1"/>
  <c r="EI82" i="2"/>
  <c r="EI141" i="2" a="1"/>
  <c r="EI141" i="2"/>
  <c r="EI187" i="2" a="1"/>
  <c r="EI187" i="2"/>
  <c r="EI13" i="2" a="1"/>
  <c r="EI13" i="2"/>
  <c r="EI175" i="2" a="1"/>
  <c r="EI175" i="2"/>
  <c r="BC135" i="2" a="1"/>
  <c r="BC135" i="2"/>
  <c r="BC103" i="2" a="1"/>
  <c r="BC103" i="2"/>
  <c r="BC14" i="2" a="1"/>
  <c r="BC14" i="2"/>
  <c r="BC73" i="2" a="1"/>
  <c r="BC73" i="2"/>
  <c r="BC88" i="2" a="1"/>
  <c r="BC88" i="2"/>
  <c r="BC119" i="2" a="1"/>
  <c r="BC119" i="2"/>
  <c r="BC129" i="2" a="1"/>
  <c r="BC129" i="2"/>
  <c r="BC90" i="2" a="1"/>
  <c r="BC90" i="2"/>
  <c r="BC178" i="2" a="1"/>
  <c r="BC178" i="2"/>
  <c r="BC20" i="2" a="1"/>
  <c r="BC20" i="2"/>
  <c r="BC162" i="2" a="1"/>
  <c r="BC162" i="2"/>
  <c r="BX71" i="2" a="1"/>
  <c r="BX71" i="2"/>
  <c r="BX98" i="2" a="1"/>
  <c r="BX98" i="2"/>
  <c r="BX161" i="2" a="1"/>
  <c r="BX161" i="2"/>
  <c r="M28" i="2" a="1"/>
  <c r="M28" i="2"/>
  <c r="M41" i="2" a="1"/>
  <c r="M41" i="2"/>
  <c r="DN201" i="2" a="1"/>
  <c r="DN201" i="2"/>
  <c r="DN24" i="2" a="1"/>
  <c r="DN24" i="2"/>
  <c r="DN181" i="2" a="1"/>
  <c r="DN181" i="2"/>
  <c r="DN23" i="2" a="1"/>
  <c r="DN23" i="2"/>
  <c r="EI189" i="2" a="1"/>
  <c r="EI189" i="2"/>
  <c r="EI147" i="2" a="1"/>
  <c r="EI147" i="2"/>
  <c r="GT196" i="2" a="1"/>
  <c r="GT196" i="2"/>
  <c r="CS88" i="2" a="1"/>
  <c r="CS88" i="2"/>
  <c r="BC24" i="2" a="1"/>
  <c r="BC24" i="2"/>
  <c r="FD74" i="2" a="1"/>
  <c r="FD74" i="2"/>
  <c r="FD31" i="2" a="1"/>
  <c r="FD31" i="2"/>
  <c r="FD50" i="2" a="1"/>
  <c r="FD50" i="2"/>
  <c r="FY83" i="2" a="1"/>
  <c r="FY83" i="2"/>
  <c r="FY94" i="2" a="1"/>
  <c r="FY94" i="2"/>
  <c r="AH59" i="2" a="1"/>
  <c r="AH59" i="2"/>
  <c r="AH98" i="2" a="1"/>
  <c r="AH98" i="2"/>
  <c r="DN106" i="2" a="1"/>
  <c r="DN106" i="2"/>
  <c r="AH127" i="2" a="1"/>
  <c r="AH127" i="2"/>
  <c r="GT137" i="2" a="1"/>
  <c r="GT137" i="2"/>
  <c r="GT154" i="2" a="1"/>
  <c r="GT154" i="2"/>
  <c r="GT95" i="2" a="1"/>
  <c r="GT95" i="2"/>
  <c r="GT13" i="2" a="1"/>
  <c r="GT13" i="2"/>
  <c r="GT183" i="2" a="1"/>
  <c r="GT183" i="2"/>
  <c r="GT179" i="2" a="1"/>
  <c r="GT179" i="2"/>
  <c r="GT39" i="2" a="1"/>
  <c r="GT39" i="2"/>
  <c r="GT27" i="2" a="1"/>
  <c r="GT27" i="2"/>
  <c r="GT46" i="2" a="1"/>
  <c r="GT46" i="2"/>
  <c r="GT29" i="2" a="1"/>
  <c r="GT29" i="2"/>
  <c r="GT202" i="2" a="1"/>
  <c r="GT202" i="2"/>
  <c r="AH66" i="2" a="1"/>
  <c r="AH66" i="2"/>
  <c r="AH117" i="2" a="1"/>
  <c r="AH117" i="2"/>
  <c r="AH69" i="2" a="1"/>
  <c r="AH69" i="2"/>
  <c r="AH124" i="2" a="1"/>
  <c r="AH124" i="2"/>
  <c r="AH53" i="2" a="1"/>
  <c r="AH53" i="2"/>
  <c r="AH196" i="2" a="1"/>
  <c r="AH196" i="2"/>
  <c r="AH36" i="2" a="1"/>
  <c r="AH36" i="2"/>
  <c r="AH119" i="2" a="1"/>
  <c r="AH119" i="2"/>
  <c r="AH10" i="2" a="1"/>
  <c r="AH10" i="2"/>
  <c r="AH103" i="2" a="1"/>
  <c r="AH103" i="2"/>
  <c r="AH76" i="2" a="1"/>
  <c r="AH76" i="2"/>
  <c r="BX91" i="2" a="1"/>
  <c r="BX91" i="2"/>
  <c r="BX162" i="2" a="1"/>
  <c r="BX162" i="2"/>
  <c r="BX187" i="2" a="1"/>
  <c r="BX187" i="2"/>
  <c r="M179" i="2" a="1"/>
  <c r="M179" i="2"/>
  <c r="M181" i="2" a="1"/>
  <c r="M181" i="2"/>
  <c r="BX92" i="2" a="1"/>
  <c r="BX92" i="2"/>
  <c r="DN62" i="2" a="1"/>
  <c r="DN62" i="2"/>
  <c r="DN14" i="2" a="1"/>
  <c r="DN14" i="2"/>
  <c r="EY203" i="2"/>
  <c r="EI7" i="2" a="1"/>
  <c r="EI7" i="2"/>
  <c r="EJ7" i="2"/>
  <c r="EI146" i="2" a="1"/>
  <c r="EI146" i="2"/>
  <c r="GT140" i="2" a="1"/>
  <c r="GT140" i="2"/>
  <c r="GT120" i="2" a="1"/>
  <c r="GT120" i="2"/>
  <c r="BC80" i="2" a="1"/>
  <c r="BC80" i="2"/>
  <c r="BC109" i="2" a="1"/>
  <c r="BC109" i="2"/>
  <c r="FD170" i="2" a="1"/>
  <c r="FD170" i="2"/>
  <c r="AH24" i="2" a="1"/>
  <c r="AH24" i="2"/>
  <c r="BX103" i="2" a="1"/>
  <c r="BX103" i="2"/>
  <c r="BX69" i="2" a="1"/>
  <c r="BX69" i="2"/>
  <c r="BX156" i="2" a="1"/>
  <c r="BX156" i="2"/>
  <c r="M161" i="2" a="1"/>
  <c r="M161" i="2"/>
  <c r="M175" i="2" a="1"/>
  <c r="M175" i="2"/>
  <c r="DN20" i="2" a="1"/>
  <c r="DN20" i="2"/>
  <c r="DN142" i="2" a="1"/>
  <c r="DN142" i="2"/>
  <c r="DN151" i="2" a="1"/>
  <c r="DN151" i="2"/>
  <c r="DN94" i="2" a="1"/>
  <c r="DN94" i="2"/>
  <c r="EI157" i="2" a="1"/>
  <c r="EI157" i="2"/>
  <c r="GT90" i="2" a="1"/>
  <c r="GT90" i="2"/>
  <c r="GT30" i="2" a="1"/>
  <c r="GT30" i="2"/>
  <c r="BC179" i="2" a="1"/>
  <c r="BC179" i="2"/>
  <c r="BC131" i="2" a="1"/>
  <c r="BC131" i="2"/>
  <c r="FD66" i="2" a="1"/>
  <c r="FD66" i="2"/>
  <c r="FD23" i="2" a="1"/>
  <c r="FD23" i="2"/>
  <c r="FD166" i="2" a="1"/>
  <c r="FD166" i="2"/>
  <c r="FY95" i="2" a="1"/>
  <c r="FY95" i="2"/>
  <c r="CS81" i="2" a="1"/>
  <c r="CS81" i="2"/>
  <c r="AH13" i="2" a="1"/>
  <c r="AH13" i="2"/>
  <c r="FD183" i="2" a="1"/>
  <c r="FD183" i="2"/>
  <c r="BX34" i="2" a="1"/>
  <c r="BX34" i="2"/>
  <c r="BX116" i="2" a="1"/>
  <c r="BX116" i="2"/>
  <c r="BX165" i="2" a="1"/>
  <c r="BX165" i="2"/>
  <c r="M201" i="2" a="1"/>
  <c r="M201" i="2"/>
  <c r="M166" i="2" a="1"/>
  <c r="M166" i="2"/>
  <c r="M190" i="2" a="1"/>
  <c r="M190" i="2"/>
  <c r="DN75" i="2" a="1"/>
  <c r="DN75" i="2"/>
  <c r="DN158" i="2" a="1"/>
  <c r="DN158" i="2"/>
  <c r="DN145" i="2" a="1"/>
  <c r="DN145" i="2"/>
  <c r="EI45" i="2" a="1"/>
  <c r="EI45" i="2"/>
  <c r="EI154" i="2" a="1"/>
  <c r="EI154" i="2"/>
  <c r="GT104" i="2" a="1"/>
  <c r="GT104" i="2"/>
  <c r="GT180" i="2" a="1"/>
  <c r="GT180" i="2"/>
  <c r="BC113" i="2" a="1"/>
  <c r="BC113" i="2"/>
  <c r="BC11" i="2" a="1"/>
  <c r="BC11" i="2"/>
  <c r="FD161" i="2" a="1"/>
  <c r="FD161" i="2"/>
  <c r="FD95" i="2" a="1"/>
  <c r="FD95" i="2"/>
  <c r="FD109" i="2" a="1"/>
  <c r="FD109" i="2"/>
  <c r="FY160" i="2" a="1"/>
  <c r="FY160" i="2"/>
  <c r="AH195" i="2" a="1"/>
  <c r="AH195" i="2"/>
  <c r="AH138" i="2" a="1"/>
  <c r="AH138" i="2"/>
  <c r="M122" i="2" a="1"/>
  <c r="M122" i="2"/>
  <c r="M112" i="2" a="1"/>
  <c r="M112" i="2"/>
  <c r="M12" i="2" a="1"/>
  <c r="M12" i="2"/>
  <c r="M124" i="2" a="1"/>
  <c r="M124" i="2"/>
  <c r="M127" i="2" a="1"/>
  <c r="M127" i="2"/>
  <c r="M90" i="2" a="1"/>
  <c r="M90" i="2"/>
  <c r="M196" i="2" a="1"/>
  <c r="M196" i="2"/>
  <c r="M97" i="2" a="1"/>
  <c r="M97" i="2"/>
  <c r="CS196" i="2" a="1"/>
  <c r="CS196" i="2"/>
  <c r="BX166" i="2" a="1"/>
  <c r="BX166" i="2"/>
  <c r="BX56" i="2" a="1"/>
  <c r="BX56" i="2"/>
  <c r="CS125" i="2" a="1"/>
  <c r="CS125" i="2"/>
  <c r="M50" i="2" a="1"/>
  <c r="M50" i="2"/>
  <c r="M153" i="2" a="1"/>
  <c r="M153" i="2"/>
  <c r="DN79" i="2" a="1"/>
  <c r="DN79" i="2"/>
  <c r="DN40" i="2" a="1"/>
  <c r="DN40" i="2"/>
  <c r="DN134" i="2" a="1"/>
  <c r="DN134" i="2"/>
  <c r="EI143" i="2" a="1"/>
  <c r="EI143" i="2"/>
  <c r="EI100" i="2" a="1"/>
  <c r="EI100" i="2"/>
  <c r="GT161" i="2" a="1"/>
  <c r="GT161" i="2"/>
  <c r="GT106" i="2" a="1"/>
  <c r="GT106" i="2"/>
  <c r="BC17" i="2" a="1"/>
  <c r="BC17" i="2"/>
  <c r="BC59" i="2" a="1"/>
  <c r="BC59" i="2"/>
  <c r="FD11" i="2" a="1"/>
  <c r="FD11" i="2"/>
  <c r="FD12" i="2" a="1"/>
  <c r="FD12" i="2"/>
  <c r="FD105" i="2" a="1"/>
  <c r="FD105" i="2"/>
  <c r="FY98" i="2" a="1"/>
  <c r="FY98" i="2"/>
  <c r="CS34" i="2" a="1"/>
  <c r="CS34" i="2"/>
  <c r="AH106" i="2" a="1"/>
  <c r="AH106" i="2"/>
  <c r="CS188" i="2" a="1"/>
  <c r="CS188" i="2"/>
  <c r="DN112" i="2" a="1"/>
  <c r="DN112" i="2"/>
  <c r="BX126" i="2" a="1"/>
  <c r="BX126" i="2"/>
  <c r="BX23" i="2" a="1"/>
  <c r="BX23" i="2"/>
  <c r="BX120" i="2" a="1"/>
  <c r="BX120" i="2"/>
  <c r="M192" i="2" a="1"/>
  <c r="M192" i="2"/>
  <c r="M194" i="2" a="1"/>
  <c r="M194" i="2"/>
  <c r="M55" i="2" a="1"/>
  <c r="M55" i="2"/>
  <c r="DN101" i="2" a="1"/>
  <c r="DN101" i="2"/>
  <c r="DN109" i="2" a="1"/>
  <c r="DN109" i="2"/>
  <c r="EI129" i="2" a="1"/>
  <c r="EI129" i="2"/>
  <c r="EI156" i="2" a="1"/>
  <c r="EI156" i="2"/>
  <c r="EI131" i="2" a="1"/>
  <c r="EI131" i="2"/>
  <c r="GT80" i="2" a="1"/>
  <c r="GT80" i="2"/>
  <c r="CS106" i="2" a="1"/>
  <c r="CS106" i="2"/>
  <c r="BC19" i="2" a="1"/>
  <c r="BC19" i="2"/>
  <c r="FD173" i="2" a="1"/>
  <c r="FD173" i="2"/>
  <c r="FD113" i="2" a="1"/>
  <c r="FD113" i="2"/>
  <c r="FD57" i="2" a="1"/>
  <c r="FD57" i="2"/>
  <c r="FY45" i="2" a="1"/>
  <c r="FY45" i="2"/>
  <c r="FY176" i="2" a="1"/>
  <c r="FY176" i="2"/>
  <c r="AH147" i="2" a="1"/>
  <c r="AH147" i="2"/>
  <c r="EI159" i="2" a="1"/>
  <c r="EI159" i="2"/>
  <c r="EI96" i="2" a="1"/>
  <c r="EI96" i="2"/>
  <c r="EI111" i="2" a="1"/>
  <c r="EI111" i="2"/>
  <c r="EI164" i="2" a="1"/>
  <c r="EI164" i="2"/>
  <c r="EI28" i="2" a="1"/>
  <c r="EI28" i="2"/>
  <c r="EI107" i="2" a="1"/>
  <c r="EI107" i="2"/>
  <c r="EI183" i="2" a="1"/>
  <c r="EI183" i="2"/>
  <c r="EI126" i="2" a="1"/>
  <c r="EI126" i="2"/>
  <c r="BC120" i="2" a="1"/>
  <c r="BC120" i="2"/>
  <c r="BC56" i="2" a="1"/>
  <c r="BC56" i="2"/>
  <c r="BC75" i="2" a="1"/>
  <c r="BC75" i="2"/>
  <c r="BC27" i="2" a="1"/>
  <c r="BC27" i="2"/>
  <c r="BC49" i="2" a="1"/>
  <c r="BC49" i="2"/>
  <c r="BC159" i="2" a="1"/>
  <c r="BC159" i="2"/>
  <c r="BC91" i="2" a="1"/>
  <c r="BC91" i="2"/>
  <c r="BC100" i="2" a="1"/>
  <c r="BC100" i="2"/>
  <c r="BC188" i="2" a="1"/>
  <c r="BC188" i="2"/>
  <c r="BC160" i="2" a="1"/>
  <c r="BC160" i="2"/>
  <c r="BC172" i="2" a="1"/>
  <c r="BC172" i="2"/>
  <c r="BX97" i="2" a="1"/>
  <c r="BX97" i="2"/>
  <c r="BX83" i="2" a="1"/>
  <c r="BX83" i="2"/>
  <c r="BX199" i="2" a="1"/>
  <c r="BX199" i="2"/>
  <c r="M118" i="2" a="1"/>
  <c r="M118" i="2"/>
  <c r="M115" i="2" a="1"/>
  <c r="M115" i="2"/>
  <c r="DN12" i="2" a="1"/>
  <c r="DN12" i="2"/>
  <c r="DN84" i="2" a="1"/>
  <c r="DN84" i="2"/>
  <c r="DN154" i="2" a="1"/>
  <c r="DN154" i="2"/>
  <c r="EI21" i="2" a="1"/>
  <c r="EI21" i="2"/>
  <c r="EI81" i="2" a="1"/>
  <c r="EI81" i="2"/>
  <c r="GT167" i="2" a="1"/>
  <c r="GT167" i="2"/>
  <c r="GT182" i="2" a="1"/>
  <c r="GT182" i="2"/>
  <c r="BC62" i="2" a="1"/>
  <c r="BC62" i="2"/>
  <c r="FD103" i="2" a="1"/>
  <c r="FD103" i="2"/>
  <c r="FD118" i="2" a="1"/>
  <c r="FD118" i="2"/>
  <c r="FD8" i="2" a="1"/>
  <c r="FD8" i="2"/>
  <c r="FY118" i="2" a="1"/>
  <c r="FY118" i="2"/>
  <c r="FY114" i="2" a="1"/>
  <c r="FY114" i="2"/>
  <c r="AH110" i="2" a="1"/>
  <c r="AH110" i="2"/>
  <c r="AH123" i="2" a="1"/>
  <c r="AH123" i="2"/>
  <c r="GT201" i="2" a="1"/>
  <c r="GT201" i="2"/>
  <c r="EI188" i="2" a="1"/>
  <c r="EI188" i="2"/>
  <c r="FY202" i="2" a="1"/>
  <c r="FY202" i="2"/>
  <c r="DN203" i="2" a="1"/>
  <c r="DN203" i="2"/>
  <c r="DN100" i="2" a="1"/>
  <c r="DN100" i="2"/>
  <c r="DN44" i="2" a="1"/>
  <c r="DN44" i="2"/>
  <c r="DN156" i="2" a="1"/>
  <c r="DN156" i="2"/>
  <c r="DN117" i="2" a="1"/>
  <c r="DN117" i="2"/>
  <c r="AH160" i="2" a="1"/>
  <c r="AH160" i="2"/>
  <c r="GT91" i="2" a="1"/>
  <c r="GT91" i="2"/>
  <c r="GT8" i="2" a="1"/>
  <c r="GT8" i="2"/>
  <c r="GT89" i="2" a="1"/>
  <c r="GT89" i="2"/>
  <c r="GT17" i="2" a="1"/>
  <c r="GT17" i="2"/>
  <c r="GT124" i="2" a="1"/>
  <c r="GT124" i="2"/>
  <c r="GT132" i="2" a="1"/>
  <c r="GT132" i="2"/>
  <c r="GT172" i="2" a="1"/>
  <c r="GT172" i="2"/>
  <c r="GT18" i="2" a="1"/>
  <c r="GT18" i="2"/>
  <c r="GT136" i="2" a="1"/>
  <c r="GT136" i="2"/>
  <c r="GT127" i="2" a="1"/>
  <c r="GT127" i="2"/>
  <c r="AH28" i="2" a="1"/>
  <c r="AH28" i="2"/>
  <c r="AH128" i="2" a="1"/>
  <c r="AH128" i="2"/>
  <c r="AH171" i="2" a="1"/>
  <c r="AH171" i="2"/>
  <c r="AH80" i="2" a="1"/>
  <c r="AH80" i="2"/>
  <c r="AH91" i="2" a="1"/>
  <c r="AH91" i="2"/>
  <c r="AH121" i="2" a="1"/>
  <c r="AH121" i="2"/>
  <c r="AH49" i="2" a="1"/>
  <c r="AH49" i="2"/>
  <c r="AH153" i="2" a="1"/>
  <c r="AH153" i="2"/>
  <c r="AH78" i="2" a="1"/>
  <c r="AH78" i="2"/>
  <c r="AH183" i="2" a="1"/>
  <c r="AH183" i="2"/>
  <c r="AH68" i="2" a="1"/>
  <c r="AH68" i="2"/>
  <c r="AH8" i="2" a="1"/>
  <c r="AH8" i="2"/>
  <c r="BX149" i="2" a="1"/>
  <c r="BX149" i="2"/>
  <c r="BX89" i="2" a="1"/>
  <c r="BX89" i="2"/>
  <c r="BX10" i="2" a="1"/>
  <c r="BX10" i="2"/>
  <c r="M63" i="2" a="1"/>
  <c r="M63" i="2"/>
  <c r="M44" i="2" a="1"/>
  <c r="M44" i="2"/>
  <c r="CS191" i="2" a="1"/>
  <c r="CS191" i="2"/>
  <c r="DN89" i="2" a="1"/>
  <c r="DN89" i="2"/>
  <c r="DN92" i="2" a="1"/>
  <c r="DN92" i="2"/>
  <c r="CN203" i="2"/>
  <c r="EI24" i="2" a="1"/>
  <c r="EI24" i="2"/>
  <c r="EI115" i="2" a="1"/>
  <c r="EI115" i="2"/>
  <c r="GT63" i="2" a="1"/>
  <c r="GT63" i="2"/>
  <c r="CS176" i="2" a="1"/>
  <c r="CS176" i="2"/>
  <c r="BC198" i="2" a="1"/>
  <c r="BC198" i="2"/>
  <c r="BC194" i="2" a="1"/>
  <c r="BC194" i="2"/>
  <c r="FD7" i="2" a="1"/>
  <c r="FD7" i="2"/>
  <c r="FE7" i="2"/>
  <c r="AH96" i="2" a="1"/>
  <c r="AH96" i="2"/>
  <c r="BX172" i="2" a="1"/>
  <c r="BX172" i="2"/>
  <c r="BX84" i="2" a="1"/>
  <c r="BX84" i="2"/>
  <c r="BX93" i="2" a="1"/>
  <c r="BX93" i="2"/>
  <c r="M133" i="2" a="1"/>
  <c r="M133" i="2"/>
  <c r="M62" i="2" a="1"/>
  <c r="M62" i="2"/>
  <c r="DN53" i="2" a="1"/>
  <c r="DN53" i="2"/>
  <c r="DN127" i="2" a="1"/>
  <c r="DN127" i="2"/>
  <c r="DN149" i="2" a="1"/>
  <c r="DN149" i="2"/>
  <c r="EI48" i="2" a="1"/>
  <c r="EI48" i="2"/>
  <c r="EI42" i="2" a="1"/>
  <c r="EI42" i="2"/>
  <c r="GT25" i="2" a="1"/>
  <c r="GT25" i="2"/>
  <c r="GT185" i="2" a="1"/>
  <c r="GT185" i="2"/>
  <c r="BC153" i="2" a="1"/>
  <c r="BC153" i="2"/>
  <c r="BC133" i="2" a="1"/>
  <c r="BC133" i="2"/>
  <c r="FD40" i="2" a="1"/>
  <c r="FD40" i="2"/>
  <c r="FD123" i="2" a="1"/>
  <c r="FD123" i="2"/>
  <c r="FD75" i="2" a="1"/>
  <c r="FD75" i="2"/>
  <c r="FY14" i="2" a="1"/>
  <c r="FY14" i="2"/>
  <c r="DN165" i="2" a="1"/>
  <c r="DN165" i="2"/>
  <c r="AH192" i="2" a="1"/>
  <c r="AH192" i="2"/>
  <c r="FD202" i="2" a="1"/>
  <c r="FD202" i="2"/>
  <c r="BX122" i="2" a="1"/>
  <c r="BX122" i="2"/>
  <c r="BX88" i="2" a="1"/>
  <c r="BX88" i="2"/>
  <c r="BX196" i="2" a="1"/>
  <c r="BX196" i="2"/>
  <c r="M78" i="2" a="1"/>
  <c r="M78" i="2"/>
  <c r="M156" i="2" a="1"/>
  <c r="M156" i="2"/>
  <c r="BX75" i="2" a="1"/>
  <c r="BX75" i="2"/>
  <c r="DN71" i="2" a="1"/>
  <c r="DN71" i="2"/>
  <c r="DN139" i="2" a="1"/>
  <c r="DN139" i="2"/>
  <c r="CS118" i="2" a="1"/>
  <c r="CS118" i="2"/>
  <c r="EI31" i="2" a="1"/>
  <c r="EI31" i="2"/>
  <c r="EI79" i="2" a="1"/>
  <c r="EI79" i="2"/>
  <c r="GT149" i="2" a="1"/>
  <c r="GT149" i="2"/>
  <c r="GT64" i="2" a="1"/>
  <c r="GT64" i="2"/>
  <c r="BC101" i="2" a="1"/>
  <c r="BC101" i="2"/>
  <c r="BC174" i="2" a="1"/>
  <c r="BC174" i="2"/>
  <c r="FD99" i="2" a="1"/>
  <c r="FD99" i="2"/>
  <c r="FD186" i="2" a="1"/>
  <c r="FD186" i="2"/>
  <c r="FY201" i="2" a="1"/>
  <c r="FY201" i="2"/>
  <c r="FY49" i="2" a="1"/>
  <c r="FY49" i="2"/>
  <c r="AH99" i="2" a="1"/>
  <c r="AH99" i="2"/>
  <c r="AH22" i="2" a="1"/>
  <c r="AH22" i="2"/>
  <c r="M180" i="2" a="1"/>
  <c r="M180" i="2"/>
  <c r="M101" i="2" a="1"/>
  <c r="M101" i="2"/>
  <c r="M21" i="2" a="1"/>
  <c r="M21" i="2"/>
  <c r="M31" i="2" a="1"/>
  <c r="M31" i="2"/>
  <c r="M147" i="2" a="1"/>
  <c r="M147" i="2"/>
  <c r="M45" i="2" a="1"/>
  <c r="M45" i="2"/>
  <c r="M48" i="2" a="1"/>
  <c r="M48" i="2"/>
  <c r="M84" i="2" a="1"/>
  <c r="M84" i="2"/>
  <c r="CS173" i="2" a="1"/>
  <c r="CS173" i="2"/>
  <c r="EI33" i="2" a="1"/>
  <c r="EI33" i="2"/>
  <c r="BX190" i="2" a="1"/>
  <c r="BX190" i="2"/>
  <c r="BX35" i="2" a="1"/>
  <c r="BX35" i="2"/>
  <c r="M91" i="2" a="1"/>
  <c r="M91" i="2"/>
  <c r="M26" i="2" a="1"/>
  <c r="M26" i="2"/>
  <c r="CS151" i="2" a="1"/>
  <c r="CS151" i="2"/>
  <c r="DN160" i="2" a="1"/>
  <c r="DN160" i="2"/>
  <c r="DN119" i="2" a="1"/>
  <c r="DN119" i="2"/>
  <c r="FD174" i="2" a="1"/>
  <c r="FD174" i="2"/>
  <c r="EI8" i="2" a="1"/>
  <c r="EI8" i="2"/>
  <c r="EI102" i="2" a="1"/>
  <c r="EI102" i="2"/>
  <c r="GT158" i="2" a="1"/>
  <c r="GT158" i="2"/>
  <c r="GT78" i="2" a="1"/>
  <c r="GT78" i="2"/>
  <c r="BC166" i="2" a="1"/>
  <c r="BC166" i="2"/>
  <c r="BC141" i="2" a="1"/>
  <c r="BC141" i="2"/>
  <c r="FD52" i="2" a="1"/>
  <c r="FD52" i="2"/>
  <c r="FD133" i="2" a="1"/>
  <c r="FD133" i="2"/>
  <c r="FD102" i="2" a="1"/>
  <c r="FD102" i="2"/>
  <c r="FY19" i="2" a="1"/>
  <c r="FY19" i="2"/>
  <c r="DN118" i="2" a="1"/>
  <c r="DN118" i="2"/>
  <c r="AH152" i="2" a="1"/>
  <c r="AH152" i="2"/>
  <c r="CS158" i="2" a="1"/>
  <c r="CS158" i="2"/>
  <c r="DN194" i="2" a="1"/>
  <c r="DN194" i="2"/>
  <c r="BX111" i="2" a="1"/>
  <c r="BX111" i="2"/>
  <c r="BX141" i="2" a="1"/>
  <c r="BX141" i="2"/>
  <c r="BX106" i="2" a="1"/>
  <c r="BX106" i="2"/>
  <c r="M178" i="2" a="1"/>
  <c r="M178" i="2"/>
  <c r="M191" i="2" a="1"/>
  <c r="M191" i="2"/>
  <c r="DN138" i="2" a="1"/>
  <c r="DN138" i="2"/>
  <c r="DN64" i="2" a="1"/>
  <c r="DN64" i="2"/>
  <c r="DN28" i="2" a="1"/>
  <c r="DN28" i="2"/>
  <c r="EI180" i="2" a="1"/>
  <c r="EI180" i="2"/>
  <c r="EI70" i="2" a="1"/>
  <c r="EI70" i="2"/>
  <c r="GT56" i="2" a="1"/>
  <c r="GT56" i="2"/>
  <c r="GT164" i="2" a="1"/>
  <c r="GT164" i="2"/>
  <c r="DN58" i="2" a="1"/>
  <c r="DN58" i="2"/>
  <c r="BC142" i="2" a="1"/>
  <c r="BC142" i="2"/>
  <c r="FD162" i="2" a="1"/>
  <c r="FD162" i="2"/>
  <c r="FD132" i="2" a="1"/>
  <c r="FD132" i="2"/>
  <c r="FD89" i="2" a="1"/>
  <c r="FD89" i="2"/>
  <c r="FY135" i="2" a="1"/>
  <c r="FY135" i="2"/>
  <c r="BX43" i="2" a="1"/>
  <c r="BX43" i="2"/>
  <c r="AH118" i="2" a="1"/>
  <c r="AH118" i="2"/>
  <c r="EI181" i="2" a="1"/>
  <c r="EI181" i="2"/>
  <c r="EI200" i="2" a="1"/>
  <c r="EI200" i="2"/>
  <c r="EI122" i="2" a="1"/>
  <c r="EI122" i="2"/>
  <c r="EI167" i="2" a="1"/>
  <c r="EI167" i="2"/>
  <c r="EI18" i="2" a="1"/>
  <c r="EI18" i="2"/>
  <c r="EI56" i="2" a="1"/>
  <c r="EI56" i="2"/>
  <c r="EI32" i="2" a="1"/>
  <c r="EI32" i="2"/>
  <c r="EI104" i="2" a="1"/>
  <c r="EI104" i="2"/>
  <c r="BC186" i="2" a="1"/>
  <c r="BC186" i="2"/>
  <c r="BC72" i="2" a="1"/>
  <c r="BC72" i="2"/>
  <c r="BC123" i="2" a="1"/>
  <c r="BC123" i="2"/>
  <c r="BC163" i="2" a="1"/>
  <c r="BC163" i="2"/>
  <c r="BC149" i="2" a="1"/>
  <c r="BC149" i="2"/>
  <c r="BC13" i="2" a="1"/>
  <c r="BC13" i="2"/>
  <c r="BC183" i="2" a="1"/>
  <c r="BC183" i="2"/>
  <c r="BC121" i="2" a="1"/>
  <c r="BC121" i="2"/>
  <c r="BC173" i="2" a="1"/>
  <c r="BC173" i="2"/>
  <c r="BC138" i="2" a="1"/>
  <c r="BC138" i="2"/>
  <c r="BC202" i="2" a="1"/>
  <c r="BC202" i="2"/>
  <c r="BX18" i="2" a="1"/>
  <c r="BX18" i="2"/>
  <c r="BX21" i="2" a="1"/>
  <c r="BX21" i="2"/>
  <c r="FD200" i="2" a="1"/>
  <c r="FD200" i="2"/>
  <c r="M82" i="2" a="1"/>
  <c r="M82" i="2"/>
  <c r="M83" i="2" a="1"/>
  <c r="M83" i="2"/>
  <c r="DN191" i="2" a="1"/>
  <c r="DN191" i="2"/>
  <c r="DN198" i="2" a="1"/>
  <c r="DN198" i="2"/>
  <c r="DN136" i="2" a="1"/>
  <c r="DN136" i="2"/>
  <c r="EI168" i="2" a="1"/>
  <c r="EI168" i="2"/>
  <c r="EI116" i="2" a="1"/>
  <c r="EI116" i="2"/>
  <c r="GT94" i="2" a="1"/>
  <c r="GT94" i="2"/>
  <c r="GT35" i="2" a="1"/>
  <c r="GT35" i="2"/>
  <c r="BC22" i="2" a="1"/>
  <c r="BC22" i="2"/>
  <c r="BC105" i="2" a="1"/>
  <c r="BC105" i="2"/>
  <c r="FD30" i="2" a="1"/>
  <c r="FD30" i="2"/>
  <c r="FD139" i="2" a="1"/>
  <c r="FD139" i="2"/>
  <c r="FD120" i="2" a="1"/>
  <c r="FD120" i="2"/>
  <c r="FY23" i="2" a="1"/>
  <c r="FY23" i="2"/>
  <c r="CS92" i="2" a="1"/>
  <c r="CS92" i="2"/>
  <c r="AH105" i="2" a="1"/>
  <c r="AH105" i="2"/>
  <c r="AH70" i="2" a="1"/>
  <c r="AH70" i="2"/>
  <c r="BC26" i="2" a="1"/>
  <c r="BC26" i="2"/>
  <c r="AX201" i="2"/>
  <c r="FZ12" i="2"/>
  <c r="FZ13" i="2"/>
  <c r="FZ14" i="2"/>
  <c r="FZ15" i="2"/>
  <c r="FZ16" i="2"/>
  <c r="FZ17" i="2"/>
  <c r="FZ18" i="2"/>
  <c r="FZ19" i="2"/>
  <c r="FZ20" i="2"/>
  <c r="FZ21" i="2"/>
  <c r="FZ22" i="2"/>
  <c r="FZ23" i="2"/>
  <c r="FZ24" i="2"/>
  <c r="FZ25" i="2"/>
  <c r="FZ26" i="2"/>
  <c r="FZ27" i="2"/>
  <c r="FZ28" i="2"/>
  <c r="FZ29" i="2"/>
  <c r="FZ30" i="2"/>
  <c r="FZ31" i="2"/>
  <c r="FZ32" i="2"/>
  <c r="FZ33" i="2"/>
  <c r="FZ34" i="2"/>
  <c r="FZ35" i="2"/>
  <c r="FZ36" i="2"/>
  <c r="FZ37" i="2"/>
  <c r="FZ38" i="2"/>
  <c r="FZ39" i="2"/>
  <c r="FZ40" i="2"/>
  <c r="FZ41" i="2"/>
  <c r="FZ42" i="2"/>
  <c r="FZ43" i="2"/>
  <c r="FZ44" i="2"/>
  <c r="FZ45" i="2"/>
  <c r="FZ46" i="2"/>
  <c r="FZ47" i="2"/>
  <c r="FZ48" i="2"/>
  <c r="FZ49" i="2"/>
  <c r="FZ50" i="2"/>
  <c r="FZ51" i="2"/>
  <c r="FZ52" i="2"/>
  <c r="FZ53" i="2"/>
  <c r="FZ54" i="2"/>
  <c r="FZ55" i="2"/>
  <c r="FZ56" i="2"/>
  <c r="FZ57" i="2"/>
  <c r="FZ58" i="2"/>
  <c r="FZ59" i="2"/>
  <c r="FZ60" i="2"/>
  <c r="FZ61" i="2"/>
  <c r="FZ62" i="2"/>
  <c r="FZ63" i="2"/>
  <c r="FZ64" i="2"/>
  <c r="FZ65" i="2"/>
  <c r="FZ66" i="2"/>
  <c r="FZ67" i="2"/>
  <c r="FZ68" i="2"/>
  <c r="FZ69" i="2"/>
  <c r="FZ70" i="2"/>
  <c r="FZ71" i="2"/>
  <c r="FZ72" i="2"/>
  <c r="FZ73" i="2"/>
  <c r="FZ74" i="2"/>
  <c r="FZ75" i="2"/>
  <c r="FZ76" i="2"/>
  <c r="FZ77" i="2"/>
  <c r="FZ78" i="2"/>
  <c r="FZ79" i="2"/>
  <c r="FZ80" i="2"/>
  <c r="FZ81" i="2"/>
  <c r="FZ82" i="2"/>
  <c r="FZ83" i="2"/>
  <c r="FZ84" i="2"/>
  <c r="FZ85" i="2"/>
  <c r="FZ86" i="2"/>
  <c r="FZ87" i="2"/>
  <c r="FZ88" i="2"/>
  <c r="FZ89" i="2"/>
  <c r="FZ90" i="2"/>
  <c r="FZ91" i="2"/>
  <c r="FZ92" i="2"/>
  <c r="FZ93" i="2"/>
  <c r="FZ94" i="2"/>
  <c r="FZ95" i="2"/>
  <c r="FZ96" i="2"/>
  <c r="FZ97" i="2"/>
  <c r="FZ98" i="2"/>
  <c r="FZ99" i="2"/>
  <c r="FZ100" i="2"/>
  <c r="FZ101" i="2"/>
  <c r="FZ102" i="2"/>
  <c r="FZ103" i="2"/>
  <c r="FZ104" i="2"/>
  <c r="FZ105" i="2"/>
  <c r="FZ106" i="2"/>
  <c r="FZ107" i="2"/>
  <c r="FZ108" i="2"/>
  <c r="FZ109" i="2"/>
  <c r="FZ110" i="2"/>
  <c r="FZ111" i="2"/>
  <c r="FZ112" i="2"/>
  <c r="FZ113" i="2"/>
  <c r="FZ114" i="2"/>
  <c r="FZ115" i="2"/>
  <c r="FZ116" i="2"/>
  <c r="FZ117" i="2"/>
  <c r="FZ118" i="2"/>
  <c r="FZ119" i="2"/>
  <c r="FZ120" i="2"/>
  <c r="FZ121" i="2"/>
  <c r="FZ122" i="2"/>
  <c r="FZ123" i="2"/>
  <c r="FZ124" i="2"/>
  <c r="FZ125" i="2"/>
  <c r="FZ126" i="2"/>
  <c r="FZ127" i="2"/>
  <c r="FZ128" i="2"/>
  <c r="FZ129" i="2"/>
  <c r="FZ130" i="2"/>
  <c r="FZ131" i="2"/>
  <c r="FZ132" i="2"/>
  <c r="FZ133" i="2"/>
  <c r="FZ134" i="2"/>
  <c r="FZ135" i="2"/>
  <c r="FZ136" i="2"/>
  <c r="FZ137" i="2"/>
  <c r="FZ138" i="2"/>
  <c r="FZ139" i="2"/>
  <c r="FZ140" i="2"/>
  <c r="FZ141" i="2"/>
  <c r="FZ142" i="2"/>
  <c r="FZ143" i="2"/>
  <c r="FZ144" i="2"/>
  <c r="FZ145" i="2"/>
  <c r="FZ146" i="2"/>
  <c r="FZ147" i="2"/>
  <c r="FZ148" i="2"/>
  <c r="FZ149" i="2"/>
  <c r="FZ150" i="2"/>
  <c r="FZ151" i="2"/>
  <c r="FZ152" i="2"/>
  <c r="FZ153" i="2"/>
  <c r="FZ154" i="2"/>
  <c r="FZ155" i="2"/>
  <c r="FZ156" i="2"/>
  <c r="FZ157" i="2"/>
  <c r="FZ158" i="2"/>
  <c r="FZ159" i="2"/>
  <c r="FZ160" i="2"/>
  <c r="FZ161" i="2"/>
  <c r="FZ162" i="2"/>
  <c r="FZ163" i="2"/>
  <c r="FZ164" i="2"/>
  <c r="FZ165" i="2"/>
  <c r="FZ166" i="2"/>
  <c r="FZ167" i="2"/>
  <c r="FZ168" i="2"/>
  <c r="FZ169" i="2"/>
  <c r="FZ170" i="2"/>
  <c r="FZ171" i="2"/>
  <c r="FZ172" i="2"/>
  <c r="FZ173" i="2"/>
  <c r="FZ174" i="2"/>
  <c r="FZ175" i="2"/>
  <c r="FZ176" i="2"/>
  <c r="FZ177" i="2"/>
  <c r="FZ178" i="2"/>
  <c r="FZ179" i="2"/>
  <c r="FZ180" i="2"/>
  <c r="FZ181" i="2"/>
  <c r="FZ182" i="2"/>
  <c r="FZ183" i="2"/>
  <c r="FZ184" i="2"/>
  <c r="FZ185" i="2"/>
  <c r="FZ186" i="2"/>
  <c r="FZ187" i="2"/>
  <c r="FZ188" i="2"/>
  <c r="FZ189" i="2"/>
  <c r="FZ190" i="2"/>
  <c r="FZ191" i="2"/>
  <c r="FZ192" i="2"/>
  <c r="FZ193" i="2"/>
  <c r="FZ194" i="2"/>
  <c r="FZ195" i="2"/>
  <c r="FZ196" i="2"/>
  <c r="FZ197" i="2"/>
  <c r="FZ198" i="2"/>
  <c r="FZ199" i="2"/>
  <c r="FZ200" i="2"/>
  <c r="FZ201" i="2"/>
  <c r="FZ202" i="2"/>
  <c r="FZ203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GU8" i="2"/>
  <c r="GU9" i="2"/>
  <c r="GU10" i="2"/>
  <c r="GU11" i="2"/>
  <c r="GU12" i="2"/>
  <c r="GU13" i="2"/>
  <c r="GU14" i="2"/>
  <c r="GU15" i="2"/>
  <c r="GU16" i="2"/>
  <c r="GU17" i="2"/>
  <c r="GU18" i="2"/>
  <c r="GU19" i="2"/>
  <c r="GU20" i="2"/>
  <c r="GU21" i="2"/>
  <c r="GU22" i="2"/>
  <c r="GU23" i="2"/>
  <c r="GU24" i="2"/>
  <c r="GU25" i="2"/>
  <c r="GU26" i="2"/>
  <c r="GU27" i="2"/>
  <c r="GU28" i="2"/>
  <c r="GU29" i="2"/>
  <c r="GU30" i="2"/>
  <c r="GU31" i="2"/>
  <c r="GU32" i="2"/>
  <c r="GU33" i="2"/>
  <c r="GU34" i="2"/>
  <c r="GU35" i="2"/>
  <c r="GU36" i="2"/>
  <c r="GU37" i="2"/>
  <c r="GU38" i="2"/>
  <c r="GU39" i="2"/>
  <c r="GU40" i="2"/>
  <c r="GU41" i="2"/>
  <c r="GU42" i="2"/>
  <c r="GU43" i="2"/>
  <c r="GU44" i="2"/>
  <c r="GU45" i="2"/>
  <c r="GU46" i="2"/>
  <c r="GU47" i="2"/>
  <c r="GU48" i="2"/>
  <c r="GU49" i="2"/>
  <c r="GU50" i="2"/>
  <c r="GU51" i="2"/>
  <c r="GU52" i="2"/>
  <c r="GU53" i="2"/>
  <c r="GU54" i="2"/>
  <c r="GU55" i="2"/>
  <c r="GU56" i="2"/>
  <c r="GU57" i="2"/>
  <c r="GU58" i="2"/>
  <c r="GU59" i="2"/>
  <c r="GU60" i="2"/>
  <c r="GU61" i="2"/>
  <c r="GU62" i="2"/>
  <c r="GU63" i="2"/>
  <c r="GU64" i="2"/>
  <c r="GU65" i="2"/>
  <c r="GU66" i="2"/>
  <c r="GU67" i="2"/>
  <c r="GU68" i="2"/>
  <c r="GU69" i="2"/>
  <c r="GU70" i="2"/>
  <c r="GU71" i="2"/>
  <c r="GU72" i="2"/>
  <c r="GU73" i="2"/>
  <c r="GU74" i="2"/>
  <c r="GU75" i="2"/>
  <c r="GU76" i="2"/>
  <c r="GU77" i="2"/>
  <c r="GU78" i="2"/>
  <c r="GU79" i="2"/>
  <c r="GU80" i="2"/>
  <c r="GU81" i="2"/>
  <c r="GU82" i="2"/>
  <c r="GU83" i="2"/>
  <c r="GU84" i="2"/>
  <c r="GU85" i="2"/>
  <c r="GU86" i="2"/>
  <c r="GU87" i="2"/>
  <c r="GU88" i="2"/>
  <c r="GU89" i="2"/>
  <c r="GU90" i="2"/>
  <c r="GU91" i="2"/>
  <c r="GU92" i="2"/>
  <c r="GU93" i="2"/>
  <c r="GU94" i="2"/>
  <c r="GU95" i="2"/>
  <c r="GU96" i="2"/>
  <c r="GU97" i="2"/>
  <c r="GU98" i="2"/>
  <c r="GU99" i="2"/>
  <c r="GU100" i="2"/>
  <c r="GU101" i="2"/>
  <c r="GU102" i="2"/>
  <c r="GU103" i="2"/>
  <c r="GU104" i="2"/>
  <c r="GU105" i="2"/>
  <c r="GU106" i="2"/>
  <c r="GU107" i="2"/>
  <c r="GU108" i="2"/>
  <c r="GU109" i="2"/>
  <c r="GU110" i="2"/>
  <c r="GU111" i="2"/>
  <c r="GU112" i="2"/>
  <c r="GU113" i="2"/>
  <c r="GU114" i="2"/>
  <c r="GU115" i="2"/>
  <c r="GU116" i="2"/>
  <c r="GU117" i="2"/>
  <c r="GU118" i="2"/>
  <c r="GU119" i="2"/>
  <c r="GU120" i="2"/>
  <c r="GU121" i="2"/>
  <c r="GU122" i="2"/>
  <c r="GU123" i="2"/>
  <c r="GU124" i="2"/>
  <c r="GU125" i="2"/>
  <c r="GU126" i="2"/>
  <c r="GU127" i="2"/>
  <c r="GU128" i="2"/>
  <c r="GU129" i="2"/>
  <c r="GU130" i="2"/>
  <c r="GU131" i="2"/>
  <c r="GU132" i="2"/>
  <c r="GU133" i="2"/>
  <c r="GU134" i="2"/>
  <c r="GU135" i="2"/>
  <c r="GU136" i="2"/>
  <c r="GU137" i="2"/>
  <c r="GU138" i="2"/>
  <c r="GU139" i="2"/>
  <c r="GU140" i="2"/>
  <c r="GU141" i="2"/>
  <c r="GU142" i="2"/>
  <c r="GU143" i="2"/>
  <c r="GU144" i="2"/>
  <c r="GU145" i="2"/>
  <c r="GU146" i="2"/>
  <c r="GU147" i="2"/>
  <c r="GU148" i="2"/>
  <c r="GU149" i="2"/>
  <c r="GU150" i="2"/>
  <c r="GU151" i="2"/>
  <c r="GU152" i="2"/>
  <c r="GU153" i="2"/>
  <c r="GU154" i="2"/>
  <c r="GU155" i="2"/>
  <c r="GU156" i="2"/>
  <c r="GU157" i="2"/>
  <c r="GU158" i="2"/>
  <c r="GU159" i="2"/>
  <c r="GU160" i="2"/>
  <c r="GU161" i="2"/>
  <c r="GU162" i="2"/>
  <c r="GU163" i="2"/>
  <c r="GU164" i="2"/>
  <c r="GU165" i="2"/>
  <c r="GU166" i="2"/>
  <c r="GU167" i="2"/>
  <c r="GU168" i="2"/>
  <c r="GU169" i="2"/>
  <c r="GU170" i="2"/>
  <c r="GU171" i="2"/>
  <c r="GU172" i="2"/>
  <c r="GU173" i="2"/>
  <c r="GU174" i="2"/>
  <c r="GU175" i="2"/>
  <c r="GU176" i="2"/>
  <c r="GU177" i="2"/>
  <c r="GU178" i="2"/>
  <c r="GU179" i="2"/>
  <c r="GU180" i="2"/>
  <c r="GU181" i="2"/>
  <c r="GU182" i="2"/>
  <c r="GU183" i="2"/>
  <c r="GU184" i="2"/>
  <c r="GU185" i="2"/>
  <c r="GU186" i="2"/>
  <c r="GU187" i="2"/>
  <c r="GU188" i="2"/>
  <c r="GU189" i="2"/>
  <c r="GU190" i="2"/>
  <c r="GU191" i="2"/>
  <c r="GU192" i="2"/>
  <c r="GU193" i="2"/>
  <c r="GU194" i="2"/>
  <c r="GU195" i="2"/>
  <c r="GU196" i="2"/>
  <c r="GU197" i="2"/>
  <c r="GU198" i="2"/>
  <c r="GU199" i="2"/>
  <c r="GU200" i="2"/>
  <c r="GU201" i="2"/>
  <c r="GU202" i="2"/>
  <c r="GU203" i="2"/>
  <c r="FE8" i="2"/>
  <c r="FF7" i="2"/>
  <c r="FG7" i="2"/>
  <c r="FH7" i="2"/>
  <c r="FI7" i="2"/>
  <c r="EJ8" i="2"/>
  <c r="EK7" i="2"/>
  <c r="EL7" i="2"/>
  <c r="EM7" i="2"/>
  <c r="EN7" i="2"/>
  <c r="DO8" i="2"/>
  <c r="DP7" i="2"/>
  <c r="DQ7" i="2"/>
  <c r="DR7" i="2"/>
  <c r="DS7" i="2"/>
  <c r="CT8" i="2"/>
  <c r="CU7" i="2"/>
  <c r="CV7" i="2"/>
  <c r="CW7" i="2"/>
  <c r="CX7" i="2"/>
  <c r="BY8" i="2"/>
  <c r="BZ7" i="2"/>
  <c r="CA7" i="2"/>
  <c r="CB7" i="2"/>
  <c r="CC7" i="2"/>
  <c r="BD8" i="2"/>
  <c r="BE7" i="2"/>
  <c r="BF7" i="2"/>
  <c r="BG7" i="2"/>
  <c r="BH7" i="2"/>
  <c r="N8" i="2"/>
  <c r="O7" i="2"/>
  <c r="P7" i="2"/>
  <c r="Q7" i="2"/>
  <c r="R7" i="2"/>
  <c r="HJ203" i="2"/>
  <c r="GO203" i="2"/>
  <c r="GA7" i="2"/>
  <c r="GB7" i="2"/>
  <c r="GC7" i="2"/>
  <c r="GD7" i="2"/>
  <c r="GV7" i="2"/>
  <c r="GW7" i="2"/>
  <c r="GX7" i="2"/>
  <c r="GY7" i="2"/>
  <c r="AC203" i="2"/>
  <c r="AJ7" i="2"/>
  <c r="AK7" i="2"/>
  <c r="AL7" i="2"/>
  <c r="AM7" i="2"/>
  <c r="AX203" i="2"/>
  <c r="AX202" i="2"/>
  <c r="FE9" i="2"/>
  <c r="FF8" i="2"/>
  <c r="FG8" i="2"/>
  <c r="FH8" i="2"/>
  <c r="FI8" i="2"/>
  <c r="EJ9" i="2"/>
  <c r="EK8" i="2"/>
  <c r="EL8" i="2"/>
  <c r="EM8" i="2"/>
  <c r="EN8" i="2"/>
  <c r="DO9" i="2"/>
  <c r="DP8" i="2"/>
  <c r="DQ8" i="2"/>
  <c r="DR8" i="2"/>
  <c r="DS8" i="2"/>
  <c r="CT9" i="2"/>
  <c r="CU8" i="2"/>
  <c r="CV8" i="2"/>
  <c r="CW8" i="2"/>
  <c r="CX8" i="2"/>
  <c r="BY9" i="2"/>
  <c r="BZ8" i="2"/>
  <c r="CA8" i="2"/>
  <c r="CB8" i="2"/>
  <c r="CC8" i="2"/>
  <c r="BD9" i="2"/>
  <c r="BE8" i="2"/>
  <c r="BF8" i="2"/>
  <c r="BG8" i="2"/>
  <c r="BH8" i="2"/>
  <c r="N9" i="2"/>
  <c r="O8" i="2"/>
  <c r="P8" i="2"/>
  <c r="Q8" i="2"/>
  <c r="R8" i="2"/>
  <c r="GA8" i="2"/>
  <c r="GB8" i="2"/>
  <c r="GC8" i="2"/>
  <c r="GD8" i="2"/>
  <c r="GV8" i="2"/>
  <c r="GW8" i="2"/>
  <c r="GX8" i="2"/>
  <c r="GY8" i="2"/>
  <c r="AJ8" i="2"/>
  <c r="AK8" i="2"/>
  <c r="AL8" i="2"/>
  <c r="AM8" i="2"/>
  <c r="FE10" i="2"/>
  <c r="FF9" i="2"/>
  <c r="FG9" i="2"/>
  <c r="FH9" i="2"/>
  <c r="FI9" i="2"/>
  <c r="EJ10" i="2"/>
  <c r="EK9" i="2"/>
  <c r="EL9" i="2"/>
  <c r="EM9" i="2"/>
  <c r="EN9" i="2"/>
  <c r="DO10" i="2"/>
  <c r="DP9" i="2"/>
  <c r="DQ9" i="2"/>
  <c r="DR9" i="2"/>
  <c r="DS9" i="2"/>
  <c r="CT10" i="2"/>
  <c r="CU9" i="2"/>
  <c r="CV9" i="2"/>
  <c r="CW9" i="2"/>
  <c r="CX9" i="2"/>
  <c r="BY10" i="2"/>
  <c r="BZ9" i="2"/>
  <c r="CA9" i="2"/>
  <c r="CB9" i="2"/>
  <c r="CC9" i="2"/>
  <c r="BD10" i="2"/>
  <c r="BE9" i="2"/>
  <c r="BF9" i="2"/>
  <c r="BG9" i="2"/>
  <c r="BH9" i="2"/>
  <c r="N10" i="2"/>
  <c r="O9" i="2"/>
  <c r="P9" i="2"/>
  <c r="Q9" i="2"/>
  <c r="R9" i="2"/>
  <c r="GA9" i="2"/>
  <c r="GB9" i="2"/>
  <c r="GC9" i="2"/>
  <c r="GD9" i="2"/>
  <c r="GV9" i="2"/>
  <c r="GW9" i="2"/>
  <c r="GX9" i="2"/>
  <c r="GY9" i="2"/>
  <c r="AJ9" i="2"/>
  <c r="AK9" i="2"/>
  <c r="AL9" i="2"/>
  <c r="AM9" i="2"/>
  <c r="FE11" i="2"/>
  <c r="FF10" i="2"/>
  <c r="FG10" i="2"/>
  <c r="FH10" i="2"/>
  <c r="FI10" i="2"/>
  <c r="EJ11" i="2"/>
  <c r="EK10" i="2"/>
  <c r="EL10" i="2"/>
  <c r="EM10" i="2"/>
  <c r="EN10" i="2"/>
  <c r="DO11" i="2"/>
  <c r="DP10" i="2"/>
  <c r="DQ10" i="2"/>
  <c r="DR10" i="2"/>
  <c r="DS10" i="2"/>
  <c r="CT11" i="2"/>
  <c r="CU10" i="2"/>
  <c r="CV10" i="2"/>
  <c r="CW10" i="2"/>
  <c r="CX10" i="2"/>
  <c r="BY11" i="2"/>
  <c r="BZ10" i="2"/>
  <c r="CA10" i="2"/>
  <c r="CB10" i="2"/>
  <c r="CC10" i="2"/>
  <c r="BD11" i="2"/>
  <c r="BE10" i="2"/>
  <c r="BF10" i="2"/>
  <c r="BG10" i="2"/>
  <c r="BH10" i="2"/>
  <c r="N11" i="2"/>
  <c r="O10" i="2"/>
  <c r="P10" i="2"/>
  <c r="Q10" i="2"/>
  <c r="R10" i="2"/>
  <c r="GA10" i="2"/>
  <c r="GB10" i="2"/>
  <c r="GC10" i="2"/>
  <c r="GD10" i="2"/>
  <c r="GV10" i="2"/>
  <c r="GW10" i="2"/>
  <c r="GX10" i="2"/>
  <c r="GY10" i="2"/>
  <c r="AJ10" i="2"/>
  <c r="AK10" i="2"/>
  <c r="AL10" i="2"/>
  <c r="AM10" i="2"/>
  <c r="FE12" i="2"/>
  <c r="FF11" i="2"/>
  <c r="FG11" i="2"/>
  <c r="FH11" i="2"/>
  <c r="FI11" i="2"/>
  <c r="EJ12" i="2"/>
  <c r="EK11" i="2"/>
  <c r="EL11" i="2"/>
  <c r="EM11" i="2"/>
  <c r="EN11" i="2"/>
  <c r="DO12" i="2"/>
  <c r="DP11" i="2"/>
  <c r="DQ11" i="2"/>
  <c r="DR11" i="2"/>
  <c r="DS11" i="2"/>
  <c r="CT12" i="2"/>
  <c r="CU11" i="2"/>
  <c r="CV11" i="2"/>
  <c r="CW11" i="2"/>
  <c r="CX11" i="2"/>
  <c r="BY12" i="2"/>
  <c r="BZ11" i="2"/>
  <c r="CA11" i="2"/>
  <c r="CB11" i="2"/>
  <c r="CC11" i="2"/>
  <c r="BD12" i="2"/>
  <c r="BE11" i="2"/>
  <c r="BF11" i="2"/>
  <c r="BG11" i="2"/>
  <c r="BH11" i="2"/>
  <c r="N12" i="2"/>
  <c r="O11" i="2"/>
  <c r="P11" i="2"/>
  <c r="Q11" i="2"/>
  <c r="R11" i="2"/>
  <c r="GA11" i="2"/>
  <c r="GB11" i="2"/>
  <c r="GC11" i="2"/>
  <c r="GD11" i="2"/>
  <c r="GV11" i="2"/>
  <c r="GW11" i="2"/>
  <c r="GX11" i="2"/>
  <c r="GY11" i="2"/>
  <c r="AJ11" i="2"/>
  <c r="AK11" i="2"/>
  <c r="AL11" i="2"/>
  <c r="AM11" i="2"/>
  <c r="FE13" i="2"/>
  <c r="FF12" i="2"/>
  <c r="FG12" i="2"/>
  <c r="FH12" i="2"/>
  <c r="FI12" i="2"/>
  <c r="EJ13" i="2"/>
  <c r="EK12" i="2"/>
  <c r="EL12" i="2"/>
  <c r="EM12" i="2"/>
  <c r="EN12" i="2"/>
  <c r="DO13" i="2"/>
  <c r="DP12" i="2"/>
  <c r="DQ12" i="2"/>
  <c r="DR12" i="2"/>
  <c r="DS12" i="2"/>
  <c r="CT13" i="2"/>
  <c r="CU12" i="2"/>
  <c r="CV12" i="2"/>
  <c r="CW12" i="2"/>
  <c r="CX12" i="2"/>
  <c r="BY13" i="2"/>
  <c r="BZ12" i="2"/>
  <c r="CA12" i="2"/>
  <c r="CB12" i="2"/>
  <c r="CC12" i="2"/>
  <c r="BD13" i="2"/>
  <c r="BE12" i="2"/>
  <c r="BF12" i="2"/>
  <c r="BG12" i="2"/>
  <c r="BH12" i="2"/>
  <c r="N13" i="2"/>
  <c r="O12" i="2"/>
  <c r="P12" i="2"/>
  <c r="Q12" i="2"/>
  <c r="R12" i="2"/>
  <c r="GA12" i="2"/>
  <c r="GB12" i="2"/>
  <c r="GC12" i="2"/>
  <c r="GD12" i="2"/>
  <c r="GV12" i="2"/>
  <c r="GW12" i="2"/>
  <c r="GX12" i="2"/>
  <c r="GY12" i="2"/>
  <c r="AJ12" i="2"/>
  <c r="AK12" i="2"/>
  <c r="AL12" i="2"/>
  <c r="AM12" i="2"/>
  <c r="FE14" i="2"/>
  <c r="FF13" i="2"/>
  <c r="FG13" i="2"/>
  <c r="FH13" i="2"/>
  <c r="FI13" i="2"/>
  <c r="EJ14" i="2"/>
  <c r="EK13" i="2"/>
  <c r="EL13" i="2"/>
  <c r="EM13" i="2"/>
  <c r="EN13" i="2"/>
  <c r="DO14" i="2"/>
  <c r="DP13" i="2"/>
  <c r="DQ13" i="2"/>
  <c r="DR13" i="2"/>
  <c r="DS13" i="2"/>
  <c r="CT14" i="2"/>
  <c r="CU13" i="2"/>
  <c r="CV13" i="2"/>
  <c r="CW13" i="2"/>
  <c r="CX13" i="2"/>
  <c r="BY14" i="2"/>
  <c r="BZ13" i="2"/>
  <c r="CA13" i="2"/>
  <c r="CB13" i="2"/>
  <c r="CC13" i="2"/>
  <c r="BD14" i="2"/>
  <c r="BE13" i="2"/>
  <c r="BF13" i="2"/>
  <c r="BG13" i="2"/>
  <c r="BH13" i="2"/>
  <c r="N14" i="2"/>
  <c r="O13" i="2"/>
  <c r="P13" i="2"/>
  <c r="Q13" i="2"/>
  <c r="R13" i="2"/>
  <c r="GA13" i="2"/>
  <c r="GB13" i="2"/>
  <c r="GC13" i="2"/>
  <c r="GD13" i="2"/>
  <c r="GV13" i="2"/>
  <c r="GW13" i="2"/>
  <c r="GX13" i="2"/>
  <c r="GY13" i="2"/>
  <c r="AJ13" i="2"/>
  <c r="AK13" i="2"/>
  <c r="AL13" i="2"/>
  <c r="AM13" i="2"/>
  <c r="FE15" i="2"/>
  <c r="FF14" i="2"/>
  <c r="FG14" i="2"/>
  <c r="FH14" i="2"/>
  <c r="FI14" i="2"/>
  <c r="EJ15" i="2"/>
  <c r="EK14" i="2"/>
  <c r="EL14" i="2"/>
  <c r="EM14" i="2"/>
  <c r="EN14" i="2"/>
  <c r="DO15" i="2"/>
  <c r="DP14" i="2"/>
  <c r="DQ14" i="2"/>
  <c r="DR14" i="2"/>
  <c r="DS14" i="2"/>
  <c r="CT15" i="2"/>
  <c r="CU14" i="2"/>
  <c r="CV14" i="2"/>
  <c r="CW14" i="2"/>
  <c r="CX14" i="2"/>
  <c r="BY15" i="2"/>
  <c r="BZ14" i="2"/>
  <c r="CA14" i="2"/>
  <c r="CB14" i="2"/>
  <c r="CC14" i="2"/>
  <c r="BD15" i="2"/>
  <c r="BE14" i="2"/>
  <c r="BF14" i="2"/>
  <c r="BG14" i="2"/>
  <c r="BH14" i="2"/>
  <c r="N15" i="2"/>
  <c r="O14" i="2"/>
  <c r="P14" i="2"/>
  <c r="Q14" i="2"/>
  <c r="R14" i="2"/>
  <c r="GA14" i="2"/>
  <c r="GB14" i="2"/>
  <c r="GC14" i="2"/>
  <c r="GD14" i="2"/>
  <c r="GV14" i="2"/>
  <c r="GW14" i="2"/>
  <c r="GX14" i="2"/>
  <c r="GY14" i="2"/>
  <c r="AJ14" i="2"/>
  <c r="AK14" i="2"/>
  <c r="AL14" i="2"/>
  <c r="AM14" i="2"/>
  <c r="FE16" i="2"/>
  <c r="FF15" i="2"/>
  <c r="FG15" i="2"/>
  <c r="FH15" i="2"/>
  <c r="FI15" i="2"/>
  <c r="EJ16" i="2"/>
  <c r="EK15" i="2"/>
  <c r="EL15" i="2"/>
  <c r="EM15" i="2"/>
  <c r="EN15" i="2"/>
  <c r="DO16" i="2"/>
  <c r="DP15" i="2"/>
  <c r="DQ15" i="2"/>
  <c r="DR15" i="2"/>
  <c r="DS15" i="2"/>
  <c r="CT16" i="2"/>
  <c r="CU15" i="2"/>
  <c r="CV15" i="2"/>
  <c r="CW15" i="2"/>
  <c r="CX15" i="2"/>
  <c r="BY16" i="2"/>
  <c r="BZ15" i="2"/>
  <c r="CA15" i="2"/>
  <c r="CB15" i="2"/>
  <c r="CC15" i="2"/>
  <c r="BD16" i="2"/>
  <c r="BE15" i="2"/>
  <c r="BF15" i="2"/>
  <c r="BG15" i="2"/>
  <c r="BH15" i="2"/>
  <c r="N16" i="2"/>
  <c r="O15" i="2"/>
  <c r="P15" i="2"/>
  <c r="Q15" i="2"/>
  <c r="R15" i="2"/>
  <c r="GA15" i="2"/>
  <c r="GB15" i="2"/>
  <c r="GC15" i="2"/>
  <c r="GD15" i="2"/>
  <c r="GV15" i="2"/>
  <c r="GW15" i="2"/>
  <c r="GX15" i="2"/>
  <c r="GY15" i="2"/>
  <c r="AJ15" i="2"/>
  <c r="AK15" i="2"/>
  <c r="AL15" i="2"/>
  <c r="AM15" i="2"/>
  <c r="FE17" i="2"/>
  <c r="FF16" i="2"/>
  <c r="FG16" i="2"/>
  <c r="FH16" i="2"/>
  <c r="FI16" i="2"/>
  <c r="EJ17" i="2"/>
  <c r="EK16" i="2"/>
  <c r="EL16" i="2"/>
  <c r="EM16" i="2"/>
  <c r="EN16" i="2"/>
  <c r="DO17" i="2"/>
  <c r="DP16" i="2"/>
  <c r="DQ16" i="2"/>
  <c r="DR16" i="2"/>
  <c r="DS16" i="2"/>
  <c r="CT17" i="2"/>
  <c r="CU16" i="2"/>
  <c r="CV16" i="2"/>
  <c r="CW16" i="2"/>
  <c r="CX16" i="2"/>
  <c r="BY17" i="2"/>
  <c r="BZ16" i="2"/>
  <c r="CA16" i="2"/>
  <c r="CB16" i="2"/>
  <c r="CC16" i="2"/>
  <c r="BD17" i="2"/>
  <c r="BE16" i="2"/>
  <c r="BF16" i="2"/>
  <c r="BG16" i="2"/>
  <c r="BH16" i="2"/>
  <c r="N17" i="2"/>
  <c r="O16" i="2"/>
  <c r="P16" i="2"/>
  <c r="Q16" i="2"/>
  <c r="R16" i="2"/>
  <c r="GA16" i="2"/>
  <c r="GB16" i="2"/>
  <c r="GC16" i="2"/>
  <c r="GD16" i="2"/>
  <c r="GV16" i="2"/>
  <c r="GW16" i="2"/>
  <c r="GX16" i="2"/>
  <c r="GY16" i="2"/>
  <c r="AJ16" i="2"/>
  <c r="AK16" i="2"/>
  <c r="AL16" i="2"/>
  <c r="AM16" i="2"/>
  <c r="FE18" i="2"/>
  <c r="FF17" i="2"/>
  <c r="FG17" i="2"/>
  <c r="FH17" i="2"/>
  <c r="FI17" i="2"/>
  <c r="EJ18" i="2"/>
  <c r="EK17" i="2"/>
  <c r="EL17" i="2"/>
  <c r="EM17" i="2"/>
  <c r="EN17" i="2"/>
  <c r="DO18" i="2"/>
  <c r="DP17" i="2"/>
  <c r="DQ17" i="2"/>
  <c r="DR17" i="2"/>
  <c r="DS17" i="2"/>
  <c r="CT18" i="2"/>
  <c r="CU17" i="2"/>
  <c r="CV17" i="2"/>
  <c r="CW17" i="2"/>
  <c r="CX17" i="2"/>
  <c r="BY18" i="2"/>
  <c r="BZ17" i="2"/>
  <c r="CA17" i="2"/>
  <c r="CB17" i="2"/>
  <c r="CC17" i="2"/>
  <c r="BD18" i="2"/>
  <c r="BE17" i="2"/>
  <c r="BF17" i="2"/>
  <c r="BG17" i="2"/>
  <c r="BH17" i="2"/>
  <c r="N18" i="2"/>
  <c r="O17" i="2"/>
  <c r="P17" i="2"/>
  <c r="Q17" i="2"/>
  <c r="R17" i="2"/>
  <c r="GA17" i="2"/>
  <c r="GB17" i="2"/>
  <c r="GC17" i="2"/>
  <c r="GD17" i="2"/>
  <c r="GV17" i="2"/>
  <c r="GW17" i="2"/>
  <c r="GX17" i="2"/>
  <c r="GY17" i="2"/>
  <c r="AJ17" i="2"/>
  <c r="AK17" i="2"/>
  <c r="AL17" i="2"/>
  <c r="AM17" i="2"/>
  <c r="FE19" i="2"/>
  <c r="FF18" i="2"/>
  <c r="FG18" i="2"/>
  <c r="FH18" i="2"/>
  <c r="FI18" i="2"/>
  <c r="EJ19" i="2"/>
  <c r="EK18" i="2"/>
  <c r="EL18" i="2"/>
  <c r="EM18" i="2"/>
  <c r="EN18" i="2"/>
  <c r="DO19" i="2"/>
  <c r="DP18" i="2"/>
  <c r="DQ18" i="2"/>
  <c r="DR18" i="2"/>
  <c r="DS18" i="2"/>
  <c r="CT19" i="2"/>
  <c r="CU18" i="2"/>
  <c r="CV18" i="2"/>
  <c r="CW18" i="2"/>
  <c r="CX18" i="2"/>
  <c r="BY19" i="2"/>
  <c r="BZ18" i="2"/>
  <c r="CA18" i="2"/>
  <c r="CB18" i="2"/>
  <c r="CC18" i="2"/>
  <c r="BD19" i="2"/>
  <c r="BE18" i="2"/>
  <c r="BF18" i="2"/>
  <c r="BG18" i="2"/>
  <c r="BH18" i="2"/>
  <c r="N19" i="2"/>
  <c r="O18" i="2"/>
  <c r="P18" i="2"/>
  <c r="Q18" i="2"/>
  <c r="R18" i="2"/>
  <c r="GA18" i="2"/>
  <c r="GB18" i="2"/>
  <c r="GC18" i="2"/>
  <c r="GD18" i="2"/>
  <c r="GV18" i="2"/>
  <c r="GW18" i="2"/>
  <c r="GX18" i="2"/>
  <c r="GY18" i="2"/>
  <c r="AJ18" i="2"/>
  <c r="AK18" i="2"/>
  <c r="AL18" i="2"/>
  <c r="AM18" i="2"/>
  <c r="FE20" i="2"/>
  <c r="FF19" i="2"/>
  <c r="FG19" i="2"/>
  <c r="FH19" i="2"/>
  <c r="FI19" i="2"/>
  <c r="EJ20" i="2"/>
  <c r="EK19" i="2"/>
  <c r="EL19" i="2"/>
  <c r="EM19" i="2"/>
  <c r="EN19" i="2"/>
  <c r="DO20" i="2"/>
  <c r="DP19" i="2"/>
  <c r="DQ19" i="2"/>
  <c r="DR19" i="2"/>
  <c r="DS19" i="2"/>
  <c r="CT20" i="2"/>
  <c r="CU19" i="2"/>
  <c r="CV19" i="2"/>
  <c r="CW19" i="2"/>
  <c r="CX19" i="2"/>
  <c r="BY20" i="2"/>
  <c r="BZ19" i="2"/>
  <c r="CA19" i="2"/>
  <c r="CB19" i="2"/>
  <c r="CC19" i="2"/>
  <c r="BD20" i="2"/>
  <c r="BD21" i="2"/>
  <c r="BD22" i="2"/>
  <c r="BD23" i="2"/>
  <c r="BD24" i="2"/>
  <c r="BD25" i="2"/>
  <c r="BD26" i="2"/>
  <c r="BD27" i="2"/>
  <c r="BD28" i="2"/>
  <c r="BD29" i="2"/>
  <c r="BD30" i="2"/>
  <c r="BD31" i="2"/>
  <c r="BD32" i="2"/>
  <c r="BD33" i="2"/>
  <c r="BD34" i="2"/>
  <c r="BD35" i="2"/>
  <c r="BD36" i="2"/>
  <c r="BD37" i="2"/>
  <c r="BD38" i="2"/>
  <c r="BD39" i="2"/>
  <c r="BD40" i="2"/>
  <c r="BD41" i="2"/>
  <c r="BD42" i="2"/>
  <c r="BD43" i="2"/>
  <c r="BD44" i="2"/>
  <c r="BD45" i="2"/>
  <c r="BD46" i="2"/>
  <c r="BD47" i="2"/>
  <c r="BD48" i="2"/>
  <c r="BD49" i="2"/>
  <c r="BD50" i="2"/>
  <c r="BD51" i="2"/>
  <c r="BD52" i="2"/>
  <c r="BD53" i="2"/>
  <c r="BD54" i="2"/>
  <c r="BD55" i="2"/>
  <c r="BD56" i="2"/>
  <c r="BD57" i="2"/>
  <c r="BD58" i="2"/>
  <c r="BD59" i="2"/>
  <c r="BD60" i="2"/>
  <c r="BD61" i="2"/>
  <c r="BD62" i="2"/>
  <c r="BD63" i="2"/>
  <c r="BD64" i="2"/>
  <c r="BD65" i="2"/>
  <c r="BD66" i="2"/>
  <c r="BD67" i="2"/>
  <c r="BD68" i="2"/>
  <c r="BD69" i="2"/>
  <c r="BD70" i="2"/>
  <c r="BD71" i="2"/>
  <c r="BD72" i="2"/>
  <c r="BD73" i="2"/>
  <c r="BD74" i="2"/>
  <c r="BD75" i="2"/>
  <c r="BD76" i="2"/>
  <c r="BD77" i="2"/>
  <c r="BD78" i="2"/>
  <c r="BD79" i="2"/>
  <c r="BD80" i="2"/>
  <c r="BD81" i="2"/>
  <c r="BD82" i="2"/>
  <c r="BD83" i="2"/>
  <c r="BD84" i="2"/>
  <c r="BD85" i="2"/>
  <c r="BD86" i="2"/>
  <c r="BD87" i="2"/>
  <c r="BD88" i="2"/>
  <c r="BD89" i="2"/>
  <c r="BD90" i="2"/>
  <c r="BD91" i="2"/>
  <c r="BD92" i="2"/>
  <c r="BD93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BD124" i="2"/>
  <c r="BD125" i="2"/>
  <c r="BD126" i="2"/>
  <c r="BD127" i="2"/>
  <c r="BD128" i="2"/>
  <c r="BD129" i="2"/>
  <c r="BD130" i="2"/>
  <c r="BD131" i="2"/>
  <c r="BD132" i="2"/>
  <c r="BD133" i="2"/>
  <c r="BD134" i="2"/>
  <c r="BD135" i="2"/>
  <c r="BD136" i="2"/>
  <c r="BD137" i="2"/>
  <c r="BD138" i="2"/>
  <c r="BD139" i="2"/>
  <c r="BD140" i="2"/>
  <c r="BD141" i="2"/>
  <c r="BD142" i="2"/>
  <c r="BD143" i="2"/>
  <c r="BD144" i="2"/>
  <c r="BD145" i="2"/>
  <c r="BD146" i="2"/>
  <c r="BD147" i="2"/>
  <c r="BD148" i="2"/>
  <c r="BD149" i="2"/>
  <c r="BD150" i="2"/>
  <c r="BD151" i="2"/>
  <c r="BD152" i="2"/>
  <c r="BD153" i="2"/>
  <c r="BD154" i="2"/>
  <c r="BE19" i="2"/>
  <c r="BF19" i="2"/>
  <c r="BG19" i="2"/>
  <c r="BH19" i="2"/>
  <c r="N20" i="2"/>
  <c r="O19" i="2"/>
  <c r="P19" i="2"/>
  <c r="Q19" i="2"/>
  <c r="R19" i="2"/>
  <c r="GA19" i="2"/>
  <c r="GB19" i="2"/>
  <c r="GC19" i="2"/>
  <c r="GD19" i="2"/>
  <c r="GV19" i="2"/>
  <c r="GW19" i="2"/>
  <c r="GX19" i="2"/>
  <c r="GY19" i="2"/>
  <c r="AJ19" i="2"/>
  <c r="AK19" i="2"/>
  <c r="AL19" i="2"/>
  <c r="AM19" i="2"/>
  <c r="FE21" i="2"/>
  <c r="FF20" i="2"/>
  <c r="FG20" i="2"/>
  <c r="FH20" i="2"/>
  <c r="FI20" i="2"/>
  <c r="EJ21" i="2"/>
  <c r="EK20" i="2"/>
  <c r="EL20" i="2"/>
  <c r="EM20" i="2"/>
  <c r="EN20" i="2"/>
  <c r="DO21" i="2"/>
  <c r="DP20" i="2"/>
  <c r="DQ20" i="2"/>
  <c r="DR20" i="2"/>
  <c r="DS20" i="2"/>
  <c r="CT21" i="2"/>
  <c r="CU20" i="2"/>
  <c r="CV20" i="2"/>
  <c r="CW20" i="2"/>
  <c r="CX20" i="2"/>
  <c r="BY21" i="2"/>
  <c r="BZ20" i="2"/>
  <c r="CA20" i="2"/>
  <c r="CB20" i="2"/>
  <c r="CC20" i="2"/>
  <c r="BD155" i="2"/>
  <c r="BE154" i="2"/>
  <c r="BF154" i="2"/>
  <c r="BG154" i="2"/>
  <c r="BH154" i="2"/>
  <c r="N21" i="2"/>
  <c r="O20" i="2"/>
  <c r="P20" i="2"/>
  <c r="Q20" i="2"/>
  <c r="R20" i="2"/>
  <c r="GA20" i="2"/>
  <c r="GB20" i="2"/>
  <c r="GC20" i="2"/>
  <c r="GD20" i="2"/>
  <c r="GV20" i="2"/>
  <c r="GW20" i="2"/>
  <c r="GX20" i="2"/>
  <c r="GY20" i="2"/>
  <c r="AJ20" i="2"/>
  <c r="AK20" i="2"/>
  <c r="AL20" i="2"/>
  <c r="AM20" i="2"/>
  <c r="FE22" i="2"/>
  <c r="FF21" i="2"/>
  <c r="FG21" i="2"/>
  <c r="FH21" i="2"/>
  <c r="FI21" i="2"/>
  <c r="EJ22" i="2"/>
  <c r="EK21" i="2"/>
  <c r="EL21" i="2"/>
  <c r="EM21" i="2"/>
  <c r="EN21" i="2"/>
  <c r="DO22" i="2"/>
  <c r="DP21" i="2"/>
  <c r="DQ21" i="2"/>
  <c r="DR21" i="2"/>
  <c r="DS21" i="2"/>
  <c r="CT22" i="2"/>
  <c r="CU21" i="2"/>
  <c r="CV21" i="2"/>
  <c r="CW21" i="2"/>
  <c r="CX21" i="2"/>
  <c r="BY22" i="2"/>
  <c r="BZ21" i="2"/>
  <c r="CA21" i="2"/>
  <c r="CB21" i="2"/>
  <c r="CC21" i="2"/>
  <c r="BD156" i="2"/>
  <c r="BE155" i="2"/>
  <c r="BF155" i="2"/>
  <c r="BG155" i="2"/>
  <c r="BH155" i="2"/>
  <c r="N22" i="2"/>
  <c r="O21" i="2"/>
  <c r="P21" i="2"/>
  <c r="Q21" i="2"/>
  <c r="R21" i="2"/>
  <c r="GA21" i="2"/>
  <c r="GB21" i="2"/>
  <c r="GC21" i="2"/>
  <c r="GD21" i="2"/>
  <c r="GV21" i="2"/>
  <c r="GW21" i="2"/>
  <c r="GX21" i="2"/>
  <c r="GY21" i="2"/>
  <c r="AJ21" i="2"/>
  <c r="AK21" i="2"/>
  <c r="AL21" i="2"/>
  <c r="AM21" i="2"/>
  <c r="FE23" i="2"/>
  <c r="FF22" i="2"/>
  <c r="FG22" i="2"/>
  <c r="FH22" i="2"/>
  <c r="FI22" i="2"/>
  <c r="EJ23" i="2"/>
  <c r="EK22" i="2"/>
  <c r="EL22" i="2"/>
  <c r="EM22" i="2"/>
  <c r="EN22" i="2"/>
  <c r="DO23" i="2"/>
  <c r="DP22" i="2"/>
  <c r="DQ22" i="2"/>
  <c r="DR22" i="2"/>
  <c r="DS22" i="2"/>
  <c r="CT23" i="2"/>
  <c r="CU22" i="2"/>
  <c r="CV22" i="2"/>
  <c r="CW22" i="2"/>
  <c r="CX22" i="2"/>
  <c r="BY23" i="2"/>
  <c r="BZ22" i="2"/>
  <c r="CA22" i="2"/>
  <c r="CB22" i="2"/>
  <c r="CC22" i="2"/>
  <c r="BD157" i="2"/>
  <c r="BE156" i="2"/>
  <c r="BF156" i="2"/>
  <c r="BG156" i="2"/>
  <c r="BH156" i="2"/>
  <c r="N23" i="2"/>
  <c r="O22" i="2"/>
  <c r="P22" i="2"/>
  <c r="Q22" i="2"/>
  <c r="R22" i="2"/>
  <c r="GA22" i="2"/>
  <c r="GB22" i="2"/>
  <c r="GC22" i="2"/>
  <c r="GD22" i="2"/>
  <c r="GV22" i="2"/>
  <c r="GW22" i="2"/>
  <c r="GX22" i="2"/>
  <c r="GY22" i="2"/>
  <c r="AJ22" i="2"/>
  <c r="AK22" i="2"/>
  <c r="AL22" i="2"/>
  <c r="AM22" i="2"/>
  <c r="FE24" i="2"/>
  <c r="FF23" i="2"/>
  <c r="FG23" i="2"/>
  <c r="FH23" i="2"/>
  <c r="FI23" i="2"/>
  <c r="EJ24" i="2"/>
  <c r="EK23" i="2"/>
  <c r="EL23" i="2"/>
  <c r="EM23" i="2"/>
  <c r="EN23" i="2"/>
  <c r="DO24" i="2"/>
  <c r="DP23" i="2"/>
  <c r="DQ23" i="2"/>
  <c r="DR23" i="2"/>
  <c r="DS23" i="2"/>
  <c r="CT24" i="2"/>
  <c r="CU23" i="2"/>
  <c r="CV23" i="2"/>
  <c r="CW23" i="2"/>
  <c r="CX23" i="2"/>
  <c r="BY24" i="2"/>
  <c r="BZ23" i="2"/>
  <c r="CA23" i="2"/>
  <c r="CB23" i="2"/>
  <c r="CC23" i="2"/>
  <c r="BD158" i="2"/>
  <c r="BE157" i="2"/>
  <c r="BF157" i="2"/>
  <c r="BG157" i="2"/>
  <c r="BH157" i="2"/>
  <c r="N24" i="2"/>
  <c r="O23" i="2"/>
  <c r="P23" i="2"/>
  <c r="Q23" i="2"/>
  <c r="R23" i="2"/>
  <c r="GA23" i="2"/>
  <c r="GB23" i="2"/>
  <c r="GC23" i="2"/>
  <c r="GD23" i="2"/>
  <c r="GV23" i="2"/>
  <c r="GW23" i="2"/>
  <c r="GX23" i="2"/>
  <c r="GY23" i="2"/>
  <c r="AJ23" i="2"/>
  <c r="AK23" i="2"/>
  <c r="AL23" i="2"/>
  <c r="AM23" i="2"/>
  <c r="FE25" i="2"/>
  <c r="FF24" i="2"/>
  <c r="FG24" i="2"/>
  <c r="FH24" i="2"/>
  <c r="FI24" i="2"/>
  <c r="EJ25" i="2"/>
  <c r="EK24" i="2"/>
  <c r="EL24" i="2"/>
  <c r="EM24" i="2"/>
  <c r="EN24" i="2"/>
  <c r="DO25" i="2"/>
  <c r="DP24" i="2"/>
  <c r="DQ24" i="2"/>
  <c r="DR24" i="2"/>
  <c r="DS24" i="2"/>
  <c r="CT25" i="2"/>
  <c r="CU24" i="2"/>
  <c r="CV24" i="2"/>
  <c r="CW24" i="2"/>
  <c r="CX24" i="2"/>
  <c r="BY25" i="2"/>
  <c r="BZ24" i="2"/>
  <c r="CA24" i="2"/>
  <c r="CB24" i="2"/>
  <c r="CC24" i="2"/>
  <c r="BD159" i="2"/>
  <c r="BE158" i="2"/>
  <c r="BF158" i="2"/>
  <c r="BG158" i="2"/>
  <c r="BH158" i="2"/>
  <c r="N25" i="2"/>
  <c r="O24" i="2"/>
  <c r="P24" i="2"/>
  <c r="Q24" i="2"/>
  <c r="R24" i="2"/>
  <c r="GA24" i="2"/>
  <c r="GB24" i="2"/>
  <c r="GC24" i="2"/>
  <c r="GD24" i="2"/>
  <c r="GV24" i="2"/>
  <c r="GW24" i="2"/>
  <c r="GX24" i="2"/>
  <c r="GY24" i="2"/>
  <c r="AJ24" i="2"/>
  <c r="AK24" i="2"/>
  <c r="AL24" i="2"/>
  <c r="AM24" i="2"/>
  <c r="FE26" i="2"/>
  <c r="FF25" i="2"/>
  <c r="FG25" i="2"/>
  <c r="FH25" i="2"/>
  <c r="FI25" i="2"/>
  <c r="EJ26" i="2"/>
  <c r="EK25" i="2"/>
  <c r="EL25" i="2"/>
  <c r="EM25" i="2"/>
  <c r="EN25" i="2"/>
  <c r="DO26" i="2"/>
  <c r="DP25" i="2"/>
  <c r="DQ25" i="2"/>
  <c r="DR25" i="2"/>
  <c r="DS25" i="2"/>
  <c r="CT26" i="2"/>
  <c r="CU25" i="2"/>
  <c r="CV25" i="2"/>
  <c r="CW25" i="2"/>
  <c r="CX25" i="2"/>
  <c r="BY26" i="2"/>
  <c r="BZ25" i="2"/>
  <c r="CA25" i="2"/>
  <c r="CB25" i="2"/>
  <c r="CC25" i="2"/>
  <c r="BD160" i="2"/>
  <c r="BE159" i="2"/>
  <c r="BF159" i="2"/>
  <c r="BG159" i="2"/>
  <c r="BH159" i="2"/>
  <c r="N26" i="2"/>
  <c r="O25" i="2"/>
  <c r="P25" i="2"/>
  <c r="Q25" i="2"/>
  <c r="R25" i="2"/>
  <c r="GA25" i="2"/>
  <c r="GB25" i="2"/>
  <c r="GC25" i="2"/>
  <c r="GD25" i="2"/>
  <c r="GV25" i="2"/>
  <c r="GW25" i="2"/>
  <c r="GX25" i="2"/>
  <c r="GY25" i="2"/>
  <c r="AJ25" i="2"/>
  <c r="AK25" i="2"/>
  <c r="AL25" i="2"/>
  <c r="AM25" i="2"/>
  <c r="FE27" i="2"/>
  <c r="FF26" i="2"/>
  <c r="FG26" i="2"/>
  <c r="FH26" i="2"/>
  <c r="FI26" i="2"/>
  <c r="EJ27" i="2"/>
  <c r="EK26" i="2"/>
  <c r="EL26" i="2"/>
  <c r="EM26" i="2"/>
  <c r="EN26" i="2"/>
  <c r="DO27" i="2"/>
  <c r="DP26" i="2"/>
  <c r="DQ26" i="2"/>
  <c r="DR26" i="2"/>
  <c r="DS26" i="2"/>
  <c r="CT27" i="2"/>
  <c r="CU26" i="2"/>
  <c r="CV26" i="2"/>
  <c r="CW26" i="2"/>
  <c r="CX26" i="2"/>
  <c r="BY27" i="2"/>
  <c r="BZ26" i="2"/>
  <c r="CA26" i="2"/>
  <c r="CB26" i="2"/>
  <c r="CC26" i="2"/>
  <c r="BD161" i="2"/>
  <c r="BE160" i="2"/>
  <c r="BF160" i="2"/>
  <c r="BG160" i="2"/>
  <c r="BH160" i="2"/>
  <c r="N27" i="2"/>
  <c r="O26" i="2"/>
  <c r="P26" i="2"/>
  <c r="Q26" i="2"/>
  <c r="R26" i="2"/>
  <c r="GA26" i="2"/>
  <c r="GB26" i="2"/>
  <c r="GC26" i="2"/>
  <c r="GD26" i="2"/>
  <c r="GV26" i="2"/>
  <c r="GW26" i="2"/>
  <c r="GX26" i="2"/>
  <c r="GY26" i="2"/>
  <c r="AJ26" i="2"/>
  <c r="AK26" i="2"/>
  <c r="AL26" i="2"/>
  <c r="AM26" i="2"/>
  <c r="FE28" i="2"/>
  <c r="FF27" i="2"/>
  <c r="FG27" i="2"/>
  <c r="FH27" i="2"/>
  <c r="FI27" i="2"/>
  <c r="EJ28" i="2"/>
  <c r="EK27" i="2"/>
  <c r="EL27" i="2"/>
  <c r="EM27" i="2"/>
  <c r="EN27" i="2"/>
  <c r="DO28" i="2"/>
  <c r="DP27" i="2"/>
  <c r="DQ27" i="2"/>
  <c r="DR27" i="2"/>
  <c r="DS27" i="2"/>
  <c r="CT28" i="2"/>
  <c r="CU27" i="2"/>
  <c r="CV27" i="2"/>
  <c r="CW27" i="2"/>
  <c r="CX27" i="2"/>
  <c r="BY28" i="2"/>
  <c r="BZ27" i="2"/>
  <c r="CA27" i="2"/>
  <c r="CB27" i="2"/>
  <c r="CC27" i="2"/>
  <c r="BD162" i="2"/>
  <c r="BE161" i="2"/>
  <c r="BF161" i="2"/>
  <c r="BG161" i="2"/>
  <c r="BH161" i="2"/>
  <c r="N28" i="2"/>
  <c r="O27" i="2"/>
  <c r="P27" i="2"/>
  <c r="Q27" i="2"/>
  <c r="R27" i="2"/>
  <c r="GA27" i="2"/>
  <c r="GB27" i="2"/>
  <c r="GC27" i="2"/>
  <c r="GD27" i="2"/>
  <c r="GV27" i="2"/>
  <c r="GW27" i="2"/>
  <c r="GX27" i="2"/>
  <c r="GY27" i="2"/>
  <c r="AJ27" i="2"/>
  <c r="AK27" i="2"/>
  <c r="AL27" i="2"/>
  <c r="AM27" i="2"/>
  <c r="FE29" i="2"/>
  <c r="FF28" i="2"/>
  <c r="FG28" i="2"/>
  <c r="FH28" i="2"/>
  <c r="FI28" i="2"/>
  <c r="EJ29" i="2"/>
  <c r="EK28" i="2"/>
  <c r="EL28" i="2"/>
  <c r="EM28" i="2"/>
  <c r="EN28" i="2"/>
  <c r="DO29" i="2"/>
  <c r="DP28" i="2"/>
  <c r="DQ28" i="2"/>
  <c r="DR28" i="2"/>
  <c r="DS28" i="2"/>
  <c r="CT29" i="2"/>
  <c r="CU28" i="2"/>
  <c r="CV28" i="2"/>
  <c r="CW28" i="2"/>
  <c r="CX28" i="2"/>
  <c r="BY29" i="2"/>
  <c r="BZ28" i="2"/>
  <c r="CA28" i="2"/>
  <c r="CB28" i="2"/>
  <c r="CC28" i="2"/>
  <c r="BD163" i="2"/>
  <c r="BE162" i="2"/>
  <c r="BF162" i="2"/>
  <c r="BG162" i="2"/>
  <c r="BH162" i="2"/>
  <c r="N29" i="2"/>
  <c r="O28" i="2"/>
  <c r="P28" i="2"/>
  <c r="Q28" i="2"/>
  <c r="R28" i="2"/>
  <c r="GA28" i="2"/>
  <c r="GB28" i="2"/>
  <c r="GC28" i="2"/>
  <c r="GD28" i="2"/>
  <c r="GV28" i="2"/>
  <c r="GW28" i="2"/>
  <c r="GX28" i="2"/>
  <c r="GY28" i="2"/>
  <c r="AJ28" i="2"/>
  <c r="AK28" i="2"/>
  <c r="AL28" i="2"/>
  <c r="AM28" i="2"/>
  <c r="FE30" i="2"/>
  <c r="FF29" i="2"/>
  <c r="FG29" i="2"/>
  <c r="FH29" i="2"/>
  <c r="FI29" i="2"/>
  <c r="EJ30" i="2"/>
  <c r="EK29" i="2"/>
  <c r="EL29" i="2"/>
  <c r="EM29" i="2"/>
  <c r="EN29" i="2"/>
  <c r="DO30" i="2"/>
  <c r="DP29" i="2"/>
  <c r="DQ29" i="2"/>
  <c r="DR29" i="2"/>
  <c r="DS29" i="2"/>
  <c r="CT30" i="2"/>
  <c r="CU29" i="2"/>
  <c r="CV29" i="2"/>
  <c r="CW29" i="2"/>
  <c r="CX29" i="2"/>
  <c r="BY30" i="2"/>
  <c r="BZ29" i="2"/>
  <c r="CA29" i="2"/>
  <c r="CB29" i="2"/>
  <c r="CC29" i="2"/>
  <c r="BD164" i="2"/>
  <c r="BE163" i="2"/>
  <c r="BF163" i="2"/>
  <c r="BG163" i="2"/>
  <c r="BH163" i="2"/>
  <c r="N30" i="2"/>
  <c r="O29" i="2"/>
  <c r="P29" i="2"/>
  <c r="Q29" i="2"/>
  <c r="R29" i="2"/>
  <c r="GA29" i="2"/>
  <c r="GB29" i="2"/>
  <c r="GC29" i="2"/>
  <c r="GD29" i="2"/>
  <c r="GV29" i="2"/>
  <c r="GW29" i="2"/>
  <c r="GX29" i="2"/>
  <c r="GY29" i="2"/>
  <c r="AJ29" i="2"/>
  <c r="AK29" i="2"/>
  <c r="AL29" i="2"/>
  <c r="AM29" i="2"/>
  <c r="FE31" i="2"/>
  <c r="FF30" i="2"/>
  <c r="FG30" i="2"/>
  <c r="FH30" i="2"/>
  <c r="FI30" i="2"/>
  <c r="EJ31" i="2"/>
  <c r="EK30" i="2"/>
  <c r="EL30" i="2"/>
  <c r="EM30" i="2"/>
  <c r="EN30" i="2"/>
  <c r="DO31" i="2"/>
  <c r="DP30" i="2"/>
  <c r="DQ30" i="2"/>
  <c r="DR30" i="2"/>
  <c r="DS30" i="2"/>
  <c r="CT31" i="2"/>
  <c r="CU30" i="2"/>
  <c r="CV30" i="2"/>
  <c r="CW30" i="2"/>
  <c r="CX30" i="2"/>
  <c r="BY31" i="2"/>
  <c r="BZ30" i="2"/>
  <c r="CA30" i="2"/>
  <c r="CB30" i="2"/>
  <c r="CC30" i="2"/>
  <c r="BD165" i="2"/>
  <c r="BE164" i="2"/>
  <c r="BF164" i="2"/>
  <c r="BG164" i="2"/>
  <c r="BH164" i="2"/>
  <c r="N31" i="2"/>
  <c r="O30" i="2"/>
  <c r="P30" i="2"/>
  <c r="Q30" i="2"/>
  <c r="R30" i="2"/>
  <c r="GA30" i="2"/>
  <c r="GB30" i="2"/>
  <c r="GC30" i="2"/>
  <c r="GD30" i="2"/>
  <c r="GV30" i="2"/>
  <c r="GW30" i="2"/>
  <c r="GX30" i="2"/>
  <c r="GY30" i="2"/>
  <c r="AJ30" i="2"/>
  <c r="AK30" i="2"/>
  <c r="AL30" i="2"/>
  <c r="AM30" i="2"/>
  <c r="FE32" i="2"/>
  <c r="FF31" i="2"/>
  <c r="FG31" i="2"/>
  <c r="FH31" i="2"/>
  <c r="FI31" i="2"/>
  <c r="FK3" i="2"/>
  <c r="D13" i="4"/>
  <c r="EJ32" i="2"/>
  <c r="EK31" i="2"/>
  <c r="EL31" i="2"/>
  <c r="EM31" i="2"/>
  <c r="EN31" i="2"/>
  <c r="DO32" i="2"/>
  <c r="DP31" i="2"/>
  <c r="DQ31" i="2"/>
  <c r="DR31" i="2"/>
  <c r="DS31" i="2"/>
  <c r="CT32" i="2"/>
  <c r="CU31" i="2"/>
  <c r="CV31" i="2"/>
  <c r="CW31" i="2"/>
  <c r="CX31" i="2"/>
  <c r="BY32" i="2"/>
  <c r="BZ31" i="2"/>
  <c r="CA31" i="2"/>
  <c r="CB31" i="2"/>
  <c r="CC31" i="2"/>
  <c r="BD166" i="2"/>
  <c r="BE165" i="2"/>
  <c r="BF165" i="2"/>
  <c r="BG165" i="2"/>
  <c r="BH165" i="2"/>
  <c r="N32" i="2"/>
  <c r="O31" i="2"/>
  <c r="P31" i="2"/>
  <c r="Q31" i="2"/>
  <c r="R31" i="2"/>
  <c r="GA31" i="2"/>
  <c r="GB31" i="2"/>
  <c r="GC31" i="2"/>
  <c r="GD31" i="2"/>
  <c r="GV31" i="2"/>
  <c r="GW31" i="2"/>
  <c r="GX31" i="2"/>
  <c r="GY31" i="2"/>
  <c r="AJ31" i="2"/>
  <c r="AK31" i="2"/>
  <c r="AL31" i="2"/>
  <c r="AM31" i="2"/>
  <c r="FE33" i="2"/>
  <c r="FF32" i="2"/>
  <c r="FG32" i="2"/>
  <c r="FH32" i="2"/>
  <c r="FI32" i="2"/>
  <c r="EJ33" i="2"/>
  <c r="EK32" i="2"/>
  <c r="EL32" i="2"/>
  <c r="EM32" i="2"/>
  <c r="EN32" i="2"/>
  <c r="DO33" i="2"/>
  <c r="DP32" i="2"/>
  <c r="DQ32" i="2"/>
  <c r="DR32" i="2"/>
  <c r="DS32" i="2"/>
  <c r="CT33" i="2"/>
  <c r="CU32" i="2"/>
  <c r="CV32" i="2"/>
  <c r="CW32" i="2"/>
  <c r="CX32" i="2"/>
  <c r="BY33" i="2"/>
  <c r="BZ32" i="2"/>
  <c r="CA32" i="2"/>
  <c r="CB32" i="2"/>
  <c r="CC32" i="2"/>
  <c r="BD167" i="2"/>
  <c r="BE166" i="2"/>
  <c r="BF166" i="2"/>
  <c r="BG166" i="2"/>
  <c r="BH166" i="2"/>
  <c r="N33" i="2"/>
  <c r="O32" i="2"/>
  <c r="P32" i="2"/>
  <c r="Q32" i="2"/>
  <c r="R32" i="2"/>
  <c r="GA32" i="2"/>
  <c r="GB32" i="2"/>
  <c r="GC32" i="2"/>
  <c r="GD32" i="2"/>
  <c r="GV32" i="2"/>
  <c r="GW32" i="2"/>
  <c r="GX32" i="2"/>
  <c r="GY32" i="2"/>
  <c r="AJ32" i="2"/>
  <c r="AK32" i="2"/>
  <c r="AL32" i="2"/>
  <c r="AM32" i="2"/>
  <c r="FE34" i="2"/>
  <c r="FF33" i="2"/>
  <c r="FG33" i="2"/>
  <c r="FH33" i="2"/>
  <c r="FI33" i="2"/>
  <c r="EJ34" i="2"/>
  <c r="EK33" i="2"/>
  <c r="EL33" i="2"/>
  <c r="EM33" i="2"/>
  <c r="EN33" i="2"/>
  <c r="EP3" i="2"/>
  <c r="D12" i="4"/>
  <c r="DO34" i="2"/>
  <c r="DP33" i="2"/>
  <c r="DQ33" i="2"/>
  <c r="DR33" i="2"/>
  <c r="DS33" i="2"/>
  <c r="DU3" i="2"/>
  <c r="D11" i="4"/>
  <c r="CT34" i="2"/>
  <c r="CU33" i="2"/>
  <c r="CV33" i="2"/>
  <c r="CW33" i="2"/>
  <c r="CX33" i="2"/>
  <c r="CZ3" i="2"/>
  <c r="D10" i="4"/>
  <c r="BY34" i="2"/>
  <c r="BZ33" i="2"/>
  <c r="CA33" i="2"/>
  <c r="CB33" i="2"/>
  <c r="CC33" i="2"/>
  <c r="CE3" i="2"/>
  <c r="D9" i="4"/>
  <c r="BD168" i="2"/>
  <c r="BE167" i="2"/>
  <c r="BF167" i="2"/>
  <c r="BG167" i="2"/>
  <c r="BH167" i="2"/>
  <c r="N34" i="2"/>
  <c r="O33" i="2"/>
  <c r="P33" i="2"/>
  <c r="Q33" i="2"/>
  <c r="R33" i="2"/>
  <c r="T3" i="2"/>
  <c r="GA33" i="2"/>
  <c r="GB33" i="2"/>
  <c r="GC33" i="2"/>
  <c r="GD33" i="2"/>
  <c r="GF3" i="2"/>
  <c r="D14" i="4"/>
  <c r="GV33" i="2"/>
  <c r="GW33" i="2"/>
  <c r="GX33" i="2"/>
  <c r="GY33" i="2"/>
  <c r="HA3" i="2"/>
  <c r="D15" i="4"/>
  <c r="AJ33" i="2"/>
  <c r="AK33" i="2"/>
  <c r="AL33" i="2"/>
  <c r="AM33" i="2"/>
  <c r="AO3" i="2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/>
  <c r="FH34" i="2"/>
  <c r="FI34" i="2"/>
  <c r="EJ35" i="2"/>
  <c r="EK34" i="2"/>
  <c r="EL34" i="2"/>
  <c r="EM34" i="2"/>
  <c r="EN34" i="2"/>
  <c r="DO35" i="2"/>
  <c r="DP34" i="2"/>
  <c r="DQ34" i="2"/>
  <c r="DR34" i="2"/>
  <c r="DS34" i="2"/>
  <c r="CT35" i="2"/>
  <c r="CU34" i="2"/>
  <c r="CV34" i="2"/>
  <c r="CW34" i="2"/>
  <c r="CX34" i="2"/>
  <c r="BY35" i="2"/>
  <c r="BZ34" i="2"/>
  <c r="CA34" i="2"/>
  <c r="CB34" i="2"/>
  <c r="CC34" i="2"/>
  <c r="BD169" i="2"/>
  <c r="BE168" i="2"/>
  <c r="BF168" i="2"/>
  <c r="BG168" i="2"/>
  <c r="BH168" i="2"/>
  <c r="N35" i="2"/>
  <c r="O34" i="2"/>
  <c r="P34" i="2"/>
  <c r="Q34" i="2"/>
  <c r="R34" i="2"/>
  <c r="GA34" i="2"/>
  <c r="GB34" i="2"/>
  <c r="GC34" i="2"/>
  <c r="GD34" i="2"/>
  <c r="GV34" i="2"/>
  <c r="GW34" i="2"/>
  <c r="GX34" i="2"/>
  <c r="GY34" i="2"/>
  <c r="AJ34" i="2"/>
  <c r="AK34" i="2"/>
  <c r="AL34" i="2"/>
  <c r="AM34" i="2"/>
  <c r="D7" i="4"/>
  <c r="FE36" i="2"/>
  <c r="FF35" i="2"/>
  <c r="FG35" i="2"/>
  <c r="FH35" i="2"/>
  <c r="FI35" i="2"/>
  <c r="EJ36" i="2"/>
  <c r="EK35" i="2"/>
  <c r="EL35" i="2"/>
  <c r="EM35" i="2"/>
  <c r="EN35" i="2"/>
  <c r="DO36" i="2"/>
  <c r="DP35" i="2"/>
  <c r="DQ35" i="2"/>
  <c r="DR35" i="2"/>
  <c r="DS35" i="2"/>
  <c r="CT36" i="2"/>
  <c r="CU35" i="2"/>
  <c r="CV35" i="2"/>
  <c r="CW35" i="2"/>
  <c r="CX35" i="2"/>
  <c r="BY36" i="2"/>
  <c r="BZ35" i="2"/>
  <c r="CA35" i="2"/>
  <c r="CB35" i="2"/>
  <c r="CC35" i="2"/>
  <c r="BD170" i="2"/>
  <c r="BE169" i="2"/>
  <c r="BF169" i="2"/>
  <c r="BG169" i="2"/>
  <c r="BH169" i="2"/>
  <c r="N36" i="2"/>
  <c r="O35" i="2"/>
  <c r="P35" i="2"/>
  <c r="Q35" i="2"/>
  <c r="R35" i="2"/>
  <c r="GA35" i="2"/>
  <c r="GB35" i="2"/>
  <c r="GC35" i="2"/>
  <c r="GD35" i="2"/>
  <c r="GV35" i="2"/>
  <c r="GW35" i="2"/>
  <c r="GX35" i="2"/>
  <c r="GY35" i="2"/>
  <c r="AJ35" i="2"/>
  <c r="AK35" i="2"/>
  <c r="AL35" i="2"/>
  <c r="AM35" i="2"/>
  <c r="FE37" i="2"/>
  <c r="FF36" i="2"/>
  <c r="FG36" i="2"/>
  <c r="FH36" i="2"/>
  <c r="FI36" i="2"/>
  <c r="EJ37" i="2"/>
  <c r="EK36" i="2"/>
  <c r="EL36" i="2"/>
  <c r="EM36" i="2"/>
  <c r="EN36" i="2"/>
  <c r="DO37" i="2"/>
  <c r="DP36" i="2"/>
  <c r="DQ36" i="2"/>
  <c r="DR36" i="2"/>
  <c r="DS36" i="2"/>
  <c r="CT37" i="2"/>
  <c r="CU36" i="2"/>
  <c r="CV36" i="2"/>
  <c r="CW36" i="2"/>
  <c r="CX36" i="2"/>
  <c r="BY37" i="2"/>
  <c r="BZ36" i="2"/>
  <c r="CA36" i="2"/>
  <c r="CB36" i="2"/>
  <c r="CC36" i="2"/>
  <c r="BD171" i="2"/>
  <c r="BE170" i="2"/>
  <c r="BF170" i="2"/>
  <c r="BG170" i="2"/>
  <c r="BH170" i="2"/>
  <c r="N37" i="2"/>
  <c r="O36" i="2"/>
  <c r="P36" i="2"/>
  <c r="Q36" i="2"/>
  <c r="R36" i="2"/>
  <c r="GA36" i="2"/>
  <c r="GB36" i="2"/>
  <c r="GC36" i="2"/>
  <c r="GD36" i="2"/>
  <c r="GV36" i="2"/>
  <c r="GW36" i="2"/>
  <c r="GX36" i="2"/>
  <c r="GY36" i="2"/>
  <c r="AJ36" i="2"/>
  <c r="AK36" i="2"/>
  <c r="AL36" i="2"/>
  <c r="AM36" i="2"/>
  <c r="FE38" i="2"/>
  <c r="FF37" i="2"/>
  <c r="FG37" i="2"/>
  <c r="FH37" i="2"/>
  <c r="FI37" i="2"/>
  <c r="EJ38" i="2"/>
  <c r="EK37" i="2"/>
  <c r="EL37" i="2"/>
  <c r="EM37" i="2"/>
  <c r="EN37" i="2"/>
  <c r="DO38" i="2"/>
  <c r="DP37" i="2"/>
  <c r="DQ37" i="2"/>
  <c r="DR37" i="2"/>
  <c r="DS37" i="2"/>
  <c r="CT38" i="2"/>
  <c r="CU37" i="2"/>
  <c r="CV37" i="2"/>
  <c r="CW37" i="2"/>
  <c r="CX37" i="2"/>
  <c r="BY38" i="2"/>
  <c r="BZ37" i="2"/>
  <c r="CA37" i="2"/>
  <c r="CB37" i="2"/>
  <c r="CC37" i="2"/>
  <c r="BD172" i="2"/>
  <c r="BE171" i="2"/>
  <c r="BF171" i="2"/>
  <c r="BG171" i="2"/>
  <c r="BH171" i="2"/>
  <c r="N38" i="2"/>
  <c r="O37" i="2"/>
  <c r="P37" i="2"/>
  <c r="Q37" i="2"/>
  <c r="R37" i="2"/>
  <c r="GA37" i="2"/>
  <c r="GB37" i="2"/>
  <c r="GC37" i="2"/>
  <c r="GD37" i="2"/>
  <c r="GV37" i="2"/>
  <c r="GW37" i="2"/>
  <c r="GX37" i="2"/>
  <c r="GY37" i="2"/>
  <c r="AJ37" i="2"/>
  <c r="AK37" i="2"/>
  <c r="AL37" i="2"/>
  <c r="AM37" i="2"/>
  <c r="FE39" i="2"/>
  <c r="FF38" i="2"/>
  <c r="FG38" i="2"/>
  <c r="FH38" i="2"/>
  <c r="FI38" i="2"/>
  <c r="EJ39" i="2"/>
  <c r="EK38" i="2"/>
  <c r="EL38" i="2"/>
  <c r="EM38" i="2"/>
  <c r="EN38" i="2"/>
  <c r="DO39" i="2"/>
  <c r="DP38" i="2"/>
  <c r="DQ38" i="2"/>
  <c r="DR38" i="2"/>
  <c r="DS38" i="2"/>
  <c r="CT39" i="2"/>
  <c r="CU38" i="2"/>
  <c r="CV38" i="2"/>
  <c r="CW38" i="2"/>
  <c r="CX38" i="2"/>
  <c r="BY39" i="2"/>
  <c r="BZ38" i="2"/>
  <c r="CA38" i="2"/>
  <c r="CB38" i="2"/>
  <c r="CC38" i="2"/>
  <c r="BD173" i="2"/>
  <c r="BE172" i="2"/>
  <c r="BF172" i="2"/>
  <c r="BG172" i="2"/>
  <c r="BH172" i="2"/>
  <c r="N39" i="2"/>
  <c r="O38" i="2"/>
  <c r="P38" i="2"/>
  <c r="Q38" i="2"/>
  <c r="R38" i="2"/>
  <c r="GA38" i="2"/>
  <c r="GB38" i="2"/>
  <c r="GC38" i="2"/>
  <c r="GD38" i="2"/>
  <c r="GV38" i="2"/>
  <c r="GW38" i="2"/>
  <c r="GX38" i="2"/>
  <c r="GY38" i="2"/>
  <c r="AJ38" i="2"/>
  <c r="AK38" i="2"/>
  <c r="AL38" i="2"/>
  <c r="AM38" i="2"/>
  <c r="FE40" i="2"/>
  <c r="FF39" i="2"/>
  <c r="FG39" i="2"/>
  <c r="FH39" i="2"/>
  <c r="FI39" i="2"/>
  <c r="EJ40" i="2"/>
  <c r="EK39" i="2"/>
  <c r="EL39" i="2"/>
  <c r="EM39" i="2"/>
  <c r="EN39" i="2"/>
  <c r="DO40" i="2"/>
  <c r="DP39" i="2"/>
  <c r="DQ39" i="2"/>
  <c r="DR39" i="2"/>
  <c r="DS39" i="2"/>
  <c r="CT40" i="2"/>
  <c r="CU39" i="2"/>
  <c r="CV39" i="2"/>
  <c r="CW39" i="2"/>
  <c r="CX39" i="2"/>
  <c r="BY40" i="2"/>
  <c r="BZ39" i="2"/>
  <c r="CA39" i="2"/>
  <c r="CB39" i="2"/>
  <c r="CC39" i="2"/>
  <c r="BD174" i="2"/>
  <c r="BE173" i="2"/>
  <c r="BF173" i="2"/>
  <c r="BG173" i="2"/>
  <c r="BH173" i="2"/>
  <c r="N40" i="2"/>
  <c r="O39" i="2"/>
  <c r="P39" i="2"/>
  <c r="Q39" i="2"/>
  <c r="R39" i="2"/>
  <c r="GA39" i="2"/>
  <c r="GB39" i="2"/>
  <c r="GC39" i="2"/>
  <c r="GD39" i="2"/>
  <c r="GV39" i="2"/>
  <c r="GW39" i="2"/>
  <c r="GX39" i="2"/>
  <c r="GY39" i="2"/>
  <c r="AJ39" i="2"/>
  <c r="AK39" i="2"/>
  <c r="AL39" i="2"/>
  <c r="AM39" i="2"/>
  <c r="FE41" i="2"/>
  <c r="FF40" i="2"/>
  <c r="FG40" i="2"/>
  <c r="FH40" i="2"/>
  <c r="FI40" i="2"/>
  <c r="EJ41" i="2"/>
  <c r="EK40" i="2"/>
  <c r="EL40" i="2"/>
  <c r="EM40" i="2"/>
  <c r="EN40" i="2"/>
  <c r="DO41" i="2"/>
  <c r="DP40" i="2"/>
  <c r="DQ40" i="2"/>
  <c r="DR40" i="2"/>
  <c r="DS40" i="2"/>
  <c r="CT41" i="2"/>
  <c r="CU40" i="2"/>
  <c r="CV40" i="2"/>
  <c r="CW40" i="2"/>
  <c r="CX40" i="2"/>
  <c r="BY41" i="2"/>
  <c r="BZ40" i="2"/>
  <c r="CA40" i="2"/>
  <c r="CB40" i="2"/>
  <c r="CC40" i="2"/>
  <c r="BD175" i="2"/>
  <c r="BE174" i="2"/>
  <c r="BF174" i="2"/>
  <c r="BG174" i="2"/>
  <c r="BH174" i="2"/>
  <c r="N41" i="2"/>
  <c r="O40" i="2"/>
  <c r="P40" i="2"/>
  <c r="Q40" i="2"/>
  <c r="R40" i="2"/>
  <c r="GA40" i="2"/>
  <c r="GB40" i="2"/>
  <c r="GC40" i="2"/>
  <c r="GD40" i="2"/>
  <c r="GV40" i="2"/>
  <c r="GW40" i="2"/>
  <c r="GX40" i="2"/>
  <c r="GY40" i="2"/>
  <c r="AJ40" i="2"/>
  <c r="AK40" i="2"/>
  <c r="AL40" i="2"/>
  <c r="AM40" i="2"/>
  <c r="FE42" i="2"/>
  <c r="FF41" i="2"/>
  <c r="FG41" i="2"/>
  <c r="FH41" i="2"/>
  <c r="FI41" i="2"/>
  <c r="EJ42" i="2"/>
  <c r="EK41" i="2"/>
  <c r="EL41" i="2"/>
  <c r="EM41" i="2"/>
  <c r="EN41" i="2"/>
  <c r="DO42" i="2"/>
  <c r="DP41" i="2"/>
  <c r="DQ41" i="2"/>
  <c r="DR41" i="2"/>
  <c r="DS41" i="2"/>
  <c r="CT42" i="2"/>
  <c r="CU41" i="2"/>
  <c r="CV41" i="2"/>
  <c r="CW41" i="2"/>
  <c r="CX41" i="2"/>
  <c r="BY42" i="2"/>
  <c r="BZ41" i="2"/>
  <c r="CA41" i="2"/>
  <c r="CB41" i="2"/>
  <c r="CC41" i="2"/>
  <c r="BD176" i="2"/>
  <c r="BE175" i="2"/>
  <c r="BF175" i="2"/>
  <c r="BG175" i="2"/>
  <c r="BH175" i="2"/>
  <c r="N42" i="2"/>
  <c r="O41" i="2"/>
  <c r="P41" i="2"/>
  <c r="Q41" i="2"/>
  <c r="R41" i="2"/>
  <c r="GA41" i="2"/>
  <c r="GB41" i="2"/>
  <c r="GC41" i="2"/>
  <c r="GD41" i="2"/>
  <c r="GV41" i="2"/>
  <c r="GW41" i="2"/>
  <c r="GX41" i="2"/>
  <c r="GY41" i="2"/>
  <c r="AJ41" i="2"/>
  <c r="AK41" i="2"/>
  <c r="AL41" i="2"/>
  <c r="AM41" i="2"/>
  <c r="FE43" i="2"/>
  <c r="FF42" i="2"/>
  <c r="FG42" i="2"/>
  <c r="FH42" i="2"/>
  <c r="FI42" i="2"/>
  <c r="EJ43" i="2"/>
  <c r="EK42" i="2"/>
  <c r="EL42" i="2"/>
  <c r="EM42" i="2"/>
  <c r="EN42" i="2"/>
  <c r="DO43" i="2"/>
  <c r="DP42" i="2"/>
  <c r="DQ42" i="2"/>
  <c r="DR42" i="2"/>
  <c r="DS42" i="2"/>
  <c r="CT43" i="2"/>
  <c r="CU42" i="2"/>
  <c r="CV42" i="2"/>
  <c r="CW42" i="2"/>
  <c r="CX42" i="2"/>
  <c r="BY43" i="2"/>
  <c r="BZ42" i="2"/>
  <c r="CA42" i="2"/>
  <c r="CB42" i="2"/>
  <c r="CC42" i="2"/>
  <c r="BD177" i="2"/>
  <c r="BE176" i="2"/>
  <c r="BF176" i="2"/>
  <c r="BG176" i="2"/>
  <c r="BH176" i="2"/>
  <c r="N43" i="2"/>
  <c r="O42" i="2"/>
  <c r="P42" i="2"/>
  <c r="Q42" i="2"/>
  <c r="R42" i="2"/>
  <c r="GA42" i="2"/>
  <c r="GB42" i="2"/>
  <c r="GC42" i="2"/>
  <c r="GD42" i="2"/>
  <c r="GV42" i="2"/>
  <c r="GW42" i="2"/>
  <c r="GX42" i="2"/>
  <c r="GY42" i="2"/>
  <c r="AJ42" i="2"/>
  <c r="AK42" i="2"/>
  <c r="AL42" i="2"/>
  <c r="AM42" i="2"/>
  <c r="FE44" i="2"/>
  <c r="FF43" i="2"/>
  <c r="FG43" i="2"/>
  <c r="FH43" i="2"/>
  <c r="FI43" i="2"/>
  <c r="EJ44" i="2"/>
  <c r="EK43" i="2"/>
  <c r="EL43" i="2"/>
  <c r="EM43" i="2"/>
  <c r="EN43" i="2"/>
  <c r="DO44" i="2"/>
  <c r="DP43" i="2"/>
  <c r="DQ43" i="2"/>
  <c r="DR43" i="2"/>
  <c r="DS43" i="2"/>
  <c r="CT44" i="2"/>
  <c r="CU43" i="2"/>
  <c r="CV43" i="2"/>
  <c r="CW43" i="2"/>
  <c r="CX43" i="2"/>
  <c r="BY44" i="2"/>
  <c r="BZ43" i="2"/>
  <c r="CA43" i="2"/>
  <c r="CB43" i="2"/>
  <c r="CC43" i="2"/>
  <c r="BD178" i="2"/>
  <c r="BE177" i="2"/>
  <c r="BF177" i="2"/>
  <c r="BG177" i="2"/>
  <c r="BH177" i="2"/>
  <c r="N44" i="2"/>
  <c r="O43" i="2"/>
  <c r="P43" i="2"/>
  <c r="Q43" i="2"/>
  <c r="R43" i="2"/>
  <c r="GA43" i="2"/>
  <c r="GB43" i="2"/>
  <c r="GC43" i="2"/>
  <c r="GD43" i="2"/>
  <c r="GV43" i="2"/>
  <c r="GW43" i="2"/>
  <c r="GX43" i="2"/>
  <c r="GY43" i="2"/>
  <c r="AJ43" i="2"/>
  <c r="AK43" i="2"/>
  <c r="AL43" i="2"/>
  <c r="AM43" i="2"/>
  <c r="FE45" i="2"/>
  <c r="FF44" i="2"/>
  <c r="FG44" i="2"/>
  <c r="FH44" i="2"/>
  <c r="FI44" i="2"/>
  <c r="EJ45" i="2"/>
  <c r="EK44" i="2"/>
  <c r="EL44" i="2"/>
  <c r="EM44" i="2"/>
  <c r="EN44" i="2"/>
  <c r="DO45" i="2"/>
  <c r="DP44" i="2"/>
  <c r="DQ44" i="2"/>
  <c r="DR44" i="2"/>
  <c r="DS44" i="2"/>
  <c r="CT45" i="2"/>
  <c r="CU44" i="2"/>
  <c r="CV44" i="2"/>
  <c r="CW44" i="2"/>
  <c r="CX44" i="2"/>
  <c r="BY45" i="2"/>
  <c r="BZ44" i="2"/>
  <c r="CA44" i="2"/>
  <c r="CB44" i="2"/>
  <c r="CC44" i="2"/>
  <c r="BD179" i="2"/>
  <c r="BE178" i="2"/>
  <c r="BF178" i="2"/>
  <c r="BG178" i="2"/>
  <c r="BH178" i="2"/>
  <c r="N45" i="2"/>
  <c r="O44" i="2"/>
  <c r="P44" i="2"/>
  <c r="Q44" i="2"/>
  <c r="R44" i="2"/>
  <c r="GA44" i="2"/>
  <c r="GB44" i="2"/>
  <c r="GC44" i="2"/>
  <c r="GD44" i="2"/>
  <c r="GV44" i="2"/>
  <c r="GW44" i="2"/>
  <c r="GX44" i="2"/>
  <c r="GY44" i="2"/>
  <c r="AJ44" i="2"/>
  <c r="AK44" i="2"/>
  <c r="AL44" i="2"/>
  <c r="AM44" i="2"/>
  <c r="FE46" i="2"/>
  <c r="FF45" i="2"/>
  <c r="FG45" i="2"/>
  <c r="FH45" i="2"/>
  <c r="FI45" i="2"/>
  <c r="EJ46" i="2"/>
  <c r="EK45" i="2"/>
  <c r="EL45" i="2"/>
  <c r="EM45" i="2"/>
  <c r="EN45" i="2"/>
  <c r="DO46" i="2"/>
  <c r="DP45" i="2"/>
  <c r="DQ45" i="2"/>
  <c r="DR45" i="2"/>
  <c r="DS45" i="2"/>
  <c r="CT46" i="2"/>
  <c r="CU45" i="2"/>
  <c r="CV45" i="2"/>
  <c r="CW45" i="2"/>
  <c r="CX45" i="2"/>
  <c r="BY46" i="2"/>
  <c r="BZ45" i="2"/>
  <c r="CA45" i="2"/>
  <c r="CB45" i="2"/>
  <c r="CC45" i="2"/>
  <c r="BD180" i="2"/>
  <c r="BE179" i="2"/>
  <c r="BF179" i="2"/>
  <c r="BG179" i="2"/>
  <c r="BH179" i="2"/>
  <c r="N46" i="2"/>
  <c r="O45" i="2"/>
  <c r="P45" i="2"/>
  <c r="Q45" i="2"/>
  <c r="R45" i="2"/>
  <c r="GA45" i="2"/>
  <c r="GB45" i="2"/>
  <c r="GC45" i="2"/>
  <c r="GD45" i="2"/>
  <c r="GV45" i="2"/>
  <c r="GW45" i="2"/>
  <c r="GX45" i="2"/>
  <c r="GY45" i="2"/>
  <c r="AJ45" i="2"/>
  <c r="AK45" i="2"/>
  <c r="AL45" i="2"/>
  <c r="AM45" i="2"/>
  <c r="FE47" i="2"/>
  <c r="FF46" i="2"/>
  <c r="FG46" i="2"/>
  <c r="FH46" i="2"/>
  <c r="FI46" i="2"/>
  <c r="EJ47" i="2"/>
  <c r="EK46" i="2"/>
  <c r="EL46" i="2"/>
  <c r="EM46" i="2"/>
  <c r="EN46" i="2"/>
  <c r="DO47" i="2"/>
  <c r="DP46" i="2"/>
  <c r="DQ46" i="2"/>
  <c r="DR46" i="2"/>
  <c r="DS46" i="2"/>
  <c r="CT47" i="2"/>
  <c r="CU46" i="2"/>
  <c r="CV46" i="2"/>
  <c r="CW46" i="2"/>
  <c r="CX46" i="2"/>
  <c r="BY47" i="2"/>
  <c r="BZ46" i="2"/>
  <c r="CA46" i="2"/>
  <c r="CB46" i="2"/>
  <c r="CC46" i="2"/>
  <c r="BD181" i="2"/>
  <c r="BE180" i="2"/>
  <c r="BF180" i="2"/>
  <c r="BG180" i="2"/>
  <c r="BH180" i="2"/>
  <c r="N47" i="2"/>
  <c r="O46" i="2"/>
  <c r="P46" i="2"/>
  <c r="Q46" i="2"/>
  <c r="R46" i="2"/>
  <c r="GA46" i="2"/>
  <c r="GB46" i="2"/>
  <c r="GC46" i="2"/>
  <c r="GD46" i="2"/>
  <c r="GV46" i="2"/>
  <c r="GW46" i="2"/>
  <c r="GX46" i="2"/>
  <c r="GY46" i="2"/>
  <c r="AJ46" i="2"/>
  <c r="AK46" i="2"/>
  <c r="AL46" i="2"/>
  <c r="AM46" i="2"/>
  <c r="FE48" i="2"/>
  <c r="FF47" i="2"/>
  <c r="FG47" i="2"/>
  <c r="FH47" i="2"/>
  <c r="FI47" i="2"/>
  <c r="EJ48" i="2"/>
  <c r="EK47" i="2"/>
  <c r="EL47" i="2"/>
  <c r="EM47" i="2"/>
  <c r="EN47" i="2"/>
  <c r="DO48" i="2"/>
  <c r="DP47" i="2"/>
  <c r="DQ47" i="2"/>
  <c r="DR47" i="2"/>
  <c r="DS47" i="2"/>
  <c r="CT48" i="2"/>
  <c r="CU47" i="2"/>
  <c r="CV47" i="2"/>
  <c r="CW47" i="2"/>
  <c r="CX47" i="2"/>
  <c r="BY48" i="2"/>
  <c r="BZ47" i="2"/>
  <c r="CA47" i="2"/>
  <c r="CB47" i="2"/>
  <c r="CC47" i="2"/>
  <c r="BD182" i="2"/>
  <c r="BE181" i="2"/>
  <c r="BF181" i="2"/>
  <c r="BG181" i="2"/>
  <c r="BH181" i="2"/>
  <c r="N48" i="2"/>
  <c r="O47" i="2"/>
  <c r="P47" i="2"/>
  <c r="Q47" i="2"/>
  <c r="R47" i="2"/>
  <c r="GA47" i="2"/>
  <c r="GB47" i="2"/>
  <c r="GC47" i="2"/>
  <c r="GD47" i="2"/>
  <c r="GV47" i="2"/>
  <c r="GW47" i="2"/>
  <c r="GX47" i="2"/>
  <c r="GY47" i="2"/>
  <c r="AJ47" i="2"/>
  <c r="AK47" i="2"/>
  <c r="AL47" i="2"/>
  <c r="AM47" i="2"/>
  <c r="FE49" i="2"/>
  <c r="FF48" i="2"/>
  <c r="FG48" i="2"/>
  <c r="FH48" i="2"/>
  <c r="FI48" i="2"/>
  <c r="EJ49" i="2"/>
  <c r="EK48" i="2"/>
  <c r="EL48" i="2"/>
  <c r="EM48" i="2"/>
  <c r="EN48" i="2"/>
  <c r="DO49" i="2"/>
  <c r="DP48" i="2"/>
  <c r="DQ48" i="2"/>
  <c r="DR48" i="2"/>
  <c r="DS48" i="2"/>
  <c r="CT49" i="2"/>
  <c r="CU48" i="2"/>
  <c r="CV48" i="2"/>
  <c r="CW48" i="2"/>
  <c r="CX48" i="2"/>
  <c r="BY49" i="2"/>
  <c r="BZ48" i="2"/>
  <c r="CA48" i="2"/>
  <c r="CB48" i="2"/>
  <c r="CC48" i="2"/>
  <c r="BD183" i="2"/>
  <c r="BE182" i="2"/>
  <c r="BF182" i="2"/>
  <c r="BG182" i="2"/>
  <c r="BH182" i="2"/>
  <c r="N49" i="2"/>
  <c r="O48" i="2"/>
  <c r="P48" i="2"/>
  <c r="Q48" i="2"/>
  <c r="R48" i="2"/>
  <c r="GA48" i="2"/>
  <c r="GB48" i="2"/>
  <c r="GC48" i="2"/>
  <c r="GD48" i="2"/>
  <c r="GV48" i="2"/>
  <c r="GW48" i="2"/>
  <c r="GX48" i="2"/>
  <c r="GY48" i="2"/>
  <c r="AJ48" i="2"/>
  <c r="AK48" i="2"/>
  <c r="AL48" i="2"/>
  <c r="AM48" i="2"/>
  <c r="FE50" i="2"/>
  <c r="FF49" i="2"/>
  <c r="FG49" i="2"/>
  <c r="FH49" i="2"/>
  <c r="FI49" i="2"/>
  <c r="EJ50" i="2"/>
  <c r="EK49" i="2"/>
  <c r="EL49" i="2"/>
  <c r="EM49" i="2"/>
  <c r="EN49" i="2"/>
  <c r="DO50" i="2"/>
  <c r="DP49" i="2"/>
  <c r="DQ49" i="2"/>
  <c r="DR49" i="2"/>
  <c r="DS49" i="2"/>
  <c r="CT50" i="2"/>
  <c r="CU49" i="2"/>
  <c r="CV49" i="2"/>
  <c r="CW49" i="2"/>
  <c r="CX49" i="2"/>
  <c r="BY50" i="2"/>
  <c r="BZ49" i="2"/>
  <c r="CA49" i="2"/>
  <c r="CB49" i="2"/>
  <c r="CC49" i="2"/>
  <c r="BD184" i="2"/>
  <c r="BE183" i="2"/>
  <c r="BF183" i="2"/>
  <c r="BG183" i="2"/>
  <c r="BH183" i="2"/>
  <c r="N50" i="2"/>
  <c r="O49" i="2"/>
  <c r="P49" i="2"/>
  <c r="Q49" i="2"/>
  <c r="R49" i="2"/>
  <c r="GA49" i="2"/>
  <c r="GB49" i="2"/>
  <c r="GC49" i="2"/>
  <c r="GD49" i="2"/>
  <c r="GV49" i="2"/>
  <c r="GW49" i="2"/>
  <c r="GX49" i="2"/>
  <c r="GY49" i="2"/>
  <c r="AJ49" i="2"/>
  <c r="AK49" i="2"/>
  <c r="AL49" i="2"/>
  <c r="AM49" i="2"/>
  <c r="FE51" i="2"/>
  <c r="FF50" i="2"/>
  <c r="FG50" i="2"/>
  <c r="FH50" i="2"/>
  <c r="FI50" i="2"/>
  <c r="EJ51" i="2"/>
  <c r="EK50" i="2"/>
  <c r="EL50" i="2"/>
  <c r="EM50" i="2"/>
  <c r="EN50" i="2"/>
  <c r="DO51" i="2"/>
  <c r="DP50" i="2"/>
  <c r="DQ50" i="2"/>
  <c r="DR50" i="2"/>
  <c r="DS50" i="2"/>
  <c r="CT51" i="2"/>
  <c r="CU50" i="2"/>
  <c r="CV50" i="2"/>
  <c r="CW50" i="2"/>
  <c r="CX50" i="2"/>
  <c r="BY51" i="2"/>
  <c r="BZ50" i="2"/>
  <c r="CA50" i="2"/>
  <c r="CB50" i="2"/>
  <c r="CC50" i="2"/>
  <c r="BD185" i="2"/>
  <c r="BE184" i="2"/>
  <c r="BF184" i="2"/>
  <c r="BG184" i="2"/>
  <c r="BH184" i="2"/>
  <c r="N51" i="2"/>
  <c r="O50" i="2"/>
  <c r="P50" i="2"/>
  <c r="Q50" i="2"/>
  <c r="R50" i="2"/>
  <c r="GA50" i="2"/>
  <c r="GB50" i="2"/>
  <c r="GC50" i="2"/>
  <c r="GD50" i="2"/>
  <c r="GV50" i="2"/>
  <c r="GW50" i="2"/>
  <c r="GX50" i="2"/>
  <c r="GY50" i="2"/>
  <c r="AJ50" i="2"/>
  <c r="AK50" i="2"/>
  <c r="AL50" i="2"/>
  <c r="AM50" i="2"/>
  <c r="FE52" i="2"/>
  <c r="FF51" i="2"/>
  <c r="FG51" i="2"/>
  <c r="FH51" i="2"/>
  <c r="FI51" i="2"/>
  <c r="EJ52" i="2"/>
  <c r="EK51" i="2"/>
  <c r="EL51" i="2"/>
  <c r="EM51" i="2"/>
  <c r="EN51" i="2"/>
  <c r="DO52" i="2"/>
  <c r="DP51" i="2"/>
  <c r="DQ51" i="2"/>
  <c r="DR51" i="2"/>
  <c r="DS51" i="2"/>
  <c r="CT52" i="2"/>
  <c r="CU51" i="2"/>
  <c r="CV51" i="2"/>
  <c r="CW51" i="2"/>
  <c r="CX51" i="2"/>
  <c r="BY52" i="2"/>
  <c r="BZ51" i="2"/>
  <c r="CA51" i="2"/>
  <c r="CB51" i="2"/>
  <c r="CC51" i="2"/>
  <c r="BD186" i="2"/>
  <c r="BE185" i="2"/>
  <c r="BF185" i="2"/>
  <c r="BG185" i="2"/>
  <c r="BH185" i="2"/>
  <c r="N52" i="2"/>
  <c r="O51" i="2"/>
  <c r="P51" i="2"/>
  <c r="Q51" i="2"/>
  <c r="R51" i="2"/>
  <c r="GA51" i="2"/>
  <c r="GB51" i="2"/>
  <c r="GC51" i="2"/>
  <c r="GD51" i="2"/>
  <c r="GV51" i="2"/>
  <c r="GW51" i="2"/>
  <c r="GX51" i="2"/>
  <c r="GY51" i="2"/>
  <c r="AJ51" i="2"/>
  <c r="AK51" i="2"/>
  <c r="AL51" i="2"/>
  <c r="AM51" i="2"/>
  <c r="FE53" i="2"/>
  <c r="FF52" i="2"/>
  <c r="FG52" i="2"/>
  <c r="FH52" i="2"/>
  <c r="FI52" i="2"/>
  <c r="EJ53" i="2"/>
  <c r="EK52" i="2"/>
  <c r="EL52" i="2"/>
  <c r="EM52" i="2"/>
  <c r="EN52" i="2"/>
  <c r="DO53" i="2"/>
  <c r="DP52" i="2"/>
  <c r="DQ52" i="2"/>
  <c r="DR52" i="2"/>
  <c r="DS52" i="2"/>
  <c r="CT53" i="2"/>
  <c r="CU52" i="2"/>
  <c r="CV52" i="2"/>
  <c r="CW52" i="2"/>
  <c r="CX52" i="2"/>
  <c r="BY53" i="2"/>
  <c r="BZ52" i="2"/>
  <c r="CA52" i="2"/>
  <c r="CB52" i="2"/>
  <c r="CC52" i="2"/>
  <c r="BD187" i="2"/>
  <c r="BE186" i="2"/>
  <c r="BF186" i="2"/>
  <c r="BG186" i="2"/>
  <c r="BH186" i="2"/>
  <c r="N53" i="2"/>
  <c r="O52" i="2"/>
  <c r="P52" i="2"/>
  <c r="Q52" i="2"/>
  <c r="R52" i="2"/>
  <c r="GA52" i="2"/>
  <c r="GB52" i="2"/>
  <c r="GC52" i="2"/>
  <c r="GD52" i="2"/>
  <c r="GV52" i="2"/>
  <c r="GW52" i="2"/>
  <c r="GX52" i="2"/>
  <c r="GY52" i="2"/>
  <c r="AJ52" i="2"/>
  <c r="AK52" i="2"/>
  <c r="AL52" i="2"/>
  <c r="AM52" i="2"/>
  <c r="FE54" i="2"/>
  <c r="FF53" i="2"/>
  <c r="FG53" i="2"/>
  <c r="FH53" i="2"/>
  <c r="FI53" i="2"/>
  <c r="EJ54" i="2"/>
  <c r="EK53" i="2"/>
  <c r="EL53" i="2"/>
  <c r="EM53" i="2"/>
  <c r="EN53" i="2"/>
  <c r="DO54" i="2"/>
  <c r="DP53" i="2"/>
  <c r="DQ53" i="2"/>
  <c r="DR53" i="2"/>
  <c r="DS53" i="2"/>
  <c r="CT54" i="2"/>
  <c r="CU53" i="2"/>
  <c r="CV53" i="2"/>
  <c r="CW53" i="2"/>
  <c r="CX53" i="2"/>
  <c r="BY54" i="2"/>
  <c r="BZ53" i="2"/>
  <c r="CA53" i="2"/>
  <c r="CB53" i="2"/>
  <c r="CC53" i="2"/>
  <c r="BD188" i="2"/>
  <c r="BE187" i="2"/>
  <c r="BF187" i="2"/>
  <c r="BG187" i="2"/>
  <c r="BH187" i="2"/>
  <c r="N54" i="2"/>
  <c r="O53" i="2"/>
  <c r="P53" i="2"/>
  <c r="Q53" i="2"/>
  <c r="R53" i="2"/>
  <c r="GA53" i="2"/>
  <c r="GB53" i="2"/>
  <c r="GC53" i="2"/>
  <c r="GD53" i="2"/>
  <c r="GV53" i="2"/>
  <c r="GW53" i="2"/>
  <c r="GX53" i="2"/>
  <c r="GY53" i="2"/>
  <c r="AJ53" i="2"/>
  <c r="AK53" i="2"/>
  <c r="AL53" i="2"/>
  <c r="AM53" i="2"/>
  <c r="FE55" i="2"/>
  <c r="FF54" i="2"/>
  <c r="FG54" i="2"/>
  <c r="FH54" i="2"/>
  <c r="FI54" i="2"/>
  <c r="EJ55" i="2"/>
  <c r="EK54" i="2"/>
  <c r="EL54" i="2"/>
  <c r="EM54" i="2"/>
  <c r="EN54" i="2"/>
  <c r="DO55" i="2"/>
  <c r="DP54" i="2"/>
  <c r="DQ54" i="2"/>
  <c r="DR54" i="2"/>
  <c r="DS54" i="2"/>
  <c r="CT55" i="2"/>
  <c r="CU54" i="2"/>
  <c r="CV54" i="2"/>
  <c r="CW54" i="2"/>
  <c r="CX54" i="2"/>
  <c r="BY55" i="2"/>
  <c r="BZ54" i="2"/>
  <c r="CA54" i="2"/>
  <c r="CB54" i="2"/>
  <c r="CC54" i="2"/>
  <c r="BD189" i="2"/>
  <c r="BE188" i="2"/>
  <c r="BF188" i="2"/>
  <c r="BG188" i="2"/>
  <c r="BH188" i="2"/>
  <c r="N55" i="2"/>
  <c r="O54" i="2"/>
  <c r="P54" i="2"/>
  <c r="Q54" i="2"/>
  <c r="R54" i="2"/>
  <c r="GA54" i="2"/>
  <c r="GB54" i="2"/>
  <c r="GC54" i="2"/>
  <c r="GD54" i="2"/>
  <c r="GV54" i="2"/>
  <c r="GW54" i="2"/>
  <c r="GX54" i="2"/>
  <c r="GY54" i="2"/>
  <c r="AJ54" i="2"/>
  <c r="AK54" i="2"/>
  <c r="AL54" i="2"/>
  <c r="AM54" i="2"/>
  <c r="FE56" i="2"/>
  <c r="FF55" i="2"/>
  <c r="FG55" i="2"/>
  <c r="FH55" i="2"/>
  <c r="FI55" i="2"/>
  <c r="EJ56" i="2"/>
  <c r="EK55" i="2"/>
  <c r="EL55" i="2"/>
  <c r="EM55" i="2"/>
  <c r="EN55" i="2"/>
  <c r="DO56" i="2"/>
  <c r="DP55" i="2"/>
  <c r="DQ55" i="2"/>
  <c r="DR55" i="2"/>
  <c r="DS55" i="2"/>
  <c r="CT56" i="2"/>
  <c r="CU55" i="2"/>
  <c r="CV55" i="2"/>
  <c r="CW55" i="2"/>
  <c r="CX55" i="2"/>
  <c r="BY56" i="2"/>
  <c r="BZ55" i="2"/>
  <c r="CA55" i="2"/>
  <c r="CB55" i="2"/>
  <c r="CC55" i="2"/>
  <c r="BD190" i="2"/>
  <c r="BE189" i="2"/>
  <c r="BF189" i="2"/>
  <c r="BG189" i="2"/>
  <c r="BH189" i="2"/>
  <c r="N56" i="2"/>
  <c r="O55" i="2"/>
  <c r="P55" i="2"/>
  <c r="Q55" i="2"/>
  <c r="R55" i="2"/>
  <c r="GA55" i="2"/>
  <c r="GB55" i="2"/>
  <c r="GC55" i="2"/>
  <c r="GD55" i="2"/>
  <c r="GV55" i="2"/>
  <c r="GW55" i="2"/>
  <c r="GX55" i="2"/>
  <c r="GY55" i="2"/>
  <c r="AJ55" i="2"/>
  <c r="AK55" i="2"/>
  <c r="AL55" i="2"/>
  <c r="AM55" i="2"/>
  <c r="FE57" i="2"/>
  <c r="FF56" i="2"/>
  <c r="FG56" i="2"/>
  <c r="FH56" i="2"/>
  <c r="FI56" i="2"/>
  <c r="EJ57" i="2"/>
  <c r="EK56" i="2"/>
  <c r="EL56" i="2"/>
  <c r="EM56" i="2"/>
  <c r="EN56" i="2"/>
  <c r="DO57" i="2"/>
  <c r="DP56" i="2"/>
  <c r="DQ56" i="2"/>
  <c r="DR56" i="2"/>
  <c r="DS56" i="2"/>
  <c r="CT57" i="2"/>
  <c r="CU56" i="2"/>
  <c r="CV56" i="2"/>
  <c r="CW56" i="2"/>
  <c r="CX56" i="2"/>
  <c r="BY57" i="2"/>
  <c r="BZ56" i="2"/>
  <c r="CA56" i="2"/>
  <c r="CB56" i="2"/>
  <c r="CC56" i="2"/>
  <c r="BD191" i="2"/>
  <c r="BE190" i="2"/>
  <c r="BF190" i="2"/>
  <c r="BG190" i="2"/>
  <c r="BH190" i="2"/>
  <c r="N57" i="2"/>
  <c r="O56" i="2"/>
  <c r="P56" i="2"/>
  <c r="Q56" i="2"/>
  <c r="R56" i="2"/>
  <c r="GA56" i="2"/>
  <c r="GB56" i="2"/>
  <c r="GC56" i="2"/>
  <c r="GD56" i="2"/>
  <c r="GV56" i="2"/>
  <c r="GW56" i="2"/>
  <c r="GX56" i="2"/>
  <c r="GY56" i="2"/>
  <c r="AJ56" i="2"/>
  <c r="AK56" i="2"/>
  <c r="AL56" i="2"/>
  <c r="AM56" i="2"/>
  <c r="GZ3" i="2"/>
  <c r="C15" i="4"/>
  <c r="E15" i="4"/>
  <c r="F15" i="4"/>
  <c r="G15" i="4"/>
  <c r="L15" i="4"/>
  <c r="FE58" i="2"/>
  <c r="FF57" i="2"/>
  <c r="FG57" i="2"/>
  <c r="FH57" i="2"/>
  <c r="FI57" i="2"/>
  <c r="EJ58" i="2"/>
  <c r="EK57" i="2"/>
  <c r="EL57" i="2"/>
  <c r="EM57" i="2"/>
  <c r="EN57" i="2"/>
  <c r="DO58" i="2"/>
  <c r="DP57" i="2"/>
  <c r="DQ57" i="2"/>
  <c r="DR57" i="2"/>
  <c r="DS57" i="2"/>
  <c r="CT58" i="2"/>
  <c r="CU57" i="2"/>
  <c r="CV57" i="2"/>
  <c r="CW57" i="2"/>
  <c r="CX57" i="2"/>
  <c r="BY58" i="2"/>
  <c r="BZ57" i="2"/>
  <c r="CA57" i="2"/>
  <c r="CB57" i="2"/>
  <c r="CC57" i="2"/>
  <c r="BD192" i="2"/>
  <c r="BE191" i="2"/>
  <c r="BF191" i="2"/>
  <c r="BG191" i="2"/>
  <c r="BH191" i="2"/>
  <c r="N58" i="2"/>
  <c r="O57" i="2"/>
  <c r="P57" i="2"/>
  <c r="Q57" i="2"/>
  <c r="R57" i="2"/>
  <c r="GA57" i="2"/>
  <c r="GB57" i="2"/>
  <c r="GC57" i="2"/>
  <c r="GD57" i="2"/>
  <c r="GV57" i="2"/>
  <c r="GW57" i="2"/>
  <c r="GX57" i="2"/>
  <c r="GY57" i="2"/>
  <c r="AJ57" i="2"/>
  <c r="AK57" i="2"/>
  <c r="AL57" i="2"/>
  <c r="AM57" i="2"/>
  <c r="FE59" i="2"/>
  <c r="FF58" i="2"/>
  <c r="FG58" i="2"/>
  <c r="FH58" i="2"/>
  <c r="FI58" i="2"/>
  <c r="EJ59" i="2"/>
  <c r="EK58" i="2"/>
  <c r="EL58" i="2"/>
  <c r="EM58" i="2"/>
  <c r="EN58" i="2"/>
  <c r="DO59" i="2"/>
  <c r="DP58" i="2"/>
  <c r="DQ58" i="2"/>
  <c r="DR58" i="2"/>
  <c r="DS58" i="2"/>
  <c r="CT59" i="2"/>
  <c r="CU58" i="2"/>
  <c r="CV58" i="2"/>
  <c r="CW58" i="2"/>
  <c r="CX58" i="2"/>
  <c r="BY59" i="2"/>
  <c r="BZ58" i="2"/>
  <c r="CA58" i="2"/>
  <c r="CB58" i="2"/>
  <c r="CC58" i="2"/>
  <c r="BD193" i="2"/>
  <c r="BE192" i="2"/>
  <c r="BF192" i="2"/>
  <c r="BG192" i="2"/>
  <c r="BH192" i="2"/>
  <c r="N59" i="2"/>
  <c r="O58" i="2"/>
  <c r="P58" i="2"/>
  <c r="Q58" i="2"/>
  <c r="R58" i="2"/>
  <c r="GA58" i="2"/>
  <c r="GB58" i="2"/>
  <c r="GC58" i="2"/>
  <c r="GD58" i="2"/>
  <c r="GV58" i="2"/>
  <c r="GW58" i="2"/>
  <c r="GX58" i="2"/>
  <c r="GY58" i="2"/>
  <c r="AJ58" i="2"/>
  <c r="AK58" i="2"/>
  <c r="AL58" i="2"/>
  <c r="AM58" i="2"/>
  <c r="FE60" i="2"/>
  <c r="FF59" i="2"/>
  <c r="FG59" i="2"/>
  <c r="FH59" i="2"/>
  <c r="FI59" i="2"/>
  <c r="EJ60" i="2"/>
  <c r="EK59" i="2"/>
  <c r="EL59" i="2"/>
  <c r="EM59" i="2"/>
  <c r="EN59" i="2"/>
  <c r="DO60" i="2"/>
  <c r="DP59" i="2"/>
  <c r="DQ59" i="2"/>
  <c r="DR59" i="2"/>
  <c r="DS59" i="2"/>
  <c r="CT60" i="2"/>
  <c r="CU59" i="2"/>
  <c r="CV59" i="2"/>
  <c r="CW59" i="2"/>
  <c r="CX59" i="2"/>
  <c r="BY60" i="2"/>
  <c r="BZ59" i="2"/>
  <c r="CA59" i="2"/>
  <c r="CB59" i="2"/>
  <c r="CC59" i="2"/>
  <c r="BD194" i="2"/>
  <c r="BE193" i="2"/>
  <c r="BF193" i="2"/>
  <c r="BG193" i="2"/>
  <c r="BH193" i="2"/>
  <c r="N60" i="2"/>
  <c r="O59" i="2"/>
  <c r="P59" i="2"/>
  <c r="Q59" i="2"/>
  <c r="R59" i="2"/>
  <c r="GA59" i="2"/>
  <c r="GB59" i="2"/>
  <c r="GC59" i="2"/>
  <c r="GD59" i="2"/>
  <c r="GV59" i="2"/>
  <c r="GW59" i="2"/>
  <c r="GX59" i="2"/>
  <c r="GY59" i="2"/>
  <c r="AJ59" i="2"/>
  <c r="AK59" i="2"/>
  <c r="AL59" i="2"/>
  <c r="AM59" i="2"/>
  <c r="FE61" i="2"/>
  <c r="FF60" i="2"/>
  <c r="FG60" i="2"/>
  <c r="FH60" i="2"/>
  <c r="FI60" i="2"/>
  <c r="EJ61" i="2"/>
  <c r="EK60" i="2"/>
  <c r="EL60" i="2"/>
  <c r="EM60" i="2"/>
  <c r="EN60" i="2"/>
  <c r="DO61" i="2"/>
  <c r="DP60" i="2"/>
  <c r="DQ60" i="2"/>
  <c r="DR60" i="2"/>
  <c r="DS60" i="2"/>
  <c r="CT61" i="2"/>
  <c r="CU60" i="2"/>
  <c r="CV60" i="2"/>
  <c r="CW60" i="2"/>
  <c r="CX60" i="2"/>
  <c r="BY61" i="2"/>
  <c r="BZ60" i="2"/>
  <c r="CA60" i="2"/>
  <c r="CB60" i="2"/>
  <c r="CC60" i="2"/>
  <c r="BD195" i="2"/>
  <c r="BE194" i="2"/>
  <c r="BF194" i="2"/>
  <c r="BG194" i="2"/>
  <c r="BH194" i="2"/>
  <c r="N61" i="2"/>
  <c r="O60" i="2"/>
  <c r="P60" i="2"/>
  <c r="Q60" i="2"/>
  <c r="R60" i="2"/>
  <c r="GA60" i="2"/>
  <c r="GB60" i="2"/>
  <c r="GC60" i="2"/>
  <c r="GD60" i="2"/>
  <c r="GV60" i="2"/>
  <c r="GW60" i="2"/>
  <c r="GX60" i="2"/>
  <c r="GY60" i="2"/>
  <c r="AJ60" i="2"/>
  <c r="AK60" i="2"/>
  <c r="AL60" i="2"/>
  <c r="AM60" i="2"/>
  <c r="FE62" i="2"/>
  <c r="FF61" i="2"/>
  <c r="FG61" i="2"/>
  <c r="FH61" i="2"/>
  <c r="FI61" i="2"/>
  <c r="EJ62" i="2"/>
  <c r="EK61" i="2"/>
  <c r="EL61" i="2"/>
  <c r="EM61" i="2"/>
  <c r="EN61" i="2"/>
  <c r="DO62" i="2"/>
  <c r="DP61" i="2"/>
  <c r="DQ61" i="2"/>
  <c r="DR61" i="2"/>
  <c r="DS61" i="2"/>
  <c r="CT62" i="2"/>
  <c r="CU61" i="2"/>
  <c r="CV61" i="2"/>
  <c r="CW61" i="2"/>
  <c r="CX61" i="2"/>
  <c r="BY62" i="2"/>
  <c r="BZ61" i="2"/>
  <c r="CA61" i="2"/>
  <c r="CB61" i="2"/>
  <c r="CC61" i="2"/>
  <c r="BD196" i="2"/>
  <c r="BE195" i="2"/>
  <c r="BF195" i="2"/>
  <c r="BG195" i="2"/>
  <c r="BH195" i="2"/>
  <c r="N62" i="2"/>
  <c r="O61" i="2"/>
  <c r="P61" i="2"/>
  <c r="Q61" i="2"/>
  <c r="R61" i="2"/>
  <c r="GA61" i="2"/>
  <c r="GB61" i="2"/>
  <c r="GC61" i="2"/>
  <c r="GD61" i="2"/>
  <c r="GV61" i="2"/>
  <c r="GW61" i="2"/>
  <c r="GX61" i="2"/>
  <c r="GY61" i="2"/>
  <c r="AJ61" i="2"/>
  <c r="AK61" i="2"/>
  <c r="AL61" i="2"/>
  <c r="AM61" i="2"/>
  <c r="FE63" i="2"/>
  <c r="FF62" i="2"/>
  <c r="FG62" i="2"/>
  <c r="FH62" i="2"/>
  <c r="FI62" i="2"/>
  <c r="EJ63" i="2"/>
  <c r="EK62" i="2"/>
  <c r="EL62" i="2"/>
  <c r="EM62" i="2"/>
  <c r="EN62" i="2"/>
  <c r="DO63" i="2"/>
  <c r="DP62" i="2"/>
  <c r="DQ62" i="2"/>
  <c r="DR62" i="2"/>
  <c r="DS62" i="2"/>
  <c r="CT63" i="2"/>
  <c r="CU62" i="2"/>
  <c r="CV62" i="2"/>
  <c r="CW62" i="2"/>
  <c r="CX62" i="2"/>
  <c r="BY63" i="2"/>
  <c r="BZ62" i="2"/>
  <c r="CA62" i="2"/>
  <c r="CB62" i="2"/>
  <c r="CC62" i="2"/>
  <c r="BD197" i="2"/>
  <c r="BE196" i="2"/>
  <c r="BF196" i="2"/>
  <c r="BG196" i="2"/>
  <c r="BH196" i="2"/>
  <c r="N63" i="2"/>
  <c r="O62" i="2"/>
  <c r="P62" i="2"/>
  <c r="Q62" i="2"/>
  <c r="R62" i="2"/>
  <c r="GA62" i="2"/>
  <c r="GB62" i="2"/>
  <c r="GC62" i="2"/>
  <c r="GD62" i="2"/>
  <c r="GV62" i="2"/>
  <c r="GW62" i="2"/>
  <c r="GX62" i="2"/>
  <c r="GY62" i="2"/>
  <c r="AJ62" i="2"/>
  <c r="AK62" i="2"/>
  <c r="AL62" i="2"/>
  <c r="AM62" i="2"/>
  <c r="FE64" i="2"/>
  <c r="FF63" i="2"/>
  <c r="FG63" i="2"/>
  <c r="FH63" i="2"/>
  <c r="FI63" i="2"/>
  <c r="EJ64" i="2"/>
  <c r="EK63" i="2"/>
  <c r="EL63" i="2"/>
  <c r="EM63" i="2"/>
  <c r="EN63" i="2"/>
  <c r="DO64" i="2"/>
  <c r="DP63" i="2"/>
  <c r="DQ63" i="2"/>
  <c r="DR63" i="2"/>
  <c r="DS63" i="2"/>
  <c r="CT64" i="2"/>
  <c r="CU63" i="2"/>
  <c r="CV63" i="2"/>
  <c r="CW63" i="2"/>
  <c r="CX63" i="2"/>
  <c r="BY64" i="2"/>
  <c r="BZ63" i="2"/>
  <c r="CA63" i="2"/>
  <c r="CB63" i="2"/>
  <c r="CC63" i="2"/>
  <c r="BD198" i="2"/>
  <c r="BE197" i="2"/>
  <c r="BF197" i="2"/>
  <c r="BG197" i="2"/>
  <c r="BH197" i="2"/>
  <c r="N64" i="2"/>
  <c r="O63" i="2"/>
  <c r="P63" i="2"/>
  <c r="Q63" i="2"/>
  <c r="R63" i="2"/>
  <c r="GA63" i="2"/>
  <c r="GB63" i="2"/>
  <c r="GC63" i="2"/>
  <c r="GD63" i="2"/>
  <c r="GV63" i="2"/>
  <c r="GW63" i="2"/>
  <c r="GX63" i="2"/>
  <c r="GY63" i="2"/>
  <c r="AJ63" i="2"/>
  <c r="AK63" i="2"/>
  <c r="AL63" i="2"/>
  <c r="AM63" i="2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/>
  <c r="E14" i="4"/>
  <c r="F14" i="4"/>
  <c r="G14" i="4"/>
  <c r="L14" i="4"/>
  <c r="FE65" i="2"/>
  <c r="FF64" i="2"/>
  <c r="FG64" i="2"/>
  <c r="FH64" i="2"/>
  <c r="FI64" i="2"/>
  <c r="EJ65" i="2"/>
  <c r="EK64" i="2"/>
  <c r="EL64" i="2"/>
  <c r="EM64" i="2"/>
  <c r="EN64" i="2"/>
  <c r="DO65" i="2"/>
  <c r="DP64" i="2"/>
  <c r="DQ64" i="2"/>
  <c r="DR64" i="2"/>
  <c r="DS64" i="2"/>
  <c r="CT65" i="2"/>
  <c r="CU64" i="2"/>
  <c r="CV64" i="2"/>
  <c r="CW64" i="2"/>
  <c r="CX64" i="2"/>
  <c r="BY65" i="2"/>
  <c r="BZ64" i="2"/>
  <c r="CA64" i="2"/>
  <c r="CB64" i="2"/>
  <c r="CC64" i="2"/>
  <c r="BD199" i="2"/>
  <c r="BE198" i="2"/>
  <c r="BF198" i="2"/>
  <c r="BG198" i="2"/>
  <c r="BH198" i="2"/>
  <c r="N65" i="2"/>
  <c r="O64" i="2"/>
  <c r="P64" i="2"/>
  <c r="Q64" i="2"/>
  <c r="R64" i="2"/>
  <c r="GA64" i="2"/>
  <c r="GB64" i="2"/>
  <c r="GC64" i="2"/>
  <c r="GD64" i="2"/>
  <c r="GV64" i="2"/>
  <c r="GW64" i="2"/>
  <c r="GX64" i="2"/>
  <c r="GY64" i="2"/>
  <c r="AJ64" i="2"/>
  <c r="AK64" i="2"/>
  <c r="AL64" i="2"/>
  <c r="AM64" i="2"/>
  <c r="FE66" i="2"/>
  <c r="FF65" i="2"/>
  <c r="FG65" i="2"/>
  <c r="FH65" i="2"/>
  <c r="FI65" i="2"/>
  <c r="EJ66" i="2"/>
  <c r="EK65" i="2"/>
  <c r="EL65" i="2"/>
  <c r="EM65" i="2"/>
  <c r="EN65" i="2"/>
  <c r="DO66" i="2"/>
  <c r="DP65" i="2"/>
  <c r="DQ65" i="2"/>
  <c r="DR65" i="2"/>
  <c r="DS65" i="2"/>
  <c r="CT66" i="2"/>
  <c r="CU65" i="2"/>
  <c r="CV65" i="2"/>
  <c r="CW65" i="2"/>
  <c r="CX65" i="2"/>
  <c r="BY66" i="2"/>
  <c r="BZ65" i="2"/>
  <c r="CA65" i="2"/>
  <c r="CB65" i="2"/>
  <c r="CC65" i="2"/>
  <c r="BD200" i="2"/>
  <c r="BE199" i="2"/>
  <c r="BF199" i="2"/>
  <c r="BG199" i="2"/>
  <c r="BH199" i="2"/>
  <c r="N66" i="2"/>
  <c r="O65" i="2"/>
  <c r="P65" i="2"/>
  <c r="Q65" i="2"/>
  <c r="R65" i="2"/>
  <c r="GA65" i="2"/>
  <c r="GB65" i="2"/>
  <c r="GC65" i="2"/>
  <c r="GD65" i="2"/>
  <c r="GV65" i="2"/>
  <c r="GW65" i="2"/>
  <c r="GX65" i="2"/>
  <c r="GY65" i="2"/>
  <c r="AJ65" i="2"/>
  <c r="AK65" i="2"/>
  <c r="AL65" i="2"/>
  <c r="AM65" i="2"/>
  <c r="FE67" i="2"/>
  <c r="FF66" i="2"/>
  <c r="FG66" i="2"/>
  <c r="FH66" i="2"/>
  <c r="FI66" i="2"/>
  <c r="EJ67" i="2"/>
  <c r="EK66" i="2"/>
  <c r="EL66" i="2"/>
  <c r="EM66" i="2"/>
  <c r="EN66" i="2"/>
  <c r="DO67" i="2"/>
  <c r="DP66" i="2"/>
  <c r="DQ66" i="2"/>
  <c r="DR66" i="2"/>
  <c r="DS66" i="2"/>
  <c r="CT67" i="2"/>
  <c r="CU66" i="2"/>
  <c r="CV66" i="2"/>
  <c r="CW66" i="2"/>
  <c r="CX66" i="2"/>
  <c r="BY67" i="2"/>
  <c r="BZ66" i="2"/>
  <c r="CA66" i="2"/>
  <c r="CB66" i="2"/>
  <c r="CC66" i="2"/>
  <c r="BD201" i="2"/>
  <c r="BE200" i="2"/>
  <c r="BF200" i="2"/>
  <c r="BG200" i="2"/>
  <c r="BH200" i="2"/>
  <c r="N67" i="2"/>
  <c r="O66" i="2"/>
  <c r="P66" i="2"/>
  <c r="Q66" i="2"/>
  <c r="R66" i="2"/>
  <c r="GA66" i="2"/>
  <c r="GB66" i="2"/>
  <c r="GC66" i="2"/>
  <c r="GD66" i="2"/>
  <c r="GV66" i="2"/>
  <c r="GW66" i="2"/>
  <c r="GX66" i="2"/>
  <c r="GY66" i="2"/>
  <c r="AJ66" i="2"/>
  <c r="AK66" i="2"/>
  <c r="AL66" i="2"/>
  <c r="AM66" i="2"/>
  <c r="FE68" i="2"/>
  <c r="FF67" i="2"/>
  <c r="FG67" i="2"/>
  <c r="FH67" i="2"/>
  <c r="FI67" i="2"/>
  <c r="EJ68" i="2"/>
  <c r="EK67" i="2"/>
  <c r="EL67" i="2"/>
  <c r="EM67" i="2"/>
  <c r="EN67" i="2"/>
  <c r="DO68" i="2"/>
  <c r="DP67" i="2"/>
  <c r="DQ67" i="2"/>
  <c r="DR67" i="2"/>
  <c r="DS67" i="2"/>
  <c r="CT68" i="2"/>
  <c r="CU67" i="2"/>
  <c r="CV67" i="2"/>
  <c r="CW67" i="2"/>
  <c r="CX67" i="2"/>
  <c r="BY68" i="2"/>
  <c r="BZ67" i="2"/>
  <c r="CA67" i="2"/>
  <c r="CB67" i="2"/>
  <c r="CC67" i="2"/>
  <c r="BD202" i="2"/>
  <c r="BE201" i="2"/>
  <c r="BF201" i="2"/>
  <c r="BG201" i="2"/>
  <c r="BH201" i="2"/>
  <c r="N68" i="2"/>
  <c r="O67" i="2"/>
  <c r="P67" i="2"/>
  <c r="Q67" i="2"/>
  <c r="R67" i="2"/>
  <c r="GA67" i="2"/>
  <c r="GB67" i="2"/>
  <c r="GC67" i="2"/>
  <c r="GD67" i="2"/>
  <c r="GV67" i="2"/>
  <c r="GW67" i="2"/>
  <c r="GX67" i="2"/>
  <c r="GY67" i="2"/>
  <c r="AJ67" i="2"/>
  <c r="AK67" i="2"/>
  <c r="AL67" i="2"/>
  <c r="AM67" i="2"/>
  <c r="FE69" i="2"/>
  <c r="FF68" i="2"/>
  <c r="FG68" i="2"/>
  <c r="FH68" i="2"/>
  <c r="FI68" i="2"/>
  <c r="EJ69" i="2"/>
  <c r="EK68" i="2"/>
  <c r="EL68" i="2"/>
  <c r="EM68" i="2"/>
  <c r="EN68" i="2"/>
  <c r="DO69" i="2"/>
  <c r="DP68" i="2"/>
  <c r="DQ68" i="2"/>
  <c r="DR68" i="2"/>
  <c r="DS68" i="2"/>
  <c r="CT69" i="2"/>
  <c r="CU68" i="2"/>
  <c r="CV68" i="2"/>
  <c r="CW68" i="2"/>
  <c r="CX68" i="2"/>
  <c r="BY69" i="2"/>
  <c r="BZ68" i="2"/>
  <c r="CA68" i="2"/>
  <c r="CB68" i="2"/>
  <c r="CC68" i="2"/>
  <c r="BD203" i="2"/>
  <c r="BE203" i="2"/>
  <c r="BF203" i="2"/>
  <c r="BG203" i="2"/>
  <c r="BH203" i="2"/>
  <c r="BE202" i="2"/>
  <c r="BF202" i="2"/>
  <c r="BG202" i="2"/>
  <c r="BH202" i="2"/>
  <c r="N69" i="2"/>
  <c r="O68" i="2"/>
  <c r="P68" i="2"/>
  <c r="Q68" i="2"/>
  <c r="R68" i="2"/>
  <c r="GA68" i="2"/>
  <c r="GB68" i="2"/>
  <c r="GC68" i="2"/>
  <c r="GD68" i="2"/>
  <c r="GV68" i="2"/>
  <c r="GW68" i="2"/>
  <c r="GX68" i="2"/>
  <c r="GY68" i="2"/>
  <c r="AJ68" i="2"/>
  <c r="AK68" i="2"/>
  <c r="AL68" i="2"/>
  <c r="AM68" i="2"/>
  <c r="FE70" i="2"/>
  <c r="FF69" i="2"/>
  <c r="FG69" i="2"/>
  <c r="FH69" i="2"/>
  <c r="FI69" i="2"/>
  <c r="EJ70" i="2"/>
  <c r="EK69" i="2"/>
  <c r="EL69" i="2"/>
  <c r="EM69" i="2"/>
  <c r="EN69" i="2"/>
  <c r="DO70" i="2"/>
  <c r="DP69" i="2"/>
  <c r="DQ69" i="2"/>
  <c r="DR69" i="2"/>
  <c r="DS69" i="2"/>
  <c r="CT70" i="2"/>
  <c r="CU69" i="2"/>
  <c r="CV69" i="2"/>
  <c r="CW69" i="2"/>
  <c r="CX69" i="2"/>
  <c r="BY70" i="2"/>
  <c r="BZ69" i="2"/>
  <c r="CA69" i="2"/>
  <c r="CB69" i="2"/>
  <c r="CC69" i="2"/>
  <c r="N70" i="2"/>
  <c r="O69" i="2"/>
  <c r="P69" i="2"/>
  <c r="Q69" i="2"/>
  <c r="R69" i="2"/>
  <c r="GA69" i="2"/>
  <c r="GB69" i="2"/>
  <c r="GC69" i="2"/>
  <c r="GD69" i="2"/>
  <c r="GV69" i="2"/>
  <c r="GW69" i="2"/>
  <c r="GX69" i="2"/>
  <c r="GY69" i="2"/>
  <c r="AJ69" i="2"/>
  <c r="AK69" i="2"/>
  <c r="AL69" i="2"/>
  <c r="AM69" i="2"/>
  <c r="FE71" i="2"/>
  <c r="FF70" i="2"/>
  <c r="FG70" i="2"/>
  <c r="FH70" i="2"/>
  <c r="FI70" i="2"/>
  <c r="EJ71" i="2"/>
  <c r="EK70" i="2"/>
  <c r="EL70" i="2"/>
  <c r="EM70" i="2"/>
  <c r="EN70" i="2"/>
  <c r="DO71" i="2"/>
  <c r="DP70" i="2"/>
  <c r="DQ70" i="2"/>
  <c r="DR70" i="2"/>
  <c r="DS70" i="2"/>
  <c r="CT71" i="2"/>
  <c r="CU70" i="2"/>
  <c r="CV70" i="2"/>
  <c r="CW70" i="2"/>
  <c r="CX70" i="2"/>
  <c r="BY71" i="2"/>
  <c r="BZ70" i="2"/>
  <c r="CA70" i="2"/>
  <c r="CB70" i="2"/>
  <c r="CC70" i="2"/>
  <c r="N71" i="2"/>
  <c r="O70" i="2"/>
  <c r="P70" i="2"/>
  <c r="Q70" i="2"/>
  <c r="R70" i="2"/>
  <c r="GA70" i="2"/>
  <c r="GB70" i="2"/>
  <c r="GC70" i="2"/>
  <c r="GD70" i="2"/>
  <c r="GV70" i="2"/>
  <c r="GW70" i="2"/>
  <c r="GX70" i="2"/>
  <c r="GY70" i="2"/>
  <c r="AJ70" i="2"/>
  <c r="AK70" i="2"/>
  <c r="AL70" i="2"/>
  <c r="AM70" i="2"/>
  <c r="FE72" i="2"/>
  <c r="FF71" i="2"/>
  <c r="FG71" i="2"/>
  <c r="FH71" i="2"/>
  <c r="FI71" i="2"/>
  <c r="EJ72" i="2"/>
  <c r="EK71" i="2"/>
  <c r="EL71" i="2"/>
  <c r="EM71" i="2"/>
  <c r="EN71" i="2"/>
  <c r="DO72" i="2"/>
  <c r="DP71" i="2"/>
  <c r="DQ71" i="2"/>
  <c r="DR71" i="2"/>
  <c r="DS71" i="2"/>
  <c r="CT72" i="2"/>
  <c r="CU71" i="2"/>
  <c r="CV71" i="2"/>
  <c r="CW71" i="2"/>
  <c r="CX71" i="2"/>
  <c r="BY72" i="2"/>
  <c r="BZ71" i="2"/>
  <c r="CA71" i="2"/>
  <c r="CB71" i="2"/>
  <c r="CC71" i="2"/>
  <c r="N72" i="2"/>
  <c r="O71" i="2"/>
  <c r="P71" i="2"/>
  <c r="Q71" i="2"/>
  <c r="R71" i="2"/>
  <c r="GA71" i="2"/>
  <c r="GB71" i="2"/>
  <c r="GC71" i="2"/>
  <c r="GD71" i="2"/>
  <c r="GV71" i="2"/>
  <c r="GW71" i="2"/>
  <c r="GX71" i="2"/>
  <c r="GY71" i="2"/>
  <c r="AJ71" i="2"/>
  <c r="AK71" i="2"/>
  <c r="AL71" i="2"/>
  <c r="AM71" i="2"/>
  <c r="FE73" i="2"/>
  <c r="FF72" i="2"/>
  <c r="FG72" i="2"/>
  <c r="FH72" i="2"/>
  <c r="FI72" i="2"/>
  <c r="EJ73" i="2"/>
  <c r="EK72" i="2"/>
  <c r="EL72" i="2"/>
  <c r="EM72" i="2"/>
  <c r="EN72" i="2"/>
  <c r="DO73" i="2"/>
  <c r="DP72" i="2"/>
  <c r="DQ72" i="2"/>
  <c r="DR72" i="2"/>
  <c r="DS72" i="2"/>
  <c r="CT73" i="2"/>
  <c r="CU72" i="2"/>
  <c r="CV72" i="2"/>
  <c r="CW72" i="2"/>
  <c r="CX72" i="2"/>
  <c r="BY73" i="2"/>
  <c r="BZ72" i="2"/>
  <c r="CA72" i="2"/>
  <c r="CB72" i="2"/>
  <c r="CC72" i="2"/>
  <c r="N73" i="2"/>
  <c r="O72" i="2"/>
  <c r="P72" i="2"/>
  <c r="Q72" i="2"/>
  <c r="R72" i="2"/>
  <c r="GA72" i="2"/>
  <c r="GB72" i="2"/>
  <c r="GC72" i="2"/>
  <c r="GD72" i="2"/>
  <c r="GV72" i="2"/>
  <c r="GW72" i="2"/>
  <c r="GX72" i="2"/>
  <c r="GY72" i="2"/>
  <c r="AJ72" i="2"/>
  <c r="AK72" i="2"/>
  <c r="AL72" i="2"/>
  <c r="AM72" i="2"/>
  <c r="FE74" i="2"/>
  <c r="FF73" i="2"/>
  <c r="FG73" i="2"/>
  <c r="FH73" i="2"/>
  <c r="FI73" i="2"/>
  <c r="EJ74" i="2"/>
  <c r="EK73" i="2"/>
  <c r="EL73" i="2"/>
  <c r="EM73" i="2"/>
  <c r="EN73" i="2"/>
  <c r="DO74" i="2"/>
  <c r="DP73" i="2"/>
  <c r="DQ73" i="2"/>
  <c r="DR73" i="2"/>
  <c r="DS73" i="2"/>
  <c r="CT74" i="2"/>
  <c r="CU73" i="2"/>
  <c r="CV73" i="2"/>
  <c r="CW73" i="2"/>
  <c r="CX73" i="2"/>
  <c r="BY74" i="2"/>
  <c r="BZ73" i="2"/>
  <c r="CA73" i="2"/>
  <c r="CB73" i="2"/>
  <c r="CC73" i="2"/>
  <c r="N74" i="2"/>
  <c r="O73" i="2"/>
  <c r="P73" i="2"/>
  <c r="Q73" i="2"/>
  <c r="R73" i="2"/>
  <c r="GA73" i="2"/>
  <c r="GB73" i="2"/>
  <c r="GC73" i="2"/>
  <c r="GD73" i="2"/>
  <c r="GV73" i="2"/>
  <c r="GW73" i="2"/>
  <c r="GX73" i="2"/>
  <c r="GY73" i="2"/>
  <c r="AJ73" i="2"/>
  <c r="AK73" i="2"/>
  <c r="AL73" i="2"/>
  <c r="AM73" i="2"/>
  <c r="FE75" i="2"/>
  <c r="FF74" i="2"/>
  <c r="FG74" i="2"/>
  <c r="FH74" i="2"/>
  <c r="FI74" i="2"/>
  <c r="EJ75" i="2"/>
  <c r="EK74" i="2"/>
  <c r="EL74" i="2"/>
  <c r="EM74" i="2"/>
  <c r="EN74" i="2"/>
  <c r="DO75" i="2"/>
  <c r="DP74" i="2"/>
  <c r="DQ74" i="2"/>
  <c r="DR74" i="2"/>
  <c r="DS74" i="2"/>
  <c r="CT75" i="2"/>
  <c r="CU74" i="2"/>
  <c r="CV74" i="2"/>
  <c r="CW74" i="2"/>
  <c r="CX74" i="2"/>
  <c r="BY75" i="2"/>
  <c r="BZ74" i="2"/>
  <c r="CA74" i="2"/>
  <c r="CB74" i="2"/>
  <c r="CC74" i="2"/>
  <c r="N75" i="2"/>
  <c r="O74" i="2"/>
  <c r="P74" i="2"/>
  <c r="Q74" i="2"/>
  <c r="R74" i="2"/>
  <c r="GA74" i="2"/>
  <c r="GB74" i="2"/>
  <c r="GC74" i="2"/>
  <c r="GD74" i="2"/>
  <c r="GV74" i="2"/>
  <c r="GW74" i="2"/>
  <c r="GX74" i="2"/>
  <c r="GY74" i="2"/>
  <c r="AJ74" i="2"/>
  <c r="AK74" i="2"/>
  <c r="AL74" i="2"/>
  <c r="AM74" i="2"/>
  <c r="FE76" i="2"/>
  <c r="FF75" i="2"/>
  <c r="FG75" i="2"/>
  <c r="FH75" i="2"/>
  <c r="FI75" i="2"/>
  <c r="EJ76" i="2"/>
  <c r="EK75" i="2"/>
  <c r="EL75" i="2"/>
  <c r="EM75" i="2"/>
  <c r="EN75" i="2"/>
  <c r="DO76" i="2"/>
  <c r="DP75" i="2"/>
  <c r="DQ75" i="2"/>
  <c r="DR75" i="2"/>
  <c r="DS75" i="2"/>
  <c r="CT76" i="2"/>
  <c r="CU75" i="2"/>
  <c r="CV75" i="2"/>
  <c r="CW75" i="2"/>
  <c r="CX75" i="2"/>
  <c r="BY76" i="2"/>
  <c r="BZ75" i="2"/>
  <c r="CA75" i="2"/>
  <c r="CB75" i="2"/>
  <c r="CC75" i="2"/>
  <c r="N76" i="2"/>
  <c r="O75" i="2"/>
  <c r="P75" i="2"/>
  <c r="Q75" i="2"/>
  <c r="R75" i="2"/>
  <c r="GA75" i="2"/>
  <c r="GB75" i="2"/>
  <c r="GC75" i="2"/>
  <c r="GD75" i="2"/>
  <c r="GV75" i="2"/>
  <c r="GW75" i="2"/>
  <c r="GX75" i="2"/>
  <c r="GY75" i="2"/>
  <c r="AJ75" i="2"/>
  <c r="AK75" i="2"/>
  <c r="AL75" i="2"/>
  <c r="AM75" i="2"/>
  <c r="FE77" i="2"/>
  <c r="FF76" i="2"/>
  <c r="FG76" i="2"/>
  <c r="FH76" i="2"/>
  <c r="FI76" i="2"/>
  <c r="EJ77" i="2"/>
  <c r="EK76" i="2"/>
  <c r="EL76" i="2"/>
  <c r="EM76" i="2"/>
  <c r="EN76" i="2"/>
  <c r="DO77" i="2"/>
  <c r="DP76" i="2"/>
  <c r="DQ76" i="2"/>
  <c r="DR76" i="2"/>
  <c r="DS76" i="2"/>
  <c r="CT77" i="2"/>
  <c r="CU76" i="2"/>
  <c r="CV76" i="2"/>
  <c r="CW76" i="2"/>
  <c r="CX76" i="2"/>
  <c r="BY77" i="2"/>
  <c r="BZ76" i="2"/>
  <c r="CA76" i="2"/>
  <c r="CB76" i="2"/>
  <c r="CC76" i="2"/>
  <c r="N77" i="2"/>
  <c r="O76" i="2"/>
  <c r="P76" i="2"/>
  <c r="Q76" i="2"/>
  <c r="R76" i="2"/>
  <c r="GA76" i="2"/>
  <c r="GB76" i="2"/>
  <c r="GC76" i="2"/>
  <c r="GD76" i="2"/>
  <c r="GV76" i="2"/>
  <c r="GW76" i="2"/>
  <c r="GX76" i="2"/>
  <c r="GY76" i="2"/>
  <c r="AJ76" i="2"/>
  <c r="AK76" i="2"/>
  <c r="AL76" i="2"/>
  <c r="AM76" i="2"/>
  <c r="FE78" i="2"/>
  <c r="FF77" i="2"/>
  <c r="FG77" i="2"/>
  <c r="FH77" i="2"/>
  <c r="FI77" i="2"/>
  <c r="EJ78" i="2"/>
  <c r="EK77" i="2"/>
  <c r="EL77" i="2"/>
  <c r="EM77" i="2"/>
  <c r="EN77" i="2"/>
  <c r="DO78" i="2"/>
  <c r="DP77" i="2"/>
  <c r="DQ77" i="2"/>
  <c r="DR77" i="2"/>
  <c r="DS77" i="2"/>
  <c r="CT78" i="2"/>
  <c r="CU77" i="2"/>
  <c r="CV77" i="2"/>
  <c r="CW77" i="2"/>
  <c r="CX77" i="2"/>
  <c r="BY78" i="2"/>
  <c r="BZ77" i="2"/>
  <c r="CA77" i="2"/>
  <c r="CB77" i="2"/>
  <c r="CC77" i="2"/>
  <c r="N78" i="2"/>
  <c r="O77" i="2"/>
  <c r="P77" i="2"/>
  <c r="Q77" i="2"/>
  <c r="R77" i="2"/>
  <c r="GA77" i="2"/>
  <c r="GB77" i="2"/>
  <c r="GC77" i="2"/>
  <c r="GD77" i="2"/>
  <c r="GV77" i="2"/>
  <c r="GW77" i="2"/>
  <c r="GX77" i="2"/>
  <c r="GY77" i="2"/>
  <c r="AJ77" i="2"/>
  <c r="AK77" i="2"/>
  <c r="AL77" i="2"/>
  <c r="AM77" i="2"/>
  <c r="FE79" i="2"/>
  <c r="FF78" i="2"/>
  <c r="FG78" i="2"/>
  <c r="FH78" i="2"/>
  <c r="FI78" i="2"/>
  <c r="EJ79" i="2"/>
  <c r="EK78" i="2"/>
  <c r="EL78" i="2"/>
  <c r="EM78" i="2"/>
  <c r="EN78" i="2"/>
  <c r="DO79" i="2"/>
  <c r="DP78" i="2"/>
  <c r="DQ78" i="2"/>
  <c r="DR78" i="2"/>
  <c r="DS78" i="2"/>
  <c r="CT79" i="2"/>
  <c r="CU78" i="2"/>
  <c r="CV78" i="2"/>
  <c r="CW78" i="2"/>
  <c r="CX78" i="2"/>
  <c r="BY79" i="2"/>
  <c r="BZ78" i="2"/>
  <c r="CA78" i="2"/>
  <c r="CB78" i="2"/>
  <c r="CC78" i="2"/>
  <c r="N79" i="2"/>
  <c r="O78" i="2"/>
  <c r="P78" i="2"/>
  <c r="Q78" i="2"/>
  <c r="R78" i="2"/>
  <c r="GA78" i="2"/>
  <c r="GB78" i="2"/>
  <c r="GC78" i="2"/>
  <c r="GD78" i="2"/>
  <c r="GV78" i="2"/>
  <c r="GW78" i="2"/>
  <c r="GX78" i="2"/>
  <c r="GY78" i="2"/>
  <c r="AJ78" i="2"/>
  <c r="AK78" i="2"/>
  <c r="AL78" i="2"/>
  <c r="AM78" i="2"/>
  <c r="FE80" i="2"/>
  <c r="FF79" i="2"/>
  <c r="FG79" i="2"/>
  <c r="FH79" i="2"/>
  <c r="FI79" i="2"/>
  <c r="EJ80" i="2"/>
  <c r="EK79" i="2"/>
  <c r="EL79" i="2"/>
  <c r="EM79" i="2"/>
  <c r="EN79" i="2"/>
  <c r="DO80" i="2"/>
  <c r="DP79" i="2"/>
  <c r="DQ79" i="2"/>
  <c r="DR79" i="2"/>
  <c r="DS79" i="2"/>
  <c r="CT80" i="2"/>
  <c r="CU79" i="2"/>
  <c r="CV79" i="2"/>
  <c r="CW79" i="2"/>
  <c r="CX79" i="2"/>
  <c r="BY80" i="2"/>
  <c r="BZ79" i="2"/>
  <c r="CA79" i="2"/>
  <c r="CB79" i="2"/>
  <c r="CC79" i="2"/>
  <c r="N80" i="2"/>
  <c r="O79" i="2"/>
  <c r="P79" i="2"/>
  <c r="Q79" i="2"/>
  <c r="R79" i="2"/>
  <c r="GA79" i="2"/>
  <c r="GB79" i="2"/>
  <c r="GC79" i="2"/>
  <c r="GD79" i="2"/>
  <c r="GV79" i="2"/>
  <c r="GW79" i="2"/>
  <c r="GX79" i="2"/>
  <c r="GY79" i="2"/>
  <c r="AJ79" i="2"/>
  <c r="AK79" i="2"/>
  <c r="AL79" i="2"/>
  <c r="AM79" i="2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/>
  <c r="E13" i="4"/>
  <c r="F13" i="4"/>
  <c r="G13" i="4"/>
  <c r="L13" i="4"/>
  <c r="FE81" i="2"/>
  <c r="FF80" i="2"/>
  <c r="FG80" i="2"/>
  <c r="FH80" i="2"/>
  <c r="FI80" i="2"/>
  <c r="EJ81" i="2"/>
  <c r="EK80" i="2"/>
  <c r="EL80" i="2"/>
  <c r="EM80" i="2"/>
  <c r="EN80" i="2"/>
  <c r="DO81" i="2"/>
  <c r="DP80" i="2"/>
  <c r="DQ80" i="2"/>
  <c r="DR80" i="2"/>
  <c r="DS80" i="2"/>
  <c r="CT81" i="2"/>
  <c r="CU80" i="2"/>
  <c r="CV80" i="2"/>
  <c r="CW80" i="2"/>
  <c r="CX80" i="2"/>
  <c r="BY81" i="2"/>
  <c r="BZ80" i="2"/>
  <c r="CA80" i="2"/>
  <c r="CB80" i="2"/>
  <c r="CC80" i="2"/>
  <c r="N81" i="2"/>
  <c r="O80" i="2"/>
  <c r="P80" i="2"/>
  <c r="Q80" i="2"/>
  <c r="R80" i="2"/>
  <c r="GA80" i="2"/>
  <c r="GB80" i="2"/>
  <c r="GC80" i="2"/>
  <c r="GD80" i="2"/>
  <c r="GV80" i="2"/>
  <c r="GW80" i="2"/>
  <c r="GX80" i="2"/>
  <c r="GY80" i="2"/>
  <c r="AJ80" i="2"/>
  <c r="AK80" i="2"/>
  <c r="AL80" i="2"/>
  <c r="AM80" i="2"/>
  <c r="FE82" i="2"/>
  <c r="FF81" i="2"/>
  <c r="FG81" i="2"/>
  <c r="FH81" i="2"/>
  <c r="FI81" i="2"/>
  <c r="EJ82" i="2"/>
  <c r="EK81" i="2"/>
  <c r="EL81" i="2"/>
  <c r="EM81" i="2"/>
  <c r="EN81" i="2"/>
  <c r="DO82" i="2"/>
  <c r="DP81" i="2"/>
  <c r="DQ81" i="2"/>
  <c r="DR81" i="2"/>
  <c r="DS81" i="2"/>
  <c r="CT82" i="2"/>
  <c r="CU81" i="2"/>
  <c r="CV81" i="2"/>
  <c r="CW81" i="2"/>
  <c r="CX81" i="2"/>
  <c r="BY82" i="2"/>
  <c r="BZ81" i="2"/>
  <c r="CA81" i="2"/>
  <c r="CB81" i="2"/>
  <c r="CC81" i="2"/>
  <c r="N82" i="2"/>
  <c r="O81" i="2"/>
  <c r="P81" i="2"/>
  <c r="Q81" i="2"/>
  <c r="R81" i="2"/>
  <c r="GA81" i="2"/>
  <c r="GB81" i="2"/>
  <c r="GC81" i="2"/>
  <c r="GD81" i="2"/>
  <c r="GV81" i="2"/>
  <c r="GW81" i="2"/>
  <c r="GX81" i="2"/>
  <c r="GY81" i="2"/>
  <c r="AJ81" i="2"/>
  <c r="AK81" i="2"/>
  <c r="AL81" i="2"/>
  <c r="AM81" i="2"/>
  <c r="FE83" i="2"/>
  <c r="FF82" i="2"/>
  <c r="FG82" i="2"/>
  <c r="FH82" i="2"/>
  <c r="FI82" i="2"/>
  <c r="EJ83" i="2"/>
  <c r="EK82" i="2"/>
  <c r="EL82" i="2"/>
  <c r="EM82" i="2"/>
  <c r="EN82" i="2"/>
  <c r="DO83" i="2"/>
  <c r="DP82" i="2"/>
  <c r="DQ82" i="2"/>
  <c r="DR82" i="2"/>
  <c r="DS82" i="2"/>
  <c r="CT83" i="2"/>
  <c r="CU82" i="2"/>
  <c r="CV82" i="2"/>
  <c r="CW82" i="2"/>
  <c r="CX82" i="2"/>
  <c r="BY83" i="2"/>
  <c r="BZ82" i="2"/>
  <c r="CA82" i="2"/>
  <c r="CB82" i="2"/>
  <c r="CC82" i="2"/>
  <c r="N83" i="2"/>
  <c r="O82" i="2"/>
  <c r="P82" i="2"/>
  <c r="Q82" i="2"/>
  <c r="R82" i="2"/>
  <c r="GA82" i="2"/>
  <c r="GB82" i="2"/>
  <c r="GC82" i="2"/>
  <c r="GD82" i="2"/>
  <c r="GV82" i="2"/>
  <c r="GW82" i="2"/>
  <c r="GX82" i="2"/>
  <c r="GY82" i="2"/>
  <c r="AJ82" i="2"/>
  <c r="AK82" i="2"/>
  <c r="AL82" i="2"/>
  <c r="AM82" i="2"/>
  <c r="FE84" i="2"/>
  <c r="FF83" i="2"/>
  <c r="FG83" i="2"/>
  <c r="FH83" i="2"/>
  <c r="FI83" i="2"/>
  <c r="EJ84" i="2"/>
  <c r="EK83" i="2"/>
  <c r="EL83" i="2"/>
  <c r="EM83" i="2"/>
  <c r="EN83" i="2"/>
  <c r="DO84" i="2"/>
  <c r="DP83" i="2"/>
  <c r="DQ83" i="2"/>
  <c r="DR83" i="2"/>
  <c r="DS83" i="2"/>
  <c r="CT84" i="2"/>
  <c r="CU83" i="2"/>
  <c r="CV83" i="2"/>
  <c r="CW83" i="2"/>
  <c r="CX83" i="2"/>
  <c r="BY84" i="2"/>
  <c r="BZ83" i="2"/>
  <c r="CA83" i="2"/>
  <c r="CB83" i="2"/>
  <c r="CC83" i="2"/>
  <c r="N84" i="2"/>
  <c r="O83" i="2"/>
  <c r="P83" i="2"/>
  <c r="Q83" i="2"/>
  <c r="R83" i="2"/>
  <c r="GA83" i="2"/>
  <c r="GB83" i="2"/>
  <c r="GC83" i="2"/>
  <c r="GD83" i="2"/>
  <c r="GV83" i="2"/>
  <c r="GW83" i="2"/>
  <c r="GX83" i="2"/>
  <c r="GY83" i="2"/>
  <c r="AJ83" i="2"/>
  <c r="AK83" i="2"/>
  <c r="AL83" i="2"/>
  <c r="AM83" i="2"/>
  <c r="FE85" i="2"/>
  <c r="FF84" i="2"/>
  <c r="FG84" i="2"/>
  <c r="FH84" i="2"/>
  <c r="FI84" i="2"/>
  <c r="EJ85" i="2"/>
  <c r="EK84" i="2"/>
  <c r="EL84" i="2"/>
  <c r="EM84" i="2"/>
  <c r="EN84" i="2"/>
  <c r="DO85" i="2"/>
  <c r="DP84" i="2"/>
  <c r="DQ84" i="2"/>
  <c r="DR84" i="2"/>
  <c r="DS84" i="2"/>
  <c r="CT85" i="2"/>
  <c r="CU84" i="2"/>
  <c r="CV84" i="2"/>
  <c r="CW84" i="2"/>
  <c r="CX84" i="2"/>
  <c r="BY85" i="2"/>
  <c r="BZ84" i="2"/>
  <c r="CA84" i="2"/>
  <c r="CB84" i="2"/>
  <c r="CC84" i="2"/>
  <c r="N85" i="2"/>
  <c r="O84" i="2"/>
  <c r="P84" i="2"/>
  <c r="Q84" i="2"/>
  <c r="R84" i="2"/>
  <c r="GA84" i="2"/>
  <c r="GB84" i="2"/>
  <c r="GC84" i="2"/>
  <c r="GD84" i="2"/>
  <c r="GV84" i="2"/>
  <c r="GW84" i="2"/>
  <c r="GX84" i="2"/>
  <c r="GY84" i="2"/>
  <c r="AJ84" i="2"/>
  <c r="AK84" i="2"/>
  <c r="AL84" i="2"/>
  <c r="AM84" i="2"/>
  <c r="FE86" i="2"/>
  <c r="FF85" i="2"/>
  <c r="FG85" i="2"/>
  <c r="FH85" i="2"/>
  <c r="FI85" i="2"/>
  <c r="EJ86" i="2"/>
  <c r="EK85" i="2"/>
  <c r="EL85" i="2"/>
  <c r="EM85" i="2"/>
  <c r="EN85" i="2"/>
  <c r="DO86" i="2"/>
  <c r="DP85" i="2"/>
  <c r="DQ85" i="2"/>
  <c r="DR85" i="2"/>
  <c r="DS85" i="2"/>
  <c r="CT86" i="2"/>
  <c r="CU85" i="2"/>
  <c r="CV85" i="2"/>
  <c r="CW85" i="2"/>
  <c r="CX85" i="2"/>
  <c r="BY86" i="2"/>
  <c r="BZ85" i="2"/>
  <c r="CA85" i="2"/>
  <c r="CB85" i="2"/>
  <c r="CC85" i="2"/>
  <c r="N86" i="2"/>
  <c r="O85" i="2"/>
  <c r="P85" i="2"/>
  <c r="Q85" i="2"/>
  <c r="R85" i="2"/>
  <c r="GA85" i="2"/>
  <c r="GB85" i="2"/>
  <c r="GC85" i="2"/>
  <c r="GD85" i="2"/>
  <c r="GV85" i="2"/>
  <c r="GW85" i="2"/>
  <c r="GX85" i="2"/>
  <c r="GY85" i="2"/>
  <c r="AJ85" i="2"/>
  <c r="AK85" i="2"/>
  <c r="AL85" i="2"/>
  <c r="AM85" i="2"/>
  <c r="FE87" i="2"/>
  <c r="FF86" i="2"/>
  <c r="FG86" i="2"/>
  <c r="FH86" i="2"/>
  <c r="FI86" i="2"/>
  <c r="EJ87" i="2"/>
  <c r="EK86" i="2"/>
  <c r="EL86" i="2"/>
  <c r="EM86" i="2"/>
  <c r="EN86" i="2"/>
  <c r="DO87" i="2"/>
  <c r="DP86" i="2"/>
  <c r="DQ86" i="2"/>
  <c r="DR86" i="2"/>
  <c r="DS86" i="2"/>
  <c r="CT87" i="2"/>
  <c r="CU86" i="2"/>
  <c r="CV86" i="2"/>
  <c r="CW86" i="2"/>
  <c r="CX86" i="2"/>
  <c r="BY87" i="2"/>
  <c r="BZ86" i="2"/>
  <c r="CA86" i="2"/>
  <c r="CB86" i="2"/>
  <c r="CC86" i="2"/>
  <c r="N87" i="2"/>
  <c r="O86" i="2"/>
  <c r="P86" i="2"/>
  <c r="Q86" i="2"/>
  <c r="R86" i="2"/>
  <c r="GA86" i="2"/>
  <c r="GB86" i="2"/>
  <c r="GC86" i="2"/>
  <c r="GD86" i="2"/>
  <c r="GV86" i="2"/>
  <c r="GW86" i="2"/>
  <c r="GX86" i="2"/>
  <c r="GY86" i="2"/>
  <c r="AJ86" i="2"/>
  <c r="AK86" i="2"/>
  <c r="AL86" i="2"/>
  <c r="AM86" i="2"/>
  <c r="FE88" i="2"/>
  <c r="FF87" i="2"/>
  <c r="FG87" i="2"/>
  <c r="FH87" i="2"/>
  <c r="FI87" i="2"/>
  <c r="EJ88" i="2"/>
  <c r="EK87" i="2"/>
  <c r="EL87" i="2"/>
  <c r="EM87" i="2"/>
  <c r="EN87" i="2"/>
  <c r="DO88" i="2"/>
  <c r="DP87" i="2"/>
  <c r="DQ87" i="2"/>
  <c r="DR87" i="2"/>
  <c r="DS87" i="2"/>
  <c r="CT88" i="2"/>
  <c r="CU87" i="2"/>
  <c r="CV87" i="2"/>
  <c r="CW87" i="2"/>
  <c r="CX87" i="2"/>
  <c r="BY88" i="2"/>
  <c r="BZ87" i="2"/>
  <c r="CA87" i="2"/>
  <c r="CB87" i="2"/>
  <c r="CC87" i="2"/>
  <c r="N88" i="2"/>
  <c r="O87" i="2"/>
  <c r="P87" i="2"/>
  <c r="Q87" i="2"/>
  <c r="R87" i="2"/>
  <c r="GA87" i="2"/>
  <c r="GB87" i="2"/>
  <c r="GC87" i="2"/>
  <c r="GD87" i="2"/>
  <c r="GV87" i="2"/>
  <c r="GW87" i="2"/>
  <c r="GX87" i="2"/>
  <c r="GY87" i="2"/>
  <c r="AJ87" i="2"/>
  <c r="AK87" i="2"/>
  <c r="AL87" i="2"/>
  <c r="AM87" i="2"/>
  <c r="FE89" i="2"/>
  <c r="FF88" i="2"/>
  <c r="FG88" i="2"/>
  <c r="FH88" i="2"/>
  <c r="FI88" i="2"/>
  <c r="EJ89" i="2"/>
  <c r="EK88" i="2"/>
  <c r="EL88" i="2"/>
  <c r="EM88" i="2"/>
  <c r="EN88" i="2"/>
  <c r="DO89" i="2"/>
  <c r="DP88" i="2"/>
  <c r="DQ88" i="2"/>
  <c r="DR88" i="2"/>
  <c r="DS88" i="2"/>
  <c r="CT89" i="2"/>
  <c r="CU88" i="2"/>
  <c r="CV88" i="2"/>
  <c r="CW88" i="2"/>
  <c r="CX88" i="2"/>
  <c r="BY89" i="2"/>
  <c r="BZ88" i="2"/>
  <c r="CA88" i="2"/>
  <c r="CB88" i="2"/>
  <c r="CC88" i="2"/>
  <c r="N89" i="2"/>
  <c r="O88" i="2"/>
  <c r="P88" i="2"/>
  <c r="Q88" i="2"/>
  <c r="R88" i="2"/>
  <c r="GA88" i="2"/>
  <c r="GB88" i="2"/>
  <c r="GC88" i="2"/>
  <c r="GD88" i="2"/>
  <c r="GV88" i="2"/>
  <c r="GW88" i="2"/>
  <c r="GX88" i="2"/>
  <c r="GY88" i="2"/>
  <c r="AJ88" i="2"/>
  <c r="AK88" i="2"/>
  <c r="AL88" i="2"/>
  <c r="AM88" i="2"/>
  <c r="FE90" i="2"/>
  <c r="FF89" i="2"/>
  <c r="FG89" i="2"/>
  <c r="FH89" i="2"/>
  <c r="FI89" i="2"/>
  <c r="EJ90" i="2"/>
  <c r="EK89" i="2"/>
  <c r="EL89" i="2"/>
  <c r="EM89" i="2"/>
  <c r="EN89" i="2"/>
  <c r="DO90" i="2"/>
  <c r="DP89" i="2"/>
  <c r="DQ89" i="2"/>
  <c r="DR89" i="2"/>
  <c r="DS89" i="2"/>
  <c r="CT90" i="2"/>
  <c r="CU89" i="2"/>
  <c r="CV89" i="2"/>
  <c r="CW89" i="2"/>
  <c r="CX89" i="2"/>
  <c r="BY90" i="2"/>
  <c r="BZ89" i="2"/>
  <c r="CA89" i="2"/>
  <c r="CB89" i="2"/>
  <c r="CC89" i="2"/>
  <c r="N90" i="2"/>
  <c r="O89" i="2"/>
  <c r="P89" i="2"/>
  <c r="Q89" i="2"/>
  <c r="R89" i="2"/>
  <c r="GA89" i="2"/>
  <c r="GB89" i="2"/>
  <c r="GC89" i="2"/>
  <c r="GD89" i="2"/>
  <c r="GV89" i="2"/>
  <c r="GW89" i="2"/>
  <c r="GX89" i="2"/>
  <c r="GY89" i="2"/>
  <c r="AJ89" i="2"/>
  <c r="AK89" i="2"/>
  <c r="AL89" i="2"/>
  <c r="AM89" i="2"/>
  <c r="FE91" i="2"/>
  <c r="FF90" i="2"/>
  <c r="FG90" i="2"/>
  <c r="FH90" i="2"/>
  <c r="FI90" i="2"/>
  <c r="EJ91" i="2"/>
  <c r="EK90" i="2"/>
  <c r="EL90" i="2"/>
  <c r="EM90" i="2"/>
  <c r="EN90" i="2"/>
  <c r="DO91" i="2"/>
  <c r="DP90" i="2"/>
  <c r="DQ90" i="2"/>
  <c r="DR90" i="2"/>
  <c r="DS90" i="2"/>
  <c r="CT91" i="2"/>
  <c r="CU90" i="2"/>
  <c r="CV90" i="2"/>
  <c r="CW90" i="2"/>
  <c r="CX90" i="2"/>
  <c r="BY91" i="2"/>
  <c r="BZ90" i="2"/>
  <c r="CA90" i="2"/>
  <c r="CB90" i="2"/>
  <c r="CC90" i="2"/>
  <c r="N91" i="2"/>
  <c r="O90" i="2"/>
  <c r="P90" i="2"/>
  <c r="Q90" i="2"/>
  <c r="R90" i="2"/>
  <c r="GA90" i="2"/>
  <c r="GB90" i="2"/>
  <c r="GC90" i="2"/>
  <c r="GD90" i="2"/>
  <c r="GV90" i="2"/>
  <c r="GW90" i="2"/>
  <c r="GX90" i="2"/>
  <c r="GY90" i="2"/>
  <c r="AJ90" i="2"/>
  <c r="AK90" i="2"/>
  <c r="AL90" i="2"/>
  <c r="AM90" i="2"/>
  <c r="FE92" i="2"/>
  <c r="FF91" i="2"/>
  <c r="FG91" i="2"/>
  <c r="FH91" i="2"/>
  <c r="FI91" i="2"/>
  <c r="EJ92" i="2"/>
  <c r="EK91" i="2"/>
  <c r="EL91" i="2"/>
  <c r="EM91" i="2"/>
  <c r="EN91" i="2"/>
  <c r="DO92" i="2"/>
  <c r="DP91" i="2"/>
  <c r="DQ91" i="2"/>
  <c r="DR91" i="2"/>
  <c r="DS91" i="2"/>
  <c r="CT92" i="2"/>
  <c r="CU91" i="2"/>
  <c r="CV91" i="2"/>
  <c r="CW91" i="2"/>
  <c r="CX91" i="2"/>
  <c r="BY92" i="2"/>
  <c r="BZ91" i="2"/>
  <c r="CA91" i="2"/>
  <c r="CB91" i="2"/>
  <c r="CC91" i="2"/>
  <c r="N92" i="2"/>
  <c r="O91" i="2"/>
  <c r="P91" i="2"/>
  <c r="Q91" i="2"/>
  <c r="R91" i="2"/>
  <c r="GA91" i="2"/>
  <c r="GB91" i="2"/>
  <c r="GC91" i="2"/>
  <c r="GD91" i="2"/>
  <c r="GV91" i="2"/>
  <c r="GW91" i="2"/>
  <c r="GX91" i="2"/>
  <c r="GY91" i="2"/>
  <c r="AJ91" i="2"/>
  <c r="AK91" i="2"/>
  <c r="AL91" i="2"/>
  <c r="AM91" i="2"/>
  <c r="FE93" i="2"/>
  <c r="FF92" i="2"/>
  <c r="FG92" i="2"/>
  <c r="FH92" i="2"/>
  <c r="FI92" i="2"/>
  <c r="EJ93" i="2"/>
  <c r="EK92" i="2"/>
  <c r="EL92" i="2"/>
  <c r="EM92" i="2"/>
  <c r="EN92" i="2"/>
  <c r="DO93" i="2"/>
  <c r="DP92" i="2"/>
  <c r="DQ92" i="2"/>
  <c r="DR92" i="2"/>
  <c r="DS92" i="2"/>
  <c r="CT93" i="2"/>
  <c r="CU92" i="2"/>
  <c r="CV92" i="2"/>
  <c r="CW92" i="2"/>
  <c r="CX92" i="2"/>
  <c r="BY93" i="2"/>
  <c r="BZ92" i="2"/>
  <c r="CA92" i="2"/>
  <c r="CB92" i="2"/>
  <c r="CC92" i="2"/>
  <c r="N93" i="2"/>
  <c r="O92" i="2"/>
  <c r="P92" i="2"/>
  <c r="Q92" i="2"/>
  <c r="R92" i="2"/>
  <c r="GA92" i="2"/>
  <c r="GB92" i="2"/>
  <c r="GC92" i="2"/>
  <c r="GD92" i="2"/>
  <c r="GV92" i="2"/>
  <c r="GW92" i="2"/>
  <c r="GX92" i="2"/>
  <c r="GY92" i="2"/>
  <c r="AJ92" i="2"/>
  <c r="AK92" i="2"/>
  <c r="AL92" i="2"/>
  <c r="AM92" i="2"/>
  <c r="FE94" i="2"/>
  <c r="FF93" i="2"/>
  <c r="FG93" i="2"/>
  <c r="FH93" i="2"/>
  <c r="FI93" i="2"/>
  <c r="EJ94" i="2"/>
  <c r="EK93" i="2"/>
  <c r="EL93" i="2"/>
  <c r="EM93" i="2"/>
  <c r="EN93" i="2"/>
  <c r="DO94" i="2"/>
  <c r="DP93" i="2"/>
  <c r="DQ93" i="2"/>
  <c r="DR93" i="2"/>
  <c r="DS93" i="2"/>
  <c r="CT94" i="2"/>
  <c r="CU93" i="2"/>
  <c r="CV93" i="2"/>
  <c r="CW93" i="2"/>
  <c r="CX93" i="2"/>
  <c r="BY94" i="2"/>
  <c r="BZ93" i="2"/>
  <c r="CA93" i="2"/>
  <c r="CB93" i="2"/>
  <c r="CC93" i="2"/>
  <c r="N94" i="2"/>
  <c r="O93" i="2"/>
  <c r="P93" i="2"/>
  <c r="Q93" i="2"/>
  <c r="R93" i="2"/>
  <c r="GA93" i="2"/>
  <c r="GB93" i="2"/>
  <c r="GC93" i="2"/>
  <c r="GD93" i="2"/>
  <c r="GV93" i="2"/>
  <c r="GW93" i="2"/>
  <c r="GX93" i="2"/>
  <c r="GY93" i="2"/>
  <c r="AJ93" i="2"/>
  <c r="AK93" i="2"/>
  <c r="AL93" i="2"/>
  <c r="AM93" i="2"/>
  <c r="CD60" i="2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/>
  <c r="E9" i="4"/>
  <c r="F9" i="4"/>
  <c r="G9" i="4"/>
  <c r="L9" i="4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/>
  <c r="FH94" i="2"/>
  <c r="FI94" i="2"/>
  <c r="EJ95" i="2"/>
  <c r="EK94" i="2"/>
  <c r="EL94" i="2"/>
  <c r="EM94" i="2"/>
  <c r="EN94" i="2"/>
  <c r="DO95" i="2"/>
  <c r="DP94" i="2"/>
  <c r="DQ94" i="2"/>
  <c r="DR94" i="2"/>
  <c r="DS94" i="2"/>
  <c r="CT95" i="2"/>
  <c r="CU94" i="2"/>
  <c r="CV94" i="2"/>
  <c r="CW94" i="2"/>
  <c r="CX94" i="2"/>
  <c r="BY95" i="2"/>
  <c r="BZ94" i="2"/>
  <c r="CA94" i="2"/>
  <c r="CB94" i="2"/>
  <c r="CC94" i="2"/>
  <c r="N95" i="2"/>
  <c r="O94" i="2"/>
  <c r="P94" i="2"/>
  <c r="Q94" i="2"/>
  <c r="R94" i="2"/>
  <c r="GA94" i="2"/>
  <c r="GB94" i="2"/>
  <c r="GC94" i="2"/>
  <c r="GD94" i="2"/>
  <c r="GV94" i="2"/>
  <c r="GW94" i="2"/>
  <c r="GX94" i="2"/>
  <c r="GY94" i="2"/>
  <c r="AJ94" i="2"/>
  <c r="AK94" i="2"/>
  <c r="AL94" i="2"/>
  <c r="AM94" i="2"/>
  <c r="FE96" i="2"/>
  <c r="FF95" i="2"/>
  <c r="FG95" i="2"/>
  <c r="FH95" i="2"/>
  <c r="FI95" i="2"/>
  <c r="EJ96" i="2"/>
  <c r="EK95" i="2"/>
  <c r="EL95" i="2"/>
  <c r="EM95" i="2"/>
  <c r="EN95" i="2"/>
  <c r="DO96" i="2"/>
  <c r="DP95" i="2"/>
  <c r="DQ95" i="2"/>
  <c r="DR95" i="2"/>
  <c r="DS95" i="2"/>
  <c r="CT96" i="2"/>
  <c r="CU95" i="2"/>
  <c r="CV95" i="2"/>
  <c r="CW95" i="2"/>
  <c r="CX95" i="2"/>
  <c r="BY96" i="2"/>
  <c r="BZ95" i="2"/>
  <c r="CA95" i="2"/>
  <c r="CB95" i="2"/>
  <c r="CC95" i="2"/>
  <c r="N96" i="2"/>
  <c r="O95" i="2"/>
  <c r="P95" i="2"/>
  <c r="Q95" i="2"/>
  <c r="R95" i="2"/>
  <c r="GA95" i="2"/>
  <c r="GB95" i="2"/>
  <c r="GC95" i="2"/>
  <c r="GD95" i="2"/>
  <c r="GV95" i="2"/>
  <c r="GW95" i="2"/>
  <c r="GX95" i="2"/>
  <c r="GY95" i="2"/>
  <c r="AJ95" i="2"/>
  <c r="AK95" i="2"/>
  <c r="AL95" i="2"/>
  <c r="AM95" i="2"/>
  <c r="FE97" i="2"/>
  <c r="FF96" i="2"/>
  <c r="FG96" i="2"/>
  <c r="FH96" i="2"/>
  <c r="FI96" i="2"/>
  <c r="EJ97" i="2"/>
  <c r="EK96" i="2"/>
  <c r="EL96" i="2"/>
  <c r="EM96" i="2"/>
  <c r="EN96" i="2"/>
  <c r="DO97" i="2"/>
  <c r="DP96" i="2"/>
  <c r="DQ96" i="2"/>
  <c r="DR96" i="2"/>
  <c r="DS96" i="2"/>
  <c r="CT97" i="2"/>
  <c r="CU96" i="2"/>
  <c r="CV96" i="2"/>
  <c r="CW96" i="2"/>
  <c r="CX96" i="2"/>
  <c r="BY97" i="2"/>
  <c r="BZ96" i="2"/>
  <c r="CA96" i="2"/>
  <c r="CB96" i="2"/>
  <c r="CC96" i="2"/>
  <c r="N97" i="2"/>
  <c r="O96" i="2"/>
  <c r="P96" i="2"/>
  <c r="Q96" i="2"/>
  <c r="R96" i="2"/>
  <c r="GA96" i="2"/>
  <c r="GB96" i="2"/>
  <c r="GC96" i="2"/>
  <c r="GD96" i="2"/>
  <c r="GV96" i="2"/>
  <c r="GW96" i="2"/>
  <c r="GX96" i="2"/>
  <c r="GY96" i="2"/>
  <c r="AJ96" i="2"/>
  <c r="AK96" i="2"/>
  <c r="AL96" i="2"/>
  <c r="AM96" i="2"/>
  <c r="FE98" i="2"/>
  <c r="FF97" i="2"/>
  <c r="FG97" i="2"/>
  <c r="FH97" i="2"/>
  <c r="FI97" i="2"/>
  <c r="EJ98" i="2"/>
  <c r="EK97" i="2"/>
  <c r="EL97" i="2"/>
  <c r="EM97" i="2"/>
  <c r="EN97" i="2"/>
  <c r="DO98" i="2"/>
  <c r="DP97" i="2"/>
  <c r="DQ97" i="2"/>
  <c r="DR97" i="2"/>
  <c r="DS97" i="2"/>
  <c r="CT98" i="2"/>
  <c r="CU97" i="2"/>
  <c r="CV97" i="2"/>
  <c r="CW97" i="2"/>
  <c r="CX97" i="2"/>
  <c r="BY98" i="2"/>
  <c r="BZ97" i="2"/>
  <c r="CA97" i="2"/>
  <c r="CB97" i="2"/>
  <c r="CC97" i="2"/>
  <c r="N98" i="2"/>
  <c r="O97" i="2"/>
  <c r="P97" i="2"/>
  <c r="Q97" i="2"/>
  <c r="R97" i="2"/>
  <c r="GA97" i="2"/>
  <c r="GB97" i="2"/>
  <c r="GC97" i="2"/>
  <c r="GD97" i="2"/>
  <c r="GV97" i="2"/>
  <c r="GW97" i="2"/>
  <c r="GX97" i="2"/>
  <c r="GY97" i="2"/>
  <c r="AJ97" i="2"/>
  <c r="AK97" i="2"/>
  <c r="AL97" i="2"/>
  <c r="AM97" i="2"/>
  <c r="FE99" i="2"/>
  <c r="FF98" i="2"/>
  <c r="FG98" i="2"/>
  <c r="FH98" i="2"/>
  <c r="FI98" i="2"/>
  <c r="EJ99" i="2"/>
  <c r="EK98" i="2"/>
  <c r="EL98" i="2"/>
  <c r="EM98" i="2"/>
  <c r="EN98" i="2"/>
  <c r="DO99" i="2"/>
  <c r="DP98" i="2"/>
  <c r="DQ98" i="2"/>
  <c r="DR98" i="2"/>
  <c r="DS98" i="2"/>
  <c r="CT99" i="2"/>
  <c r="CU98" i="2"/>
  <c r="CV98" i="2"/>
  <c r="CW98" i="2"/>
  <c r="CX98" i="2"/>
  <c r="BY99" i="2"/>
  <c r="BZ98" i="2"/>
  <c r="CA98" i="2"/>
  <c r="CB98" i="2"/>
  <c r="CC98" i="2"/>
  <c r="N99" i="2"/>
  <c r="O98" i="2"/>
  <c r="P98" i="2"/>
  <c r="Q98" i="2"/>
  <c r="R98" i="2"/>
  <c r="GA98" i="2"/>
  <c r="GB98" i="2"/>
  <c r="GC98" i="2"/>
  <c r="GD98" i="2"/>
  <c r="GV98" i="2"/>
  <c r="GW98" i="2"/>
  <c r="GX98" i="2"/>
  <c r="GY98" i="2"/>
  <c r="AJ98" i="2"/>
  <c r="AK98" i="2"/>
  <c r="AL98" i="2"/>
  <c r="AM98" i="2"/>
  <c r="FE100" i="2"/>
  <c r="FF99" i="2"/>
  <c r="FG99" i="2"/>
  <c r="FH99" i="2"/>
  <c r="FI99" i="2"/>
  <c r="EJ100" i="2"/>
  <c r="EK99" i="2"/>
  <c r="EL99" i="2"/>
  <c r="EM99" i="2"/>
  <c r="EN99" i="2"/>
  <c r="DO100" i="2"/>
  <c r="DP99" i="2"/>
  <c r="DQ99" i="2"/>
  <c r="DR99" i="2"/>
  <c r="DS99" i="2"/>
  <c r="CT100" i="2"/>
  <c r="CU99" i="2"/>
  <c r="CV99" i="2"/>
  <c r="CW99" i="2"/>
  <c r="CX99" i="2"/>
  <c r="BY100" i="2"/>
  <c r="BZ99" i="2"/>
  <c r="CA99" i="2"/>
  <c r="CB99" i="2"/>
  <c r="CC99" i="2"/>
  <c r="N100" i="2"/>
  <c r="O99" i="2"/>
  <c r="P99" i="2"/>
  <c r="Q99" i="2"/>
  <c r="R99" i="2"/>
  <c r="GA99" i="2"/>
  <c r="GB99" i="2"/>
  <c r="GC99" i="2"/>
  <c r="GD99" i="2"/>
  <c r="GV99" i="2"/>
  <c r="GW99" i="2"/>
  <c r="GX99" i="2"/>
  <c r="GY99" i="2"/>
  <c r="AJ99" i="2"/>
  <c r="AK99" i="2"/>
  <c r="AL99" i="2"/>
  <c r="AM99" i="2"/>
  <c r="FE101" i="2"/>
  <c r="FF100" i="2"/>
  <c r="FG100" i="2"/>
  <c r="FH100" i="2"/>
  <c r="FI100" i="2"/>
  <c r="EJ101" i="2"/>
  <c r="EK100" i="2"/>
  <c r="EL100" i="2"/>
  <c r="EM100" i="2"/>
  <c r="EN100" i="2"/>
  <c r="DO101" i="2"/>
  <c r="DP100" i="2"/>
  <c r="DQ100" i="2"/>
  <c r="DR100" i="2"/>
  <c r="DS100" i="2"/>
  <c r="CT101" i="2"/>
  <c r="CU100" i="2"/>
  <c r="CV100" i="2"/>
  <c r="CW100" i="2"/>
  <c r="CX100" i="2"/>
  <c r="BY101" i="2"/>
  <c r="BZ100" i="2"/>
  <c r="CA100" i="2"/>
  <c r="CB100" i="2"/>
  <c r="CC100" i="2"/>
  <c r="N101" i="2"/>
  <c r="O100" i="2"/>
  <c r="P100" i="2"/>
  <c r="Q100" i="2"/>
  <c r="R100" i="2"/>
  <c r="GA100" i="2"/>
  <c r="GB100" i="2"/>
  <c r="GC100" i="2"/>
  <c r="GD100" i="2"/>
  <c r="GV100" i="2"/>
  <c r="GW100" i="2"/>
  <c r="GX100" i="2"/>
  <c r="GY100" i="2"/>
  <c r="AJ100" i="2"/>
  <c r="AK100" i="2"/>
  <c r="AL100" i="2"/>
  <c r="AM100" i="2"/>
  <c r="FE102" i="2"/>
  <c r="FF101" i="2"/>
  <c r="FG101" i="2"/>
  <c r="FH101" i="2"/>
  <c r="FI101" i="2"/>
  <c r="EJ102" i="2"/>
  <c r="EK101" i="2"/>
  <c r="EL101" i="2"/>
  <c r="EM101" i="2"/>
  <c r="EN101" i="2"/>
  <c r="DO102" i="2"/>
  <c r="DP101" i="2"/>
  <c r="DQ101" i="2"/>
  <c r="DR101" i="2"/>
  <c r="DS101" i="2"/>
  <c r="CT102" i="2"/>
  <c r="CU101" i="2"/>
  <c r="CV101" i="2"/>
  <c r="CW101" i="2"/>
  <c r="CX101" i="2"/>
  <c r="BY102" i="2"/>
  <c r="BZ101" i="2"/>
  <c r="CA101" i="2"/>
  <c r="CB101" i="2"/>
  <c r="CC101" i="2"/>
  <c r="N102" i="2"/>
  <c r="O101" i="2"/>
  <c r="P101" i="2"/>
  <c r="Q101" i="2"/>
  <c r="R101" i="2"/>
  <c r="GA101" i="2"/>
  <c r="GB101" i="2"/>
  <c r="GC101" i="2"/>
  <c r="GD101" i="2"/>
  <c r="GV101" i="2"/>
  <c r="GW101" i="2"/>
  <c r="GX101" i="2"/>
  <c r="GY101" i="2"/>
  <c r="AJ101" i="2"/>
  <c r="AK101" i="2"/>
  <c r="AL101" i="2"/>
  <c r="AM101" i="2"/>
  <c r="FE103" i="2"/>
  <c r="FF102" i="2"/>
  <c r="FG102" i="2"/>
  <c r="FH102" i="2"/>
  <c r="FI102" i="2"/>
  <c r="EJ103" i="2"/>
  <c r="EK102" i="2"/>
  <c r="EL102" i="2"/>
  <c r="EM102" i="2"/>
  <c r="EN102" i="2"/>
  <c r="DO103" i="2"/>
  <c r="DP102" i="2"/>
  <c r="DQ102" i="2"/>
  <c r="DR102" i="2"/>
  <c r="DS102" i="2"/>
  <c r="CT103" i="2"/>
  <c r="CU102" i="2"/>
  <c r="CV102" i="2"/>
  <c r="CW102" i="2"/>
  <c r="CX102" i="2"/>
  <c r="BY103" i="2"/>
  <c r="BZ102" i="2"/>
  <c r="CA102" i="2"/>
  <c r="CB102" i="2"/>
  <c r="CC102" i="2"/>
  <c r="N103" i="2"/>
  <c r="O102" i="2"/>
  <c r="P102" i="2"/>
  <c r="Q102" i="2"/>
  <c r="R102" i="2"/>
  <c r="GA102" i="2"/>
  <c r="GB102" i="2"/>
  <c r="GC102" i="2"/>
  <c r="GD102" i="2"/>
  <c r="GV102" i="2"/>
  <c r="GW102" i="2"/>
  <c r="GX102" i="2"/>
  <c r="GY102" i="2"/>
  <c r="AJ102" i="2"/>
  <c r="AK102" i="2"/>
  <c r="AL102" i="2"/>
  <c r="AM102" i="2"/>
  <c r="FE104" i="2"/>
  <c r="FF103" i="2"/>
  <c r="FG103" i="2"/>
  <c r="FH103" i="2"/>
  <c r="FI103" i="2"/>
  <c r="EJ104" i="2"/>
  <c r="EK103" i="2"/>
  <c r="EL103" i="2"/>
  <c r="EM103" i="2"/>
  <c r="EN103" i="2"/>
  <c r="DO104" i="2"/>
  <c r="DP103" i="2"/>
  <c r="DQ103" i="2"/>
  <c r="DR103" i="2"/>
  <c r="DS103" i="2"/>
  <c r="CT104" i="2"/>
  <c r="CU103" i="2"/>
  <c r="CV103" i="2"/>
  <c r="CW103" i="2"/>
  <c r="CX103" i="2"/>
  <c r="BY104" i="2"/>
  <c r="BZ103" i="2"/>
  <c r="CA103" i="2"/>
  <c r="CB103" i="2"/>
  <c r="CC103" i="2"/>
  <c r="N104" i="2"/>
  <c r="O103" i="2"/>
  <c r="P103" i="2"/>
  <c r="Q103" i="2"/>
  <c r="R103" i="2"/>
  <c r="GA103" i="2"/>
  <c r="GB103" i="2"/>
  <c r="GC103" i="2"/>
  <c r="GD103" i="2"/>
  <c r="GV103" i="2"/>
  <c r="GW103" i="2"/>
  <c r="GX103" i="2"/>
  <c r="GY103" i="2"/>
  <c r="AJ103" i="2"/>
  <c r="AK103" i="2"/>
  <c r="AL103" i="2"/>
  <c r="AM103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/>
  <c r="E10" i="4"/>
  <c r="F10" i="4"/>
  <c r="G10" i="4"/>
  <c r="L10" i="4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/>
  <c r="FH104" i="2"/>
  <c r="FI104" i="2"/>
  <c r="EJ105" i="2"/>
  <c r="EK104" i="2"/>
  <c r="EL104" i="2"/>
  <c r="EM104" i="2"/>
  <c r="EN104" i="2"/>
  <c r="DO105" i="2"/>
  <c r="DP104" i="2"/>
  <c r="DQ104" i="2"/>
  <c r="DR104" i="2"/>
  <c r="DS104" i="2"/>
  <c r="CT105" i="2"/>
  <c r="CU104" i="2"/>
  <c r="CV104" i="2"/>
  <c r="CW104" i="2"/>
  <c r="CX104" i="2"/>
  <c r="BY105" i="2"/>
  <c r="BZ104" i="2"/>
  <c r="CA104" i="2"/>
  <c r="CB104" i="2"/>
  <c r="CC104" i="2"/>
  <c r="N105" i="2"/>
  <c r="O104" i="2"/>
  <c r="P104" i="2"/>
  <c r="Q104" i="2"/>
  <c r="R104" i="2"/>
  <c r="GA104" i="2"/>
  <c r="GB104" i="2"/>
  <c r="GC104" i="2"/>
  <c r="GD104" i="2"/>
  <c r="GV104" i="2"/>
  <c r="GW104" i="2"/>
  <c r="GX104" i="2"/>
  <c r="GY104" i="2"/>
  <c r="AJ104" i="2"/>
  <c r="AK104" i="2"/>
  <c r="AL104" i="2"/>
  <c r="AM104" i="2"/>
  <c r="FE106" i="2"/>
  <c r="FF105" i="2"/>
  <c r="FG105" i="2"/>
  <c r="FH105" i="2"/>
  <c r="FI105" i="2"/>
  <c r="EJ106" i="2"/>
  <c r="EK105" i="2"/>
  <c r="EL105" i="2"/>
  <c r="EM105" i="2"/>
  <c r="EN105" i="2"/>
  <c r="DO106" i="2"/>
  <c r="DP105" i="2"/>
  <c r="DQ105" i="2"/>
  <c r="DR105" i="2"/>
  <c r="DS105" i="2"/>
  <c r="CT106" i="2"/>
  <c r="CU105" i="2"/>
  <c r="CV105" i="2"/>
  <c r="CW105" i="2"/>
  <c r="CX105" i="2"/>
  <c r="BY106" i="2"/>
  <c r="BZ105" i="2"/>
  <c r="CA105" i="2"/>
  <c r="CB105" i="2"/>
  <c r="CC105" i="2"/>
  <c r="N106" i="2"/>
  <c r="O105" i="2"/>
  <c r="P105" i="2"/>
  <c r="Q105" i="2"/>
  <c r="R105" i="2"/>
  <c r="GA105" i="2"/>
  <c r="GB105" i="2"/>
  <c r="GC105" i="2"/>
  <c r="GD105" i="2"/>
  <c r="GV105" i="2"/>
  <c r="GW105" i="2"/>
  <c r="GX105" i="2"/>
  <c r="GY105" i="2"/>
  <c r="AJ105" i="2"/>
  <c r="AK105" i="2"/>
  <c r="AL105" i="2"/>
  <c r="AM105" i="2"/>
  <c r="FE107" i="2"/>
  <c r="FF106" i="2"/>
  <c r="FG106" i="2"/>
  <c r="FH106" i="2"/>
  <c r="FI106" i="2"/>
  <c r="EJ107" i="2"/>
  <c r="EK106" i="2"/>
  <c r="EL106" i="2"/>
  <c r="EM106" i="2"/>
  <c r="EN106" i="2"/>
  <c r="DO107" i="2"/>
  <c r="DP106" i="2"/>
  <c r="DQ106" i="2"/>
  <c r="DR106" i="2"/>
  <c r="DS106" i="2"/>
  <c r="CT107" i="2"/>
  <c r="CU106" i="2"/>
  <c r="CV106" i="2"/>
  <c r="CW106" i="2"/>
  <c r="CX106" i="2"/>
  <c r="BY107" i="2"/>
  <c r="BZ106" i="2"/>
  <c r="CA106" i="2"/>
  <c r="CB106" i="2"/>
  <c r="CC106" i="2"/>
  <c r="N107" i="2"/>
  <c r="O106" i="2"/>
  <c r="P106" i="2"/>
  <c r="Q106" i="2"/>
  <c r="R106" i="2"/>
  <c r="GA106" i="2"/>
  <c r="GB106" i="2"/>
  <c r="GC106" i="2"/>
  <c r="GD106" i="2"/>
  <c r="GV106" i="2"/>
  <c r="GW106" i="2"/>
  <c r="GX106" i="2"/>
  <c r="GY106" i="2"/>
  <c r="AJ106" i="2"/>
  <c r="AK106" i="2"/>
  <c r="AL106" i="2"/>
  <c r="AM106" i="2"/>
  <c r="J8" i="4"/>
  <c r="J16" i="4"/>
  <c r="FE108" i="2"/>
  <c r="FF107" i="2"/>
  <c r="FG107" i="2"/>
  <c r="FH107" i="2"/>
  <c r="FI107" i="2"/>
  <c r="EJ108" i="2"/>
  <c r="EK107" i="2"/>
  <c r="EL107" i="2"/>
  <c r="EM107" i="2"/>
  <c r="EN107" i="2"/>
  <c r="DO108" i="2"/>
  <c r="DP107" i="2"/>
  <c r="DQ107" i="2"/>
  <c r="DR107" i="2"/>
  <c r="DS107" i="2"/>
  <c r="CT108" i="2"/>
  <c r="CU107" i="2"/>
  <c r="CV107" i="2"/>
  <c r="CW107" i="2"/>
  <c r="CX107" i="2"/>
  <c r="BY108" i="2"/>
  <c r="BZ107" i="2"/>
  <c r="CA107" i="2"/>
  <c r="CB107" i="2"/>
  <c r="CC107" i="2"/>
  <c r="N108" i="2"/>
  <c r="O107" i="2"/>
  <c r="P107" i="2"/>
  <c r="Q107" i="2"/>
  <c r="R107" i="2"/>
  <c r="GA107" i="2"/>
  <c r="GB107" i="2"/>
  <c r="GC107" i="2"/>
  <c r="GD107" i="2"/>
  <c r="GV107" i="2"/>
  <c r="GW107" i="2"/>
  <c r="GX107" i="2"/>
  <c r="GY107" i="2"/>
  <c r="AJ107" i="2"/>
  <c r="AK107" i="2"/>
  <c r="AL107" i="2"/>
  <c r="AM107" i="2"/>
  <c r="BS19" i="2"/>
  <c r="BE20" i="2"/>
  <c r="BF20" i="2"/>
  <c r="BE21" i="2"/>
  <c r="K8" i="4"/>
  <c r="K16" i="4"/>
  <c r="FE109" i="2"/>
  <c r="FF108" i="2"/>
  <c r="FG108" i="2"/>
  <c r="FH108" i="2"/>
  <c r="FI108" i="2"/>
  <c r="EJ109" i="2"/>
  <c r="EK108" i="2"/>
  <c r="EL108" i="2"/>
  <c r="EM108" i="2"/>
  <c r="EN108" i="2"/>
  <c r="DO109" i="2"/>
  <c r="DP108" i="2"/>
  <c r="DQ108" i="2"/>
  <c r="DR108" i="2"/>
  <c r="DS108" i="2"/>
  <c r="CT109" i="2"/>
  <c r="CU108" i="2"/>
  <c r="CV108" i="2"/>
  <c r="CW108" i="2"/>
  <c r="CX108" i="2"/>
  <c r="BY109" i="2"/>
  <c r="BZ108" i="2"/>
  <c r="CA108" i="2"/>
  <c r="CB108" i="2"/>
  <c r="CC108" i="2"/>
  <c r="N109" i="2"/>
  <c r="O108" i="2"/>
  <c r="P108" i="2"/>
  <c r="Q108" i="2"/>
  <c r="R108" i="2"/>
  <c r="GA108" i="2"/>
  <c r="GB108" i="2"/>
  <c r="GC108" i="2"/>
  <c r="GD108" i="2"/>
  <c r="GV108" i="2"/>
  <c r="GW108" i="2"/>
  <c r="GX108" i="2"/>
  <c r="GY108" i="2"/>
  <c r="AJ108" i="2"/>
  <c r="AK108" i="2"/>
  <c r="AL108" i="2"/>
  <c r="AM108" i="2"/>
  <c r="BG20" i="2"/>
  <c r="BH20" i="2"/>
  <c r="BS20" i="2"/>
  <c r="BE22" i="2"/>
  <c r="BF21" i="2"/>
  <c r="BG21" i="2"/>
  <c r="BH21" i="2"/>
  <c r="FE110" i="2"/>
  <c r="FF109" i="2"/>
  <c r="FG109" i="2"/>
  <c r="FH109" i="2"/>
  <c r="FI109" i="2"/>
  <c r="EJ110" i="2"/>
  <c r="EK109" i="2"/>
  <c r="EL109" i="2"/>
  <c r="EM109" i="2"/>
  <c r="EN109" i="2"/>
  <c r="DO110" i="2"/>
  <c r="DP109" i="2"/>
  <c r="DQ109" i="2"/>
  <c r="DR109" i="2"/>
  <c r="DS109" i="2"/>
  <c r="CT110" i="2"/>
  <c r="CU109" i="2"/>
  <c r="CV109" i="2"/>
  <c r="CW109" i="2"/>
  <c r="CX109" i="2"/>
  <c r="BY110" i="2"/>
  <c r="BZ109" i="2"/>
  <c r="CA109" i="2"/>
  <c r="CB109" i="2"/>
  <c r="CC109" i="2"/>
  <c r="N110" i="2"/>
  <c r="O109" i="2"/>
  <c r="P109" i="2"/>
  <c r="Q109" i="2"/>
  <c r="R109" i="2"/>
  <c r="GA109" i="2"/>
  <c r="GB109" i="2"/>
  <c r="GC109" i="2"/>
  <c r="GD109" i="2"/>
  <c r="GV109" i="2"/>
  <c r="GW109" i="2"/>
  <c r="GX109" i="2"/>
  <c r="GY109" i="2"/>
  <c r="AJ109" i="2"/>
  <c r="AK109" i="2"/>
  <c r="AL109" i="2"/>
  <c r="AM109" i="2"/>
  <c r="BS21" i="2"/>
  <c r="BF22" i="2"/>
  <c r="BG22" i="2"/>
  <c r="BH22" i="2"/>
  <c r="BE23" i="2"/>
  <c r="FE111" i="2"/>
  <c r="FF110" i="2"/>
  <c r="FG110" i="2"/>
  <c r="FH110" i="2"/>
  <c r="FI110" i="2"/>
  <c r="EJ111" i="2"/>
  <c r="EK110" i="2"/>
  <c r="EL110" i="2"/>
  <c r="EM110" i="2"/>
  <c r="EN110" i="2"/>
  <c r="DO111" i="2"/>
  <c r="DP110" i="2"/>
  <c r="DQ110" i="2"/>
  <c r="DR110" i="2"/>
  <c r="DS110" i="2"/>
  <c r="CT111" i="2"/>
  <c r="CU110" i="2"/>
  <c r="CV110" i="2"/>
  <c r="CW110" i="2"/>
  <c r="CX110" i="2"/>
  <c r="BY111" i="2"/>
  <c r="BZ110" i="2"/>
  <c r="CA110" i="2"/>
  <c r="CB110" i="2"/>
  <c r="CC110" i="2"/>
  <c r="N111" i="2"/>
  <c r="O110" i="2"/>
  <c r="P110" i="2"/>
  <c r="Q110" i="2"/>
  <c r="R110" i="2"/>
  <c r="GA110" i="2"/>
  <c r="GB110" i="2"/>
  <c r="GC110" i="2"/>
  <c r="GD110" i="2"/>
  <c r="GV110" i="2"/>
  <c r="GW110" i="2"/>
  <c r="GX110" i="2"/>
  <c r="GY110" i="2"/>
  <c r="AJ110" i="2"/>
  <c r="AK110" i="2"/>
  <c r="AL110" i="2"/>
  <c r="AM110" i="2"/>
  <c r="BS22" i="2"/>
  <c r="BE24" i="2"/>
  <c r="BF23" i="2"/>
  <c r="BG23" i="2"/>
  <c r="BH23" i="2"/>
  <c r="FE112" i="2"/>
  <c r="FF111" i="2"/>
  <c r="FG111" i="2"/>
  <c r="FH111" i="2"/>
  <c r="FI111" i="2"/>
  <c r="EJ112" i="2"/>
  <c r="EK111" i="2"/>
  <c r="EL111" i="2"/>
  <c r="EM111" i="2"/>
  <c r="EN111" i="2"/>
  <c r="DO112" i="2"/>
  <c r="DP111" i="2"/>
  <c r="DQ111" i="2"/>
  <c r="DR111" i="2"/>
  <c r="DS111" i="2"/>
  <c r="CT112" i="2"/>
  <c r="CU111" i="2"/>
  <c r="CV111" i="2"/>
  <c r="CW111" i="2"/>
  <c r="CX111" i="2"/>
  <c r="BY112" i="2"/>
  <c r="BZ111" i="2"/>
  <c r="CA111" i="2"/>
  <c r="CB111" i="2"/>
  <c r="CC111" i="2"/>
  <c r="N112" i="2"/>
  <c r="O111" i="2"/>
  <c r="P111" i="2"/>
  <c r="Q111" i="2"/>
  <c r="R111" i="2"/>
  <c r="GA111" i="2"/>
  <c r="GB111" i="2"/>
  <c r="GC111" i="2"/>
  <c r="GD111" i="2"/>
  <c r="GV111" i="2"/>
  <c r="GW111" i="2"/>
  <c r="GX111" i="2"/>
  <c r="GY111" i="2"/>
  <c r="AJ111" i="2"/>
  <c r="AK111" i="2"/>
  <c r="AL111" i="2"/>
  <c r="AM111" i="2"/>
  <c r="BE25" i="2"/>
  <c r="BS23" i="2"/>
  <c r="BF24" i="2"/>
  <c r="BG24" i="2"/>
  <c r="BH24" i="2"/>
  <c r="FE113" i="2"/>
  <c r="FF112" i="2"/>
  <c r="FG112" i="2"/>
  <c r="FH112" i="2"/>
  <c r="FI112" i="2"/>
  <c r="EJ113" i="2"/>
  <c r="EK112" i="2"/>
  <c r="EL112" i="2"/>
  <c r="EM112" i="2"/>
  <c r="EN112" i="2"/>
  <c r="DO113" i="2"/>
  <c r="DP112" i="2"/>
  <c r="DQ112" i="2"/>
  <c r="DR112" i="2"/>
  <c r="DS112" i="2"/>
  <c r="CT113" i="2"/>
  <c r="CU112" i="2"/>
  <c r="CV112" i="2"/>
  <c r="CW112" i="2"/>
  <c r="CX112" i="2"/>
  <c r="BY113" i="2"/>
  <c r="BZ112" i="2"/>
  <c r="CA112" i="2"/>
  <c r="CB112" i="2"/>
  <c r="CC112" i="2"/>
  <c r="N113" i="2"/>
  <c r="O112" i="2"/>
  <c r="P112" i="2"/>
  <c r="Q112" i="2"/>
  <c r="R112" i="2"/>
  <c r="GA112" i="2"/>
  <c r="GB112" i="2"/>
  <c r="GC112" i="2"/>
  <c r="GD112" i="2"/>
  <c r="GV112" i="2"/>
  <c r="GW112" i="2"/>
  <c r="GX112" i="2"/>
  <c r="GY112" i="2"/>
  <c r="AJ112" i="2"/>
  <c r="AK112" i="2"/>
  <c r="AL112" i="2"/>
  <c r="AM112" i="2"/>
  <c r="BS24" i="2"/>
  <c r="BE26" i="2"/>
  <c r="BF25" i="2"/>
  <c r="BG25" i="2"/>
  <c r="BH25" i="2"/>
  <c r="FE114" i="2"/>
  <c r="FF113" i="2"/>
  <c r="FG113" i="2"/>
  <c r="FH113" i="2"/>
  <c r="FI113" i="2"/>
  <c r="EJ114" i="2"/>
  <c r="EK113" i="2"/>
  <c r="EL113" i="2"/>
  <c r="EM113" i="2"/>
  <c r="EN113" i="2"/>
  <c r="DO114" i="2"/>
  <c r="DP113" i="2"/>
  <c r="DQ113" i="2"/>
  <c r="DR113" i="2"/>
  <c r="DS113" i="2"/>
  <c r="CT114" i="2"/>
  <c r="CU113" i="2"/>
  <c r="CV113" i="2"/>
  <c r="CW113" i="2"/>
  <c r="CX113" i="2"/>
  <c r="BY114" i="2"/>
  <c r="BZ113" i="2"/>
  <c r="CA113" i="2"/>
  <c r="CB113" i="2"/>
  <c r="CC113" i="2"/>
  <c r="N114" i="2"/>
  <c r="O113" i="2"/>
  <c r="P113" i="2"/>
  <c r="Q113" i="2"/>
  <c r="R113" i="2"/>
  <c r="GA113" i="2"/>
  <c r="GB113" i="2"/>
  <c r="GC113" i="2"/>
  <c r="GD113" i="2"/>
  <c r="GV113" i="2"/>
  <c r="GW113" i="2"/>
  <c r="GX113" i="2"/>
  <c r="GY113" i="2"/>
  <c r="AJ113" i="2"/>
  <c r="AK113" i="2"/>
  <c r="AL113" i="2"/>
  <c r="AM113" i="2"/>
  <c r="BE27" i="2"/>
  <c r="BS25" i="2"/>
  <c r="BF26" i="2"/>
  <c r="BG26" i="2"/>
  <c r="BH26" i="2"/>
  <c r="FE115" i="2"/>
  <c r="FF114" i="2"/>
  <c r="FG114" i="2"/>
  <c r="FH114" i="2"/>
  <c r="FI114" i="2"/>
  <c r="EJ115" i="2"/>
  <c r="EK114" i="2"/>
  <c r="EL114" i="2"/>
  <c r="EM114" i="2"/>
  <c r="EN114" i="2"/>
  <c r="DO115" i="2"/>
  <c r="DP114" i="2"/>
  <c r="DQ114" i="2"/>
  <c r="DR114" i="2"/>
  <c r="DS114" i="2"/>
  <c r="CT115" i="2"/>
  <c r="CU114" i="2"/>
  <c r="CV114" i="2"/>
  <c r="CW114" i="2"/>
  <c r="CX114" i="2"/>
  <c r="BY115" i="2"/>
  <c r="BZ114" i="2"/>
  <c r="CA114" i="2"/>
  <c r="CB114" i="2"/>
  <c r="CC114" i="2"/>
  <c r="N115" i="2"/>
  <c r="O114" i="2"/>
  <c r="P114" i="2"/>
  <c r="Q114" i="2"/>
  <c r="R114" i="2"/>
  <c r="GA114" i="2"/>
  <c r="GB114" i="2"/>
  <c r="GC114" i="2"/>
  <c r="GD114" i="2"/>
  <c r="GV114" i="2"/>
  <c r="GW114" i="2"/>
  <c r="GX114" i="2"/>
  <c r="GY114" i="2"/>
  <c r="AJ114" i="2"/>
  <c r="AK114" i="2"/>
  <c r="AL114" i="2"/>
  <c r="AM114" i="2"/>
  <c r="BS26" i="2"/>
  <c r="BE28" i="2"/>
  <c r="BF27" i="2"/>
  <c r="BG27" i="2"/>
  <c r="BH27" i="2"/>
  <c r="FE116" i="2"/>
  <c r="FF115" i="2"/>
  <c r="FG115" i="2"/>
  <c r="FH115" i="2"/>
  <c r="FI115" i="2"/>
  <c r="EJ116" i="2"/>
  <c r="EK115" i="2"/>
  <c r="EL115" i="2"/>
  <c r="EM115" i="2"/>
  <c r="EN115" i="2"/>
  <c r="DO116" i="2"/>
  <c r="DP115" i="2"/>
  <c r="DQ115" i="2"/>
  <c r="DR115" i="2"/>
  <c r="DS115" i="2"/>
  <c r="CT116" i="2"/>
  <c r="CU115" i="2"/>
  <c r="CV115" i="2"/>
  <c r="CW115" i="2"/>
  <c r="CX115" i="2"/>
  <c r="BY116" i="2"/>
  <c r="BZ115" i="2"/>
  <c r="CA115" i="2"/>
  <c r="CB115" i="2"/>
  <c r="CC115" i="2"/>
  <c r="N116" i="2"/>
  <c r="O115" i="2"/>
  <c r="P115" i="2"/>
  <c r="Q115" i="2"/>
  <c r="R115" i="2"/>
  <c r="GA115" i="2"/>
  <c r="GB115" i="2"/>
  <c r="GC115" i="2"/>
  <c r="GD115" i="2"/>
  <c r="GV115" i="2"/>
  <c r="GW115" i="2"/>
  <c r="GX115" i="2"/>
  <c r="GY115" i="2"/>
  <c r="AJ115" i="2"/>
  <c r="AK115" i="2"/>
  <c r="AL115" i="2"/>
  <c r="AM115" i="2"/>
  <c r="BE29" i="2"/>
  <c r="BS27" i="2"/>
  <c r="BF28" i="2"/>
  <c r="BG28" i="2"/>
  <c r="BH28" i="2"/>
  <c r="FE117" i="2"/>
  <c r="FF116" i="2"/>
  <c r="FG116" i="2"/>
  <c r="FH116" i="2"/>
  <c r="FI116" i="2"/>
  <c r="EJ117" i="2"/>
  <c r="EK116" i="2"/>
  <c r="EL116" i="2"/>
  <c r="EM116" i="2"/>
  <c r="EN116" i="2"/>
  <c r="DO117" i="2"/>
  <c r="DP116" i="2"/>
  <c r="DQ116" i="2"/>
  <c r="DR116" i="2"/>
  <c r="DS116" i="2"/>
  <c r="CT117" i="2"/>
  <c r="CU116" i="2"/>
  <c r="CV116" i="2"/>
  <c r="CW116" i="2"/>
  <c r="CX116" i="2"/>
  <c r="BY117" i="2"/>
  <c r="BZ116" i="2"/>
  <c r="CA116" i="2"/>
  <c r="CB116" i="2"/>
  <c r="CC116" i="2"/>
  <c r="N117" i="2"/>
  <c r="O116" i="2"/>
  <c r="P116" i="2"/>
  <c r="Q116" i="2"/>
  <c r="R116" i="2"/>
  <c r="GA116" i="2"/>
  <c r="GB116" i="2"/>
  <c r="GC116" i="2"/>
  <c r="GD116" i="2"/>
  <c r="GV116" i="2"/>
  <c r="GW116" i="2"/>
  <c r="GX116" i="2"/>
  <c r="GY116" i="2"/>
  <c r="AJ116" i="2"/>
  <c r="AK116" i="2"/>
  <c r="AL116" i="2"/>
  <c r="AM116" i="2"/>
  <c r="BS28" i="2"/>
  <c r="BE30" i="2"/>
  <c r="BF29" i="2"/>
  <c r="BG29" i="2"/>
  <c r="BH29" i="2"/>
  <c r="FE118" i="2"/>
  <c r="FF117" i="2"/>
  <c r="FG117" i="2"/>
  <c r="FH117" i="2"/>
  <c r="FI117" i="2"/>
  <c r="EJ118" i="2"/>
  <c r="EK117" i="2"/>
  <c r="EL117" i="2"/>
  <c r="EM117" i="2"/>
  <c r="EN117" i="2"/>
  <c r="DO118" i="2"/>
  <c r="DP117" i="2"/>
  <c r="DQ117" i="2"/>
  <c r="DR117" i="2"/>
  <c r="DS117" i="2"/>
  <c r="CT118" i="2"/>
  <c r="CU117" i="2"/>
  <c r="CV117" i="2"/>
  <c r="CW117" i="2"/>
  <c r="CX117" i="2"/>
  <c r="BY118" i="2"/>
  <c r="BZ117" i="2"/>
  <c r="CA117" i="2"/>
  <c r="CB117" i="2"/>
  <c r="CC117" i="2"/>
  <c r="N118" i="2"/>
  <c r="O117" i="2"/>
  <c r="P117" i="2"/>
  <c r="Q117" i="2"/>
  <c r="R117" i="2"/>
  <c r="GA117" i="2"/>
  <c r="GB117" i="2"/>
  <c r="GC117" i="2"/>
  <c r="GD117" i="2"/>
  <c r="GV117" i="2"/>
  <c r="GW117" i="2"/>
  <c r="GX117" i="2"/>
  <c r="GY117" i="2"/>
  <c r="AJ117" i="2"/>
  <c r="AK117" i="2"/>
  <c r="AL117" i="2"/>
  <c r="AM117" i="2"/>
  <c r="BF30" i="2"/>
  <c r="BG30" i="2"/>
  <c r="BH30" i="2"/>
  <c r="BE31" i="2"/>
  <c r="BS29" i="2"/>
  <c r="FE119" i="2"/>
  <c r="FF118" i="2"/>
  <c r="FG118" i="2"/>
  <c r="FH118" i="2"/>
  <c r="FI118" i="2"/>
  <c r="EJ119" i="2"/>
  <c r="EK118" i="2"/>
  <c r="EL118" i="2"/>
  <c r="EM118" i="2"/>
  <c r="EN118" i="2"/>
  <c r="DO119" i="2"/>
  <c r="DP118" i="2"/>
  <c r="DQ118" i="2"/>
  <c r="DR118" i="2"/>
  <c r="DS118" i="2"/>
  <c r="CT119" i="2"/>
  <c r="CU118" i="2"/>
  <c r="CV118" i="2"/>
  <c r="CW118" i="2"/>
  <c r="CX118" i="2"/>
  <c r="BY119" i="2"/>
  <c r="BZ118" i="2"/>
  <c r="CA118" i="2"/>
  <c r="CB118" i="2"/>
  <c r="CC118" i="2"/>
  <c r="N119" i="2"/>
  <c r="O118" i="2"/>
  <c r="P118" i="2"/>
  <c r="Q118" i="2"/>
  <c r="R118" i="2"/>
  <c r="GA118" i="2"/>
  <c r="GB118" i="2"/>
  <c r="GC118" i="2"/>
  <c r="GD118" i="2"/>
  <c r="GV118" i="2"/>
  <c r="GW118" i="2"/>
  <c r="GX118" i="2"/>
  <c r="GY118" i="2"/>
  <c r="AJ118" i="2"/>
  <c r="AK118" i="2"/>
  <c r="AL118" i="2"/>
  <c r="AM118" i="2"/>
  <c r="BF31" i="2"/>
  <c r="BG31" i="2"/>
  <c r="BH31" i="2"/>
  <c r="BS30" i="2"/>
  <c r="BE32" i="2"/>
  <c r="FE120" i="2"/>
  <c r="FF119" i="2"/>
  <c r="FG119" i="2"/>
  <c r="FH119" i="2"/>
  <c r="FI119" i="2"/>
  <c r="EJ120" i="2"/>
  <c r="EK119" i="2"/>
  <c r="EL119" i="2"/>
  <c r="EM119" i="2"/>
  <c r="EN119" i="2"/>
  <c r="DO120" i="2"/>
  <c r="DP119" i="2"/>
  <c r="DQ119" i="2"/>
  <c r="DR119" i="2"/>
  <c r="DS119" i="2"/>
  <c r="CT120" i="2"/>
  <c r="CU119" i="2"/>
  <c r="CV119" i="2"/>
  <c r="CW119" i="2"/>
  <c r="CX119" i="2"/>
  <c r="BY120" i="2"/>
  <c r="BZ119" i="2"/>
  <c r="CA119" i="2"/>
  <c r="CB119" i="2"/>
  <c r="CC119" i="2"/>
  <c r="N120" i="2"/>
  <c r="O119" i="2"/>
  <c r="P119" i="2"/>
  <c r="Q119" i="2"/>
  <c r="R119" i="2"/>
  <c r="GA119" i="2"/>
  <c r="GB119" i="2"/>
  <c r="GC119" i="2"/>
  <c r="GD119" i="2"/>
  <c r="GV119" i="2"/>
  <c r="GW119" i="2"/>
  <c r="GX119" i="2"/>
  <c r="GY119" i="2"/>
  <c r="AJ119" i="2"/>
  <c r="AK119" i="2"/>
  <c r="AL119" i="2"/>
  <c r="AM119" i="2"/>
  <c r="BF32" i="2"/>
  <c r="BG32" i="2"/>
  <c r="BH32" i="2"/>
  <c r="BE33" i="2"/>
  <c r="BS31" i="2"/>
  <c r="FE121" i="2"/>
  <c r="FF120" i="2"/>
  <c r="FG120" i="2"/>
  <c r="FH120" i="2"/>
  <c r="FI120" i="2"/>
  <c r="EJ121" i="2"/>
  <c r="EK120" i="2"/>
  <c r="EL120" i="2"/>
  <c r="EM120" i="2"/>
  <c r="EN120" i="2"/>
  <c r="DO121" i="2"/>
  <c r="DP120" i="2"/>
  <c r="DQ120" i="2"/>
  <c r="DR120" i="2"/>
  <c r="DS120" i="2"/>
  <c r="CT121" i="2"/>
  <c r="CU120" i="2"/>
  <c r="CV120" i="2"/>
  <c r="CW120" i="2"/>
  <c r="CX120" i="2"/>
  <c r="BY121" i="2"/>
  <c r="BZ120" i="2"/>
  <c r="CA120" i="2"/>
  <c r="CB120" i="2"/>
  <c r="CC120" i="2"/>
  <c r="N121" i="2"/>
  <c r="O120" i="2"/>
  <c r="P120" i="2"/>
  <c r="Q120" i="2"/>
  <c r="R120" i="2"/>
  <c r="GA120" i="2"/>
  <c r="GB120" i="2"/>
  <c r="GC120" i="2"/>
  <c r="GD120" i="2"/>
  <c r="GV120" i="2"/>
  <c r="GW120" i="2"/>
  <c r="GX120" i="2"/>
  <c r="GY120" i="2"/>
  <c r="AJ120" i="2"/>
  <c r="AK120" i="2"/>
  <c r="AL120" i="2"/>
  <c r="AM120" i="2"/>
  <c r="BS32" i="2"/>
  <c r="BE34" i="2"/>
  <c r="BF33" i="2"/>
  <c r="BG33" i="2"/>
  <c r="BH33" i="2"/>
  <c r="BJ3" i="2"/>
  <c r="FE122" i="2"/>
  <c r="FF121" i="2"/>
  <c r="FG121" i="2"/>
  <c r="FH121" i="2"/>
  <c r="FI121" i="2"/>
  <c r="EJ122" i="2"/>
  <c r="EK121" i="2"/>
  <c r="EL121" i="2"/>
  <c r="EM121" i="2"/>
  <c r="EN121" i="2"/>
  <c r="DO122" i="2"/>
  <c r="DP121" i="2"/>
  <c r="DQ121" i="2"/>
  <c r="DR121" i="2"/>
  <c r="DS121" i="2"/>
  <c r="CT122" i="2"/>
  <c r="CU121" i="2"/>
  <c r="CV121" i="2"/>
  <c r="CW121" i="2"/>
  <c r="CX121" i="2"/>
  <c r="BY122" i="2"/>
  <c r="BZ121" i="2"/>
  <c r="CA121" i="2"/>
  <c r="CB121" i="2"/>
  <c r="CC121" i="2"/>
  <c r="N122" i="2"/>
  <c r="O121" i="2"/>
  <c r="P121" i="2"/>
  <c r="Q121" i="2"/>
  <c r="R121" i="2"/>
  <c r="GA121" i="2"/>
  <c r="GB121" i="2"/>
  <c r="GC121" i="2"/>
  <c r="GD121" i="2"/>
  <c r="GV121" i="2"/>
  <c r="GW121" i="2"/>
  <c r="GX121" i="2"/>
  <c r="GY121" i="2"/>
  <c r="AJ121" i="2"/>
  <c r="AK121" i="2"/>
  <c r="AL121" i="2"/>
  <c r="AM121" i="2"/>
  <c r="D8" i="4"/>
  <c r="BF34" i="2"/>
  <c r="BG34" i="2"/>
  <c r="BH34" i="2"/>
  <c r="BE35" i="2"/>
  <c r="BS33" i="2"/>
  <c r="H8" i="4"/>
  <c r="H16" i="4"/>
  <c r="FE123" i="2"/>
  <c r="FF122" i="2"/>
  <c r="FG122" i="2"/>
  <c r="FH122" i="2"/>
  <c r="FI122" i="2"/>
  <c r="EJ123" i="2"/>
  <c r="EK122" i="2"/>
  <c r="EL122" i="2"/>
  <c r="EM122" i="2"/>
  <c r="EN122" i="2"/>
  <c r="DO123" i="2"/>
  <c r="DP122" i="2"/>
  <c r="DQ122" i="2"/>
  <c r="DR122" i="2"/>
  <c r="DS122" i="2"/>
  <c r="CT123" i="2"/>
  <c r="CU122" i="2"/>
  <c r="CV122" i="2"/>
  <c r="CW122" i="2"/>
  <c r="CX122" i="2"/>
  <c r="BY123" i="2"/>
  <c r="BZ122" i="2"/>
  <c r="CA122" i="2"/>
  <c r="CB122" i="2"/>
  <c r="CC122" i="2"/>
  <c r="N123" i="2"/>
  <c r="O122" i="2"/>
  <c r="P122" i="2"/>
  <c r="Q122" i="2"/>
  <c r="R122" i="2"/>
  <c r="GA122" i="2"/>
  <c r="GB122" i="2"/>
  <c r="GC122" i="2"/>
  <c r="GD122" i="2"/>
  <c r="GV122" i="2"/>
  <c r="GW122" i="2"/>
  <c r="GX122" i="2"/>
  <c r="GY122" i="2"/>
  <c r="AJ122" i="2"/>
  <c r="AK122" i="2"/>
  <c r="AL122" i="2"/>
  <c r="AM122" i="2"/>
  <c r="I8" i="4"/>
  <c r="BS34" i="2"/>
  <c r="BE36" i="2"/>
  <c r="BF35" i="2"/>
  <c r="BG35" i="2"/>
  <c r="BH35" i="2"/>
  <c r="FE124" i="2"/>
  <c r="FF123" i="2"/>
  <c r="FG123" i="2"/>
  <c r="FH123" i="2"/>
  <c r="FI123" i="2"/>
  <c r="EJ124" i="2"/>
  <c r="EK123" i="2"/>
  <c r="EL123" i="2"/>
  <c r="EM123" i="2"/>
  <c r="EN123" i="2"/>
  <c r="DO124" i="2"/>
  <c r="DP123" i="2"/>
  <c r="DQ123" i="2"/>
  <c r="DR123" i="2"/>
  <c r="DS123" i="2"/>
  <c r="CT124" i="2"/>
  <c r="CU123" i="2"/>
  <c r="CV123" i="2"/>
  <c r="CW123" i="2"/>
  <c r="CX123" i="2"/>
  <c r="BY124" i="2"/>
  <c r="BZ123" i="2"/>
  <c r="CA123" i="2"/>
  <c r="CB123" i="2"/>
  <c r="CC123" i="2"/>
  <c r="N124" i="2"/>
  <c r="O123" i="2"/>
  <c r="P123" i="2"/>
  <c r="Q123" i="2"/>
  <c r="R123" i="2"/>
  <c r="GA123" i="2"/>
  <c r="GB123" i="2"/>
  <c r="GC123" i="2"/>
  <c r="GD123" i="2"/>
  <c r="GV123" i="2"/>
  <c r="GW123" i="2"/>
  <c r="GX123" i="2"/>
  <c r="GY123" i="2"/>
  <c r="AJ123" i="2"/>
  <c r="AK123" i="2"/>
  <c r="AL123" i="2"/>
  <c r="AM123" i="2"/>
  <c r="I16" i="4"/>
  <c r="BE37" i="2"/>
  <c r="BS35" i="2"/>
  <c r="BF36" i="2"/>
  <c r="BG36" i="2"/>
  <c r="BH36" i="2"/>
  <c r="FE125" i="2"/>
  <c r="FF124" i="2"/>
  <c r="FG124" i="2"/>
  <c r="FH124" i="2"/>
  <c r="FI124" i="2"/>
  <c r="EJ125" i="2"/>
  <c r="EK124" i="2"/>
  <c r="EL124" i="2"/>
  <c r="EM124" i="2"/>
  <c r="EN124" i="2"/>
  <c r="DO125" i="2"/>
  <c r="DP124" i="2"/>
  <c r="DQ124" i="2"/>
  <c r="DR124" i="2"/>
  <c r="DS124" i="2"/>
  <c r="CT125" i="2"/>
  <c r="CU124" i="2"/>
  <c r="CV124" i="2"/>
  <c r="CW124" i="2"/>
  <c r="CX124" i="2"/>
  <c r="BY125" i="2"/>
  <c r="BZ124" i="2"/>
  <c r="CA124" i="2"/>
  <c r="CB124" i="2"/>
  <c r="CC124" i="2"/>
  <c r="N125" i="2"/>
  <c r="O124" i="2"/>
  <c r="P124" i="2"/>
  <c r="Q124" i="2"/>
  <c r="R124" i="2"/>
  <c r="GA124" i="2"/>
  <c r="GB124" i="2"/>
  <c r="GC124" i="2"/>
  <c r="GD124" i="2"/>
  <c r="GV124" i="2"/>
  <c r="GW124" i="2"/>
  <c r="GX124" i="2"/>
  <c r="GY124" i="2"/>
  <c r="AJ124" i="2"/>
  <c r="AK124" i="2"/>
  <c r="AL124" i="2"/>
  <c r="AM124" i="2"/>
  <c r="BS36" i="2"/>
  <c r="BE38" i="2"/>
  <c r="BF37" i="2"/>
  <c r="BG37" i="2"/>
  <c r="BH37" i="2"/>
  <c r="FE126" i="2"/>
  <c r="FF125" i="2"/>
  <c r="FG125" i="2"/>
  <c r="FH125" i="2"/>
  <c r="FI125" i="2"/>
  <c r="EJ126" i="2"/>
  <c r="EK125" i="2"/>
  <c r="EL125" i="2"/>
  <c r="EM125" i="2"/>
  <c r="EN125" i="2"/>
  <c r="DO126" i="2"/>
  <c r="DP125" i="2"/>
  <c r="DQ125" i="2"/>
  <c r="DR125" i="2"/>
  <c r="DS125" i="2"/>
  <c r="CT126" i="2"/>
  <c r="CU125" i="2"/>
  <c r="CV125" i="2"/>
  <c r="CW125" i="2"/>
  <c r="CX125" i="2"/>
  <c r="BY126" i="2"/>
  <c r="BZ125" i="2"/>
  <c r="CA125" i="2"/>
  <c r="CB125" i="2"/>
  <c r="CC125" i="2"/>
  <c r="N126" i="2"/>
  <c r="O125" i="2"/>
  <c r="P125" i="2"/>
  <c r="Q125" i="2"/>
  <c r="R125" i="2"/>
  <c r="GA125" i="2"/>
  <c r="GB125" i="2"/>
  <c r="GC125" i="2"/>
  <c r="GD125" i="2"/>
  <c r="GV125" i="2"/>
  <c r="GW125" i="2"/>
  <c r="GX125" i="2"/>
  <c r="GY125" i="2"/>
  <c r="AJ125" i="2"/>
  <c r="AK125" i="2"/>
  <c r="AL125" i="2"/>
  <c r="AM125" i="2"/>
  <c r="BS37" i="2"/>
  <c r="BE39" i="2"/>
  <c r="BF38" i="2"/>
  <c r="BG38" i="2"/>
  <c r="BH38" i="2"/>
  <c r="FE127" i="2"/>
  <c r="FF126" i="2"/>
  <c r="FG126" i="2"/>
  <c r="FH126" i="2"/>
  <c r="FI126" i="2"/>
  <c r="EJ127" i="2"/>
  <c r="EK126" i="2"/>
  <c r="EL126" i="2"/>
  <c r="EM126" i="2"/>
  <c r="EN126" i="2"/>
  <c r="DO127" i="2"/>
  <c r="DP126" i="2"/>
  <c r="DQ126" i="2"/>
  <c r="DR126" i="2"/>
  <c r="DS126" i="2"/>
  <c r="CT127" i="2"/>
  <c r="CU126" i="2"/>
  <c r="CV126" i="2"/>
  <c r="CW126" i="2"/>
  <c r="CX126" i="2"/>
  <c r="BY127" i="2"/>
  <c r="BZ126" i="2"/>
  <c r="CA126" i="2"/>
  <c r="CB126" i="2"/>
  <c r="CC126" i="2"/>
  <c r="N127" i="2"/>
  <c r="O126" i="2"/>
  <c r="P126" i="2"/>
  <c r="Q126" i="2"/>
  <c r="R126" i="2"/>
  <c r="GA126" i="2"/>
  <c r="GB126" i="2"/>
  <c r="GC126" i="2"/>
  <c r="GD126" i="2"/>
  <c r="GV126" i="2"/>
  <c r="GW126" i="2"/>
  <c r="GX126" i="2"/>
  <c r="GY126" i="2"/>
  <c r="AJ126" i="2"/>
  <c r="AK126" i="2"/>
  <c r="AL126" i="2"/>
  <c r="AM126" i="2"/>
  <c r="BS38" i="2"/>
  <c r="BE40" i="2"/>
  <c r="BF39" i="2"/>
  <c r="BG39" i="2"/>
  <c r="BH39" i="2"/>
  <c r="FE128" i="2"/>
  <c r="FF127" i="2"/>
  <c r="FG127" i="2"/>
  <c r="FH127" i="2"/>
  <c r="FI127" i="2"/>
  <c r="EJ128" i="2"/>
  <c r="EK127" i="2"/>
  <c r="EL127" i="2"/>
  <c r="EM127" i="2"/>
  <c r="EN127" i="2"/>
  <c r="DO128" i="2"/>
  <c r="DP127" i="2"/>
  <c r="DQ127" i="2"/>
  <c r="DR127" i="2"/>
  <c r="DS127" i="2"/>
  <c r="CT128" i="2"/>
  <c r="CU127" i="2"/>
  <c r="CV127" i="2"/>
  <c r="CW127" i="2"/>
  <c r="CX127" i="2"/>
  <c r="BY128" i="2"/>
  <c r="BZ127" i="2"/>
  <c r="CA127" i="2"/>
  <c r="CB127" i="2"/>
  <c r="CC127" i="2"/>
  <c r="N128" i="2"/>
  <c r="O127" i="2"/>
  <c r="P127" i="2"/>
  <c r="Q127" i="2"/>
  <c r="R127" i="2"/>
  <c r="GA127" i="2"/>
  <c r="GB127" i="2"/>
  <c r="GC127" i="2"/>
  <c r="GD127" i="2"/>
  <c r="GV127" i="2"/>
  <c r="GW127" i="2"/>
  <c r="GX127" i="2"/>
  <c r="GY127" i="2"/>
  <c r="AJ127" i="2"/>
  <c r="AK127" i="2"/>
  <c r="AL127" i="2"/>
  <c r="AM127" i="2"/>
  <c r="BS39" i="2"/>
  <c r="BE41" i="2"/>
  <c r="BF40" i="2"/>
  <c r="BG40" i="2"/>
  <c r="BH40" i="2"/>
  <c r="FE129" i="2"/>
  <c r="FF128" i="2"/>
  <c r="FG128" i="2"/>
  <c r="FH128" i="2"/>
  <c r="FI128" i="2"/>
  <c r="EJ129" i="2"/>
  <c r="EK128" i="2"/>
  <c r="EL128" i="2"/>
  <c r="EM128" i="2"/>
  <c r="EN128" i="2"/>
  <c r="DO129" i="2"/>
  <c r="DP128" i="2"/>
  <c r="DQ128" i="2"/>
  <c r="DR128" i="2"/>
  <c r="DS128" i="2"/>
  <c r="CT129" i="2"/>
  <c r="CU128" i="2"/>
  <c r="CV128" i="2"/>
  <c r="CW128" i="2"/>
  <c r="CX128" i="2"/>
  <c r="BY129" i="2"/>
  <c r="BZ128" i="2"/>
  <c r="CA128" i="2"/>
  <c r="CB128" i="2"/>
  <c r="CC128" i="2"/>
  <c r="N129" i="2"/>
  <c r="O128" i="2"/>
  <c r="P128" i="2"/>
  <c r="Q128" i="2"/>
  <c r="R128" i="2"/>
  <c r="GA128" i="2"/>
  <c r="GB128" i="2"/>
  <c r="GC128" i="2"/>
  <c r="GD128" i="2"/>
  <c r="GV128" i="2"/>
  <c r="GW128" i="2"/>
  <c r="GX128" i="2"/>
  <c r="GY128" i="2"/>
  <c r="AJ128" i="2"/>
  <c r="AK128" i="2"/>
  <c r="AL128" i="2"/>
  <c r="AM128" i="2"/>
  <c r="BS40" i="2"/>
  <c r="BE42" i="2"/>
  <c r="BF41" i="2"/>
  <c r="BG41" i="2"/>
  <c r="BH41" i="2"/>
  <c r="FE130" i="2"/>
  <c r="FF129" i="2"/>
  <c r="FG129" i="2"/>
  <c r="FH129" i="2"/>
  <c r="FI129" i="2"/>
  <c r="EJ130" i="2"/>
  <c r="EK129" i="2"/>
  <c r="EL129" i="2"/>
  <c r="EM129" i="2"/>
  <c r="EN129" i="2"/>
  <c r="DO130" i="2"/>
  <c r="DP129" i="2"/>
  <c r="DQ129" i="2"/>
  <c r="DR129" i="2"/>
  <c r="DS129" i="2"/>
  <c r="CT130" i="2"/>
  <c r="CU129" i="2"/>
  <c r="CV129" i="2"/>
  <c r="CW129" i="2"/>
  <c r="CX129" i="2"/>
  <c r="BY130" i="2"/>
  <c r="BZ129" i="2"/>
  <c r="CA129" i="2"/>
  <c r="CB129" i="2"/>
  <c r="CC129" i="2"/>
  <c r="N130" i="2"/>
  <c r="O129" i="2"/>
  <c r="P129" i="2"/>
  <c r="Q129" i="2"/>
  <c r="R129" i="2"/>
  <c r="GA129" i="2"/>
  <c r="GB129" i="2"/>
  <c r="GC129" i="2"/>
  <c r="GD129" i="2"/>
  <c r="GV129" i="2"/>
  <c r="GW129" i="2"/>
  <c r="GX129" i="2"/>
  <c r="GY129" i="2"/>
  <c r="AJ129" i="2"/>
  <c r="AK129" i="2"/>
  <c r="AL129" i="2"/>
  <c r="AM129" i="2"/>
  <c r="BS41" i="2"/>
  <c r="BE43" i="2"/>
  <c r="BF42" i="2"/>
  <c r="BG42" i="2"/>
  <c r="BH42" i="2"/>
  <c r="FE131" i="2"/>
  <c r="FF130" i="2"/>
  <c r="FG130" i="2"/>
  <c r="FH130" i="2"/>
  <c r="FI130" i="2"/>
  <c r="EJ131" i="2"/>
  <c r="EK130" i="2"/>
  <c r="EL130" i="2"/>
  <c r="EM130" i="2"/>
  <c r="EN130" i="2"/>
  <c r="DO131" i="2"/>
  <c r="DP130" i="2"/>
  <c r="DQ130" i="2"/>
  <c r="DR130" i="2"/>
  <c r="DS130" i="2"/>
  <c r="CT131" i="2"/>
  <c r="CU130" i="2"/>
  <c r="CV130" i="2"/>
  <c r="CW130" i="2"/>
  <c r="CX130" i="2"/>
  <c r="BY131" i="2"/>
  <c r="BZ130" i="2"/>
  <c r="CA130" i="2"/>
  <c r="CB130" i="2"/>
  <c r="CC130" i="2"/>
  <c r="N131" i="2"/>
  <c r="O130" i="2"/>
  <c r="P130" i="2"/>
  <c r="Q130" i="2"/>
  <c r="R130" i="2"/>
  <c r="GA130" i="2"/>
  <c r="GB130" i="2"/>
  <c r="GC130" i="2"/>
  <c r="GD130" i="2"/>
  <c r="GV130" i="2"/>
  <c r="GW130" i="2"/>
  <c r="GX130" i="2"/>
  <c r="GY130" i="2"/>
  <c r="AJ130" i="2"/>
  <c r="AK130" i="2"/>
  <c r="AL130" i="2"/>
  <c r="AM130" i="2"/>
  <c r="BS42" i="2"/>
  <c r="BE44" i="2"/>
  <c r="BF43" i="2"/>
  <c r="BG43" i="2"/>
  <c r="BH43" i="2"/>
  <c r="FE132" i="2"/>
  <c r="FF131" i="2"/>
  <c r="FG131" i="2"/>
  <c r="FH131" i="2"/>
  <c r="FI131" i="2"/>
  <c r="EJ132" i="2"/>
  <c r="EK131" i="2"/>
  <c r="EL131" i="2"/>
  <c r="EM131" i="2"/>
  <c r="EN131" i="2"/>
  <c r="DO132" i="2"/>
  <c r="DP131" i="2"/>
  <c r="DQ131" i="2"/>
  <c r="DR131" i="2"/>
  <c r="DS131" i="2"/>
  <c r="CT132" i="2"/>
  <c r="CU131" i="2"/>
  <c r="CV131" i="2"/>
  <c r="CW131" i="2"/>
  <c r="CX131" i="2"/>
  <c r="BY132" i="2"/>
  <c r="BZ131" i="2"/>
  <c r="CA131" i="2"/>
  <c r="CB131" i="2"/>
  <c r="CC131" i="2"/>
  <c r="N132" i="2"/>
  <c r="O131" i="2"/>
  <c r="P131" i="2"/>
  <c r="Q131" i="2"/>
  <c r="R131" i="2"/>
  <c r="GA131" i="2"/>
  <c r="GB131" i="2"/>
  <c r="GC131" i="2"/>
  <c r="GD131" i="2"/>
  <c r="GV131" i="2"/>
  <c r="GW131" i="2"/>
  <c r="GX131" i="2"/>
  <c r="GY131" i="2"/>
  <c r="AJ131" i="2"/>
  <c r="AK131" i="2"/>
  <c r="AL131" i="2"/>
  <c r="AM131" i="2"/>
  <c r="BS43" i="2"/>
  <c r="BE45" i="2"/>
  <c r="BF44" i="2"/>
  <c r="BG44" i="2"/>
  <c r="BH44" i="2"/>
  <c r="FE133" i="2"/>
  <c r="FF132" i="2"/>
  <c r="FG132" i="2"/>
  <c r="FH132" i="2"/>
  <c r="FI132" i="2"/>
  <c r="EJ133" i="2"/>
  <c r="EK132" i="2"/>
  <c r="EL132" i="2"/>
  <c r="EM132" i="2"/>
  <c r="EN132" i="2"/>
  <c r="DO133" i="2"/>
  <c r="DP132" i="2"/>
  <c r="DQ132" i="2"/>
  <c r="DR132" i="2"/>
  <c r="DS132" i="2"/>
  <c r="CT133" i="2"/>
  <c r="CU132" i="2"/>
  <c r="CV132" i="2"/>
  <c r="CW132" i="2"/>
  <c r="CX132" i="2"/>
  <c r="BY133" i="2"/>
  <c r="BZ132" i="2"/>
  <c r="CA132" i="2"/>
  <c r="CB132" i="2"/>
  <c r="CC132" i="2"/>
  <c r="N133" i="2"/>
  <c r="O132" i="2"/>
  <c r="P132" i="2"/>
  <c r="Q132" i="2"/>
  <c r="R132" i="2"/>
  <c r="GA132" i="2"/>
  <c r="GB132" i="2"/>
  <c r="GC132" i="2"/>
  <c r="GD132" i="2"/>
  <c r="GV132" i="2"/>
  <c r="GW132" i="2"/>
  <c r="GX132" i="2"/>
  <c r="GY132" i="2"/>
  <c r="AJ132" i="2"/>
  <c r="AK132" i="2"/>
  <c r="AL132" i="2"/>
  <c r="AM132" i="2"/>
  <c r="BS44" i="2"/>
  <c r="BE46" i="2"/>
  <c r="BF45" i="2"/>
  <c r="BG45" i="2"/>
  <c r="BH45" i="2"/>
  <c r="FE134" i="2"/>
  <c r="FF133" i="2"/>
  <c r="FG133" i="2"/>
  <c r="FH133" i="2"/>
  <c r="FI133" i="2"/>
  <c r="EJ134" i="2"/>
  <c r="EK133" i="2"/>
  <c r="EL133" i="2"/>
  <c r="EM133" i="2"/>
  <c r="EN133" i="2"/>
  <c r="DO134" i="2"/>
  <c r="DP133" i="2"/>
  <c r="DQ133" i="2"/>
  <c r="DR133" i="2"/>
  <c r="DS133" i="2"/>
  <c r="CT134" i="2"/>
  <c r="CU133" i="2"/>
  <c r="CV133" i="2"/>
  <c r="CW133" i="2"/>
  <c r="CX133" i="2"/>
  <c r="BY134" i="2"/>
  <c r="BZ133" i="2"/>
  <c r="CA133" i="2"/>
  <c r="CB133" i="2"/>
  <c r="CC133" i="2"/>
  <c r="N134" i="2"/>
  <c r="O133" i="2"/>
  <c r="P133" i="2"/>
  <c r="Q133" i="2"/>
  <c r="R133" i="2"/>
  <c r="GA133" i="2"/>
  <c r="GB133" i="2"/>
  <c r="GC133" i="2"/>
  <c r="GD133" i="2"/>
  <c r="GV133" i="2"/>
  <c r="GW133" i="2"/>
  <c r="GX133" i="2"/>
  <c r="GY133" i="2"/>
  <c r="AJ133" i="2"/>
  <c r="AK133" i="2"/>
  <c r="AL133" i="2"/>
  <c r="AM133" i="2"/>
  <c r="BS45" i="2"/>
  <c r="BE47" i="2"/>
  <c r="BF46" i="2"/>
  <c r="BG46" i="2"/>
  <c r="BH46" i="2"/>
  <c r="FE135" i="2"/>
  <c r="FF134" i="2"/>
  <c r="FG134" i="2"/>
  <c r="FH134" i="2"/>
  <c r="FI134" i="2"/>
  <c r="EJ135" i="2"/>
  <c r="EK134" i="2"/>
  <c r="EL134" i="2"/>
  <c r="EM134" i="2"/>
  <c r="EN134" i="2"/>
  <c r="DO135" i="2"/>
  <c r="DP134" i="2"/>
  <c r="DQ134" i="2"/>
  <c r="DR134" i="2"/>
  <c r="DS134" i="2"/>
  <c r="CT135" i="2"/>
  <c r="CU134" i="2"/>
  <c r="CV134" i="2"/>
  <c r="CW134" i="2"/>
  <c r="CX134" i="2"/>
  <c r="BY135" i="2"/>
  <c r="BZ134" i="2"/>
  <c r="CA134" i="2"/>
  <c r="CB134" i="2"/>
  <c r="CC134" i="2"/>
  <c r="N135" i="2"/>
  <c r="O134" i="2"/>
  <c r="P134" i="2"/>
  <c r="Q134" i="2"/>
  <c r="R134" i="2"/>
  <c r="GA134" i="2"/>
  <c r="GB134" i="2"/>
  <c r="GC134" i="2"/>
  <c r="GD134" i="2"/>
  <c r="GV134" i="2"/>
  <c r="GW134" i="2"/>
  <c r="GX134" i="2"/>
  <c r="GY134" i="2"/>
  <c r="AJ134" i="2"/>
  <c r="AK134" i="2"/>
  <c r="AL134" i="2"/>
  <c r="AM134" i="2"/>
  <c r="BS46" i="2"/>
  <c r="BE48" i="2"/>
  <c r="BF47" i="2"/>
  <c r="BG47" i="2"/>
  <c r="BH47" i="2"/>
  <c r="FE136" i="2"/>
  <c r="FF135" i="2"/>
  <c r="FG135" i="2"/>
  <c r="FH135" i="2"/>
  <c r="FI135" i="2"/>
  <c r="EJ136" i="2"/>
  <c r="EK135" i="2"/>
  <c r="EL135" i="2"/>
  <c r="EM135" i="2"/>
  <c r="EN135" i="2"/>
  <c r="DO136" i="2"/>
  <c r="DP135" i="2"/>
  <c r="DQ135" i="2"/>
  <c r="DR135" i="2"/>
  <c r="DS135" i="2"/>
  <c r="CT136" i="2"/>
  <c r="CU135" i="2"/>
  <c r="CV135" i="2"/>
  <c r="CW135" i="2"/>
  <c r="CX135" i="2"/>
  <c r="BY136" i="2"/>
  <c r="BZ135" i="2"/>
  <c r="CA135" i="2"/>
  <c r="CB135" i="2"/>
  <c r="CC135" i="2"/>
  <c r="N136" i="2"/>
  <c r="O135" i="2"/>
  <c r="P135" i="2"/>
  <c r="Q135" i="2"/>
  <c r="R135" i="2"/>
  <c r="GA135" i="2"/>
  <c r="GB135" i="2"/>
  <c r="GC135" i="2"/>
  <c r="GD135" i="2"/>
  <c r="GV135" i="2"/>
  <c r="GW135" i="2"/>
  <c r="GX135" i="2"/>
  <c r="GY135" i="2"/>
  <c r="AJ135" i="2"/>
  <c r="AK135" i="2"/>
  <c r="AL135" i="2"/>
  <c r="AM135" i="2"/>
  <c r="BE49" i="2"/>
  <c r="BS47" i="2"/>
  <c r="BF48" i="2"/>
  <c r="BG48" i="2"/>
  <c r="BH48" i="2"/>
  <c r="FE137" i="2"/>
  <c r="FF136" i="2"/>
  <c r="FG136" i="2"/>
  <c r="FH136" i="2"/>
  <c r="FI136" i="2"/>
  <c r="EJ137" i="2"/>
  <c r="EK136" i="2"/>
  <c r="EL136" i="2"/>
  <c r="EM136" i="2"/>
  <c r="EN136" i="2"/>
  <c r="DO137" i="2"/>
  <c r="DP136" i="2"/>
  <c r="DQ136" i="2"/>
  <c r="DR136" i="2"/>
  <c r="DS136" i="2"/>
  <c r="CT137" i="2"/>
  <c r="CU136" i="2"/>
  <c r="CV136" i="2"/>
  <c r="CW136" i="2"/>
  <c r="CX136" i="2"/>
  <c r="BY137" i="2"/>
  <c r="BZ136" i="2"/>
  <c r="CA136" i="2"/>
  <c r="CB136" i="2"/>
  <c r="CC136" i="2"/>
  <c r="N137" i="2"/>
  <c r="O136" i="2"/>
  <c r="P136" i="2"/>
  <c r="Q136" i="2"/>
  <c r="R136" i="2"/>
  <c r="GA136" i="2"/>
  <c r="GB136" i="2"/>
  <c r="GC136" i="2"/>
  <c r="GD136" i="2"/>
  <c r="GV136" i="2"/>
  <c r="GW136" i="2"/>
  <c r="GX136" i="2"/>
  <c r="GY136" i="2"/>
  <c r="AJ136" i="2"/>
  <c r="AK136" i="2"/>
  <c r="AL136" i="2"/>
  <c r="AM136" i="2"/>
  <c r="BS48" i="2"/>
  <c r="BE50" i="2"/>
  <c r="BF49" i="2"/>
  <c r="BG49" i="2"/>
  <c r="BH49" i="2"/>
  <c r="FE138" i="2"/>
  <c r="FF137" i="2"/>
  <c r="FG137" i="2"/>
  <c r="FH137" i="2"/>
  <c r="FI137" i="2"/>
  <c r="EJ138" i="2"/>
  <c r="EK137" i="2"/>
  <c r="EL137" i="2"/>
  <c r="EM137" i="2"/>
  <c r="EN137" i="2"/>
  <c r="DO138" i="2"/>
  <c r="DP137" i="2"/>
  <c r="DQ137" i="2"/>
  <c r="DR137" i="2"/>
  <c r="DS137" i="2"/>
  <c r="CT138" i="2"/>
  <c r="CU137" i="2"/>
  <c r="CV137" i="2"/>
  <c r="CW137" i="2"/>
  <c r="CX137" i="2"/>
  <c r="BY138" i="2"/>
  <c r="BZ137" i="2"/>
  <c r="CA137" i="2"/>
  <c r="CB137" i="2"/>
  <c r="CC137" i="2"/>
  <c r="N138" i="2"/>
  <c r="O137" i="2"/>
  <c r="P137" i="2"/>
  <c r="Q137" i="2"/>
  <c r="R137" i="2"/>
  <c r="GA137" i="2"/>
  <c r="GB137" i="2"/>
  <c r="GC137" i="2"/>
  <c r="GD137" i="2"/>
  <c r="GV137" i="2"/>
  <c r="GW137" i="2"/>
  <c r="GX137" i="2"/>
  <c r="GY137" i="2"/>
  <c r="AJ137" i="2"/>
  <c r="AK137" i="2"/>
  <c r="AL137" i="2"/>
  <c r="AM137" i="2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/>
  <c r="E11" i="4"/>
  <c r="F11" i="4"/>
  <c r="G11" i="4"/>
  <c r="L11" i="4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/>
  <c r="E12" i="4"/>
  <c r="F12" i="4"/>
  <c r="G12" i="4"/>
  <c r="L12" i="4"/>
  <c r="BE51" i="2"/>
  <c r="BS49" i="2"/>
  <c r="BF50" i="2"/>
  <c r="BG50" i="2"/>
  <c r="BH50" i="2"/>
  <c r="FE139" i="2"/>
  <c r="FF138" i="2"/>
  <c r="FG138" i="2"/>
  <c r="FH138" i="2"/>
  <c r="FI138" i="2"/>
  <c r="EJ139" i="2"/>
  <c r="EK138" i="2"/>
  <c r="EL138" i="2"/>
  <c r="EM138" i="2"/>
  <c r="EN138" i="2"/>
  <c r="DO139" i="2"/>
  <c r="DP138" i="2"/>
  <c r="DQ138" i="2"/>
  <c r="DR138" i="2"/>
  <c r="DS138" i="2"/>
  <c r="CT139" i="2"/>
  <c r="CU138" i="2"/>
  <c r="CV138" i="2"/>
  <c r="CW138" i="2"/>
  <c r="CX138" i="2"/>
  <c r="BY139" i="2"/>
  <c r="BZ138" i="2"/>
  <c r="CA138" i="2"/>
  <c r="CB138" i="2"/>
  <c r="CC138" i="2"/>
  <c r="N139" i="2"/>
  <c r="O138" i="2"/>
  <c r="P138" i="2"/>
  <c r="Q138" i="2"/>
  <c r="R138" i="2"/>
  <c r="GA138" i="2"/>
  <c r="GB138" i="2"/>
  <c r="GC138" i="2"/>
  <c r="GD138" i="2"/>
  <c r="GV138" i="2"/>
  <c r="GW138" i="2"/>
  <c r="GX138" i="2"/>
  <c r="GY138" i="2"/>
  <c r="AJ138" i="2"/>
  <c r="AK138" i="2"/>
  <c r="AL138" i="2"/>
  <c r="AM138" i="2"/>
  <c r="BS50" i="2"/>
  <c r="BE52" i="2"/>
  <c r="BF51" i="2"/>
  <c r="BG51" i="2"/>
  <c r="BH51" i="2"/>
  <c r="FE140" i="2"/>
  <c r="FF139" i="2"/>
  <c r="FG139" i="2"/>
  <c r="FH139" i="2"/>
  <c r="FI139" i="2"/>
  <c r="EJ140" i="2"/>
  <c r="EK139" i="2"/>
  <c r="EL139" i="2"/>
  <c r="EM139" i="2"/>
  <c r="EN139" i="2"/>
  <c r="DO140" i="2"/>
  <c r="DP139" i="2"/>
  <c r="DQ139" i="2"/>
  <c r="DR139" i="2"/>
  <c r="DS139" i="2"/>
  <c r="CT140" i="2"/>
  <c r="CU139" i="2"/>
  <c r="CV139" i="2"/>
  <c r="CW139" i="2"/>
  <c r="CX139" i="2"/>
  <c r="BY140" i="2"/>
  <c r="BZ139" i="2"/>
  <c r="CA139" i="2"/>
  <c r="CB139" i="2"/>
  <c r="CC139" i="2"/>
  <c r="N140" i="2"/>
  <c r="O139" i="2"/>
  <c r="P139" i="2"/>
  <c r="Q139" i="2"/>
  <c r="R139" i="2"/>
  <c r="GA139" i="2"/>
  <c r="GB139" i="2"/>
  <c r="GC139" i="2"/>
  <c r="GD139" i="2"/>
  <c r="GV139" i="2"/>
  <c r="GW139" i="2"/>
  <c r="GX139" i="2"/>
  <c r="GY139" i="2"/>
  <c r="AJ139" i="2"/>
  <c r="AK139" i="2"/>
  <c r="AL139" i="2"/>
  <c r="AM139" i="2"/>
  <c r="BE53" i="2"/>
  <c r="BS51" i="2"/>
  <c r="BF52" i="2"/>
  <c r="BG52" i="2"/>
  <c r="BH52" i="2"/>
  <c r="FE141" i="2"/>
  <c r="FF140" i="2"/>
  <c r="FG140" i="2"/>
  <c r="FH140" i="2"/>
  <c r="FI140" i="2"/>
  <c r="EJ141" i="2"/>
  <c r="EK140" i="2"/>
  <c r="EL140" i="2"/>
  <c r="EM140" i="2"/>
  <c r="EN140" i="2"/>
  <c r="DO141" i="2"/>
  <c r="DP140" i="2"/>
  <c r="DQ140" i="2"/>
  <c r="DR140" i="2"/>
  <c r="DS140" i="2"/>
  <c r="CT141" i="2"/>
  <c r="CU140" i="2"/>
  <c r="CV140" i="2"/>
  <c r="CW140" i="2"/>
  <c r="CX140" i="2"/>
  <c r="BY141" i="2"/>
  <c r="BZ140" i="2"/>
  <c r="CA140" i="2"/>
  <c r="CB140" i="2"/>
  <c r="CC140" i="2"/>
  <c r="N141" i="2"/>
  <c r="O140" i="2"/>
  <c r="P140" i="2"/>
  <c r="Q140" i="2"/>
  <c r="R140" i="2"/>
  <c r="GA140" i="2"/>
  <c r="GB140" i="2"/>
  <c r="GC140" i="2"/>
  <c r="GD140" i="2"/>
  <c r="GV140" i="2"/>
  <c r="GW140" i="2"/>
  <c r="GX140" i="2"/>
  <c r="GY140" i="2"/>
  <c r="AJ140" i="2"/>
  <c r="AK140" i="2"/>
  <c r="AL140" i="2"/>
  <c r="AM140" i="2"/>
  <c r="BS52" i="2"/>
  <c r="BE54" i="2"/>
  <c r="BF53" i="2"/>
  <c r="BG53" i="2"/>
  <c r="BH53" i="2"/>
  <c r="FE142" i="2"/>
  <c r="FF141" i="2"/>
  <c r="FG141" i="2"/>
  <c r="FH141" i="2"/>
  <c r="FI141" i="2"/>
  <c r="EJ142" i="2"/>
  <c r="EK141" i="2"/>
  <c r="EL141" i="2"/>
  <c r="EM141" i="2"/>
  <c r="EN141" i="2"/>
  <c r="DO142" i="2"/>
  <c r="DP141" i="2"/>
  <c r="DQ141" i="2"/>
  <c r="DR141" i="2"/>
  <c r="DS141" i="2"/>
  <c r="CT142" i="2"/>
  <c r="CU141" i="2"/>
  <c r="CV141" i="2"/>
  <c r="CW141" i="2"/>
  <c r="CX141" i="2"/>
  <c r="BY142" i="2"/>
  <c r="BZ141" i="2"/>
  <c r="CA141" i="2"/>
  <c r="CB141" i="2"/>
  <c r="CC141" i="2"/>
  <c r="N142" i="2"/>
  <c r="O141" i="2"/>
  <c r="P141" i="2"/>
  <c r="Q141" i="2"/>
  <c r="R141" i="2"/>
  <c r="GA141" i="2"/>
  <c r="GB141" i="2"/>
  <c r="GC141" i="2"/>
  <c r="GD141" i="2"/>
  <c r="GV141" i="2"/>
  <c r="GW141" i="2"/>
  <c r="GX141" i="2"/>
  <c r="GY141" i="2"/>
  <c r="AJ141" i="2"/>
  <c r="AK141" i="2"/>
  <c r="AL141" i="2"/>
  <c r="AM141" i="2"/>
  <c r="BE55" i="2"/>
  <c r="BS53" i="2"/>
  <c r="BF54" i="2"/>
  <c r="BG54" i="2"/>
  <c r="BH54" i="2"/>
  <c r="FE143" i="2"/>
  <c r="FF142" i="2"/>
  <c r="FG142" i="2"/>
  <c r="FH142" i="2"/>
  <c r="FI142" i="2"/>
  <c r="EJ143" i="2"/>
  <c r="EK142" i="2"/>
  <c r="EL142" i="2"/>
  <c r="EM142" i="2"/>
  <c r="EN142" i="2"/>
  <c r="DO143" i="2"/>
  <c r="DP142" i="2"/>
  <c r="DQ142" i="2"/>
  <c r="DR142" i="2"/>
  <c r="DS142" i="2"/>
  <c r="CT143" i="2"/>
  <c r="CU142" i="2"/>
  <c r="CV142" i="2"/>
  <c r="CW142" i="2"/>
  <c r="CX142" i="2"/>
  <c r="BY143" i="2"/>
  <c r="BZ142" i="2"/>
  <c r="CA142" i="2"/>
  <c r="CB142" i="2"/>
  <c r="CC142" i="2"/>
  <c r="N143" i="2"/>
  <c r="O142" i="2"/>
  <c r="P142" i="2"/>
  <c r="Q142" i="2"/>
  <c r="R142" i="2"/>
  <c r="GA142" i="2"/>
  <c r="GB142" i="2"/>
  <c r="GC142" i="2"/>
  <c r="GD142" i="2"/>
  <c r="GV142" i="2"/>
  <c r="GW142" i="2"/>
  <c r="GX142" i="2"/>
  <c r="GY142" i="2"/>
  <c r="AJ142" i="2"/>
  <c r="AK142" i="2"/>
  <c r="AL142" i="2"/>
  <c r="AM142" i="2"/>
  <c r="BS54" i="2"/>
  <c r="BE56" i="2"/>
  <c r="BF55" i="2"/>
  <c r="BG55" i="2"/>
  <c r="BH55" i="2"/>
  <c r="FE144" i="2"/>
  <c r="FF143" i="2"/>
  <c r="FG143" i="2"/>
  <c r="FH143" i="2"/>
  <c r="FI143" i="2"/>
  <c r="EJ144" i="2"/>
  <c r="EK143" i="2"/>
  <c r="EL143" i="2"/>
  <c r="EM143" i="2"/>
  <c r="EN143" i="2"/>
  <c r="DO144" i="2"/>
  <c r="DP143" i="2"/>
  <c r="DQ143" i="2"/>
  <c r="DR143" i="2"/>
  <c r="DS143" i="2"/>
  <c r="CT144" i="2"/>
  <c r="CU143" i="2"/>
  <c r="CV143" i="2"/>
  <c r="CW143" i="2"/>
  <c r="CX143" i="2"/>
  <c r="BY144" i="2"/>
  <c r="BZ143" i="2"/>
  <c r="CA143" i="2"/>
  <c r="CB143" i="2"/>
  <c r="CC143" i="2"/>
  <c r="N144" i="2"/>
  <c r="O143" i="2"/>
  <c r="P143" i="2"/>
  <c r="Q143" i="2"/>
  <c r="R143" i="2"/>
  <c r="GA143" i="2"/>
  <c r="GB143" i="2"/>
  <c r="GC143" i="2"/>
  <c r="GD143" i="2"/>
  <c r="GV143" i="2"/>
  <c r="GW143" i="2"/>
  <c r="GX143" i="2"/>
  <c r="GY143" i="2"/>
  <c r="AJ143" i="2"/>
  <c r="AK143" i="2"/>
  <c r="AL143" i="2"/>
  <c r="AM143" i="2"/>
  <c r="BE57" i="2"/>
  <c r="BS55" i="2"/>
  <c r="BF56" i="2"/>
  <c r="BG56" i="2"/>
  <c r="BH56" i="2"/>
  <c r="FE145" i="2"/>
  <c r="FF144" i="2"/>
  <c r="FG144" i="2"/>
  <c r="FH144" i="2"/>
  <c r="FI144" i="2"/>
  <c r="EJ145" i="2"/>
  <c r="EK144" i="2"/>
  <c r="EL144" i="2"/>
  <c r="EM144" i="2"/>
  <c r="EN144" i="2"/>
  <c r="DO145" i="2"/>
  <c r="DP144" i="2"/>
  <c r="DQ144" i="2"/>
  <c r="DR144" i="2"/>
  <c r="DS144" i="2"/>
  <c r="CT145" i="2"/>
  <c r="CU144" i="2"/>
  <c r="CV144" i="2"/>
  <c r="CW144" i="2"/>
  <c r="CX144" i="2"/>
  <c r="BY145" i="2"/>
  <c r="BZ144" i="2"/>
  <c r="CA144" i="2"/>
  <c r="CB144" i="2"/>
  <c r="CC144" i="2"/>
  <c r="N145" i="2"/>
  <c r="O144" i="2"/>
  <c r="P144" i="2"/>
  <c r="Q144" i="2"/>
  <c r="R144" i="2"/>
  <c r="GA144" i="2"/>
  <c r="GB144" i="2"/>
  <c r="GC144" i="2"/>
  <c r="GD144" i="2"/>
  <c r="GV144" i="2"/>
  <c r="GW144" i="2"/>
  <c r="GX144" i="2"/>
  <c r="GY144" i="2"/>
  <c r="AJ144" i="2"/>
  <c r="AK144" i="2"/>
  <c r="AL144" i="2"/>
  <c r="AM144" i="2"/>
  <c r="BS56" i="2"/>
  <c r="BE58" i="2"/>
  <c r="BF57" i="2"/>
  <c r="BG57" i="2"/>
  <c r="BH57" i="2"/>
  <c r="FE146" i="2"/>
  <c r="FF145" i="2"/>
  <c r="FG145" i="2"/>
  <c r="FH145" i="2"/>
  <c r="FI145" i="2"/>
  <c r="EJ146" i="2"/>
  <c r="EK145" i="2"/>
  <c r="EL145" i="2"/>
  <c r="EM145" i="2"/>
  <c r="EN145" i="2"/>
  <c r="DO146" i="2"/>
  <c r="DP145" i="2"/>
  <c r="DQ145" i="2"/>
  <c r="DR145" i="2"/>
  <c r="DS145" i="2"/>
  <c r="CT146" i="2"/>
  <c r="CU145" i="2"/>
  <c r="CV145" i="2"/>
  <c r="CW145" i="2"/>
  <c r="CX145" i="2"/>
  <c r="BY146" i="2"/>
  <c r="BZ145" i="2"/>
  <c r="CA145" i="2"/>
  <c r="CB145" i="2"/>
  <c r="CC145" i="2"/>
  <c r="N146" i="2"/>
  <c r="O145" i="2"/>
  <c r="P145" i="2"/>
  <c r="Q145" i="2"/>
  <c r="R145" i="2"/>
  <c r="GA145" i="2"/>
  <c r="GB145" i="2"/>
  <c r="GC145" i="2"/>
  <c r="GD145" i="2"/>
  <c r="GV145" i="2"/>
  <c r="GW145" i="2"/>
  <c r="GX145" i="2"/>
  <c r="GY145" i="2"/>
  <c r="AJ145" i="2"/>
  <c r="AK145" i="2"/>
  <c r="AL145" i="2"/>
  <c r="AM145" i="2"/>
  <c r="BE59" i="2"/>
  <c r="BS57" i="2"/>
  <c r="BF58" i="2"/>
  <c r="BG58" i="2"/>
  <c r="BH58" i="2"/>
  <c r="FE147" i="2"/>
  <c r="FF146" i="2"/>
  <c r="FG146" i="2"/>
  <c r="FH146" i="2"/>
  <c r="FI146" i="2"/>
  <c r="EJ147" i="2"/>
  <c r="EK146" i="2"/>
  <c r="EL146" i="2"/>
  <c r="EM146" i="2"/>
  <c r="EN146" i="2"/>
  <c r="DO147" i="2"/>
  <c r="DP146" i="2"/>
  <c r="DQ146" i="2"/>
  <c r="DR146" i="2"/>
  <c r="DS146" i="2"/>
  <c r="CT147" i="2"/>
  <c r="CU146" i="2"/>
  <c r="CV146" i="2"/>
  <c r="CW146" i="2"/>
  <c r="CX146" i="2"/>
  <c r="BY147" i="2"/>
  <c r="BZ146" i="2"/>
  <c r="CA146" i="2"/>
  <c r="CB146" i="2"/>
  <c r="CC146" i="2"/>
  <c r="N147" i="2"/>
  <c r="O146" i="2"/>
  <c r="P146" i="2"/>
  <c r="Q146" i="2"/>
  <c r="R146" i="2"/>
  <c r="GA146" i="2"/>
  <c r="GB146" i="2"/>
  <c r="GC146" i="2"/>
  <c r="GD146" i="2"/>
  <c r="GV146" i="2"/>
  <c r="GW146" i="2"/>
  <c r="GX146" i="2"/>
  <c r="GY146" i="2"/>
  <c r="AJ146" i="2"/>
  <c r="AK146" i="2"/>
  <c r="AL146" i="2"/>
  <c r="AM146" i="2"/>
  <c r="BS58" i="2"/>
  <c r="BE60" i="2"/>
  <c r="BF59" i="2"/>
  <c r="BG59" i="2"/>
  <c r="BH59" i="2"/>
  <c r="FE148" i="2"/>
  <c r="FF147" i="2"/>
  <c r="FG147" i="2"/>
  <c r="FH147" i="2"/>
  <c r="FI147" i="2"/>
  <c r="EJ148" i="2"/>
  <c r="EK147" i="2"/>
  <c r="EL147" i="2"/>
  <c r="EM147" i="2"/>
  <c r="EN147" i="2"/>
  <c r="DO148" i="2"/>
  <c r="DP147" i="2"/>
  <c r="DQ147" i="2"/>
  <c r="DR147" i="2"/>
  <c r="DS147" i="2"/>
  <c r="CT148" i="2"/>
  <c r="CU147" i="2"/>
  <c r="CV147" i="2"/>
  <c r="CW147" i="2"/>
  <c r="CX147" i="2"/>
  <c r="BY148" i="2"/>
  <c r="BZ147" i="2"/>
  <c r="CA147" i="2"/>
  <c r="CB147" i="2"/>
  <c r="CC147" i="2"/>
  <c r="N148" i="2"/>
  <c r="O147" i="2"/>
  <c r="P147" i="2"/>
  <c r="Q147" i="2"/>
  <c r="R147" i="2"/>
  <c r="GA147" i="2"/>
  <c r="GB147" i="2"/>
  <c r="GC147" i="2"/>
  <c r="GD147" i="2"/>
  <c r="GV147" i="2"/>
  <c r="GW147" i="2"/>
  <c r="GX147" i="2"/>
  <c r="GY147" i="2"/>
  <c r="AJ147" i="2"/>
  <c r="AK147" i="2"/>
  <c r="AL147" i="2"/>
  <c r="AM147" i="2"/>
  <c r="BE61" i="2"/>
  <c r="BS59" i="2"/>
  <c r="BF60" i="2"/>
  <c r="BG60" i="2"/>
  <c r="BH60" i="2"/>
  <c r="FE149" i="2"/>
  <c r="FF148" i="2"/>
  <c r="FG148" i="2"/>
  <c r="FH148" i="2"/>
  <c r="FI148" i="2"/>
  <c r="EJ149" i="2"/>
  <c r="EK148" i="2"/>
  <c r="EL148" i="2"/>
  <c r="EM148" i="2"/>
  <c r="EN148" i="2"/>
  <c r="DO149" i="2"/>
  <c r="DP148" i="2"/>
  <c r="DQ148" i="2"/>
  <c r="DR148" i="2"/>
  <c r="DS148" i="2"/>
  <c r="CT149" i="2"/>
  <c r="CU148" i="2"/>
  <c r="CV148" i="2"/>
  <c r="CW148" i="2"/>
  <c r="CX148" i="2"/>
  <c r="BY149" i="2"/>
  <c r="BZ148" i="2"/>
  <c r="CA148" i="2"/>
  <c r="CB148" i="2"/>
  <c r="CC148" i="2"/>
  <c r="N149" i="2"/>
  <c r="O148" i="2"/>
  <c r="P148" i="2"/>
  <c r="Q148" i="2"/>
  <c r="R148" i="2"/>
  <c r="GA148" i="2"/>
  <c r="GB148" i="2"/>
  <c r="GC148" i="2"/>
  <c r="GD148" i="2"/>
  <c r="GV148" i="2"/>
  <c r="GW148" i="2"/>
  <c r="GX148" i="2"/>
  <c r="GY148" i="2"/>
  <c r="AJ148" i="2"/>
  <c r="AK148" i="2"/>
  <c r="AL148" i="2"/>
  <c r="AM148" i="2"/>
  <c r="BS60" i="2"/>
  <c r="BE62" i="2"/>
  <c r="BF61" i="2"/>
  <c r="BG61" i="2"/>
  <c r="BH61" i="2"/>
  <c r="FE150" i="2"/>
  <c r="FF149" i="2"/>
  <c r="FG149" i="2"/>
  <c r="FH149" i="2"/>
  <c r="FI149" i="2"/>
  <c r="EJ150" i="2"/>
  <c r="EK149" i="2"/>
  <c r="EL149" i="2"/>
  <c r="EM149" i="2"/>
  <c r="EN149" i="2"/>
  <c r="DO150" i="2"/>
  <c r="DP149" i="2"/>
  <c r="DQ149" i="2"/>
  <c r="DR149" i="2"/>
  <c r="DS149" i="2"/>
  <c r="CT150" i="2"/>
  <c r="CU149" i="2"/>
  <c r="CV149" i="2"/>
  <c r="CW149" i="2"/>
  <c r="CX149" i="2"/>
  <c r="BY150" i="2"/>
  <c r="BZ149" i="2"/>
  <c r="CA149" i="2"/>
  <c r="CB149" i="2"/>
  <c r="CC149" i="2"/>
  <c r="N150" i="2"/>
  <c r="O149" i="2"/>
  <c r="P149" i="2"/>
  <c r="Q149" i="2"/>
  <c r="R149" i="2"/>
  <c r="GA149" i="2"/>
  <c r="GB149" i="2"/>
  <c r="GC149" i="2"/>
  <c r="GD149" i="2"/>
  <c r="GV149" i="2"/>
  <c r="GW149" i="2"/>
  <c r="GX149" i="2"/>
  <c r="GY149" i="2"/>
  <c r="AJ149" i="2"/>
  <c r="AK149" i="2"/>
  <c r="AL149" i="2"/>
  <c r="AM149" i="2"/>
  <c r="BE63" i="2"/>
  <c r="BS61" i="2"/>
  <c r="BF62" i="2"/>
  <c r="BG62" i="2"/>
  <c r="BH62" i="2"/>
  <c r="FE151" i="2"/>
  <c r="FF150" i="2"/>
  <c r="FG150" i="2"/>
  <c r="FH150" i="2"/>
  <c r="FI150" i="2"/>
  <c r="EJ151" i="2"/>
  <c r="EK150" i="2"/>
  <c r="EL150" i="2"/>
  <c r="EM150" i="2"/>
  <c r="EN150" i="2"/>
  <c r="DO151" i="2"/>
  <c r="DP150" i="2"/>
  <c r="DQ150" i="2"/>
  <c r="DR150" i="2"/>
  <c r="DS150" i="2"/>
  <c r="CT151" i="2"/>
  <c r="CU150" i="2"/>
  <c r="CV150" i="2"/>
  <c r="CW150" i="2"/>
  <c r="CX150" i="2"/>
  <c r="BY151" i="2"/>
  <c r="BZ150" i="2"/>
  <c r="CA150" i="2"/>
  <c r="CB150" i="2"/>
  <c r="CC150" i="2"/>
  <c r="N151" i="2"/>
  <c r="O150" i="2"/>
  <c r="P150" i="2"/>
  <c r="Q150" i="2"/>
  <c r="R150" i="2"/>
  <c r="GA150" i="2"/>
  <c r="GB150" i="2"/>
  <c r="GC150" i="2"/>
  <c r="GD150" i="2"/>
  <c r="GV150" i="2"/>
  <c r="GW150" i="2"/>
  <c r="GX150" i="2"/>
  <c r="GY150" i="2"/>
  <c r="AJ150" i="2"/>
  <c r="AK150" i="2"/>
  <c r="AL150" i="2"/>
  <c r="AM150" i="2"/>
  <c r="BS62" i="2"/>
  <c r="BE64" i="2"/>
  <c r="BF63" i="2"/>
  <c r="BG63" i="2"/>
  <c r="BH63" i="2"/>
  <c r="FE152" i="2"/>
  <c r="FF151" i="2"/>
  <c r="FG151" i="2"/>
  <c r="FH151" i="2"/>
  <c r="FI151" i="2"/>
  <c r="EJ152" i="2"/>
  <c r="EK151" i="2"/>
  <c r="EL151" i="2"/>
  <c r="EM151" i="2"/>
  <c r="EN151" i="2"/>
  <c r="DO152" i="2"/>
  <c r="DP151" i="2"/>
  <c r="DQ151" i="2"/>
  <c r="DR151" i="2"/>
  <c r="DS151" i="2"/>
  <c r="CT152" i="2"/>
  <c r="CU151" i="2"/>
  <c r="CV151" i="2"/>
  <c r="CW151" i="2"/>
  <c r="CX151" i="2"/>
  <c r="BY152" i="2"/>
  <c r="BZ151" i="2"/>
  <c r="CA151" i="2"/>
  <c r="CB151" i="2"/>
  <c r="CC151" i="2"/>
  <c r="N152" i="2"/>
  <c r="O151" i="2"/>
  <c r="P151" i="2"/>
  <c r="Q151" i="2"/>
  <c r="R151" i="2"/>
  <c r="GA151" i="2"/>
  <c r="GB151" i="2"/>
  <c r="GC151" i="2"/>
  <c r="GD151" i="2"/>
  <c r="GV151" i="2"/>
  <c r="GW151" i="2"/>
  <c r="GX151" i="2"/>
  <c r="GY151" i="2"/>
  <c r="AJ151" i="2"/>
  <c r="AK151" i="2"/>
  <c r="AL151" i="2"/>
  <c r="AM151" i="2"/>
  <c r="BE65" i="2"/>
  <c r="BS63" i="2"/>
  <c r="BF64" i="2"/>
  <c r="BG64" i="2"/>
  <c r="BH64" i="2"/>
  <c r="FE153" i="2"/>
  <c r="FF152" i="2"/>
  <c r="FG152" i="2"/>
  <c r="FH152" i="2"/>
  <c r="FI152" i="2"/>
  <c r="EJ153" i="2"/>
  <c r="EK152" i="2"/>
  <c r="EL152" i="2"/>
  <c r="EM152" i="2"/>
  <c r="EN152" i="2"/>
  <c r="DO153" i="2"/>
  <c r="DP152" i="2"/>
  <c r="DQ152" i="2"/>
  <c r="DR152" i="2"/>
  <c r="DS152" i="2"/>
  <c r="CT153" i="2"/>
  <c r="CU152" i="2"/>
  <c r="CV152" i="2"/>
  <c r="CW152" i="2"/>
  <c r="CX152" i="2"/>
  <c r="BY153" i="2"/>
  <c r="BZ152" i="2"/>
  <c r="CA152" i="2"/>
  <c r="CB152" i="2"/>
  <c r="CC152" i="2"/>
  <c r="N153" i="2"/>
  <c r="O152" i="2"/>
  <c r="P152" i="2"/>
  <c r="Q152" i="2"/>
  <c r="R152" i="2"/>
  <c r="GA152" i="2"/>
  <c r="GB152" i="2"/>
  <c r="GC152" i="2"/>
  <c r="GD152" i="2"/>
  <c r="GV152" i="2"/>
  <c r="GW152" i="2"/>
  <c r="GX152" i="2"/>
  <c r="GY152" i="2"/>
  <c r="AJ152" i="2"/>
  <c r="AK152" i="2"/>
  <c r="AL152" i="2"/>
  <c r="AM152" i="2"/>
  <c r="BS64" i="2"/>
  <c r="BE66" i="2"/>
  <c r="BF65" i="2"/>
  <c r="BG65" i="2"/>
  <c r="BH65" i="2"/>
  <c r="FE154" i="2"/>
  <c r="FF153" i="2"/>
  <c r="FG153" i="2"/>
  <c r="FH153" i="2"/>
  <c r="FI153" i="2"/>
  <c r="EJ154" i="2"/>
  <c r="EK153" i="2"/>
  <c r="EL153" i="2"/>
  <c r="EM153" i="2"/>
  <c r="EN153" i="2"/>
  <c r="DO154" i="2"/>
  <c r="DP153" i="2"/>
  <c r="DQ153" i="2"/>
  <c r="DR153" i="2"/>
  <c r="DS153" i="2"/>
  <c r="CT154" i="2"/>
  <c r="CU153" i="2"/>
  <c r="CV153" i="2"/>
  <c r="CW153" i="2"/>
  <c r="CX153" i="2"/>
  <c r="BY154" i="2"/>
  <c r="BZ153" i="2"/>
  <c r="CA153" i="2"/>
  <c r="CB153" i="2"/>
  <c r="CC153" i="2"/>
  <c r="N154" i="2"/>
  <c r="O153" i="2"/>
  <c r="P153" i="2"/>
  <c r="Q153" i="2"/>
  <c r="R153" i="2"/>
  <c r="GA153" i="2"/>
  <c r="GB153" i="2"/>
  <c r="GC153" i="2"/>
  <c r="GD153" i="2"/>
  <c r="GV153" i="2"/>
  <c r="GW153" i="2"/>
  <c r="GX153" i="2"/>
  <c r="GY153" i="2"/>
  <c r="AJ153" i="2"/>
  <c r="AK153" i="2"/>
  <c r="AL153" i="2"/>
  <c r="AM153" i="2"/>
  <c r="BE67" i="2"/>
  <c r="BS65" i="2"/>
  <c r="BF66" i="2"/>
  <c r="BG66" i="2"/>
  <c r="BH66" i="2"/>
  <c r="FE155" i="2"/>
  <c r="FF154" i="2"/>
  <c r="FG154" i="2"/>
  <c r="FH154" i="2"/>
  <c r="FI154" i="2"/>
  <c r="EJ155" i="2"/>
  <c r="EK154" i="2"/>
  <c r="EL154" i="2"/>
  <c r="EM154" i="2"/>
  <c r="EN154" i="2"/>
  <c r="DO155" i="2"/>
  <c r="DP154" i="2"/>
  <c r="DQ154" i="2"/>
  <c r="DR154" i="2"/>
  <c r="DS154" i="2"/>
  <c r="CT155" i="2"/>
  <c r="CU154" i="2"/>
  <c r="CV154" i="2"/>
  <c r="CW154" i="2"/>
  <c r="CX154" i="2"/>
  <c r="BY155" i="2"/>
  <c r="BZ154" i="2"/>
  <c r="CA154" i="2"/>
  <c r="CB154" i="2"/>
  <c r="CC154" i="2"/>
  <c r="N155" i="2"/>
  <c r="O154" i="2"/>
  <c r="P154" i="2"/>
  <c r="Q154" i="2"/>
  <c r="R154" i="2"/>
  <c r="GA154" i="2"/>
  <c r="GB154" i="2"/>
  <c r="GC154" i="2"/>
  <c r="GD154" i="2"/>
  <c r="GV154" i="2"/>
  <c r="GW154" i="2"/>
  <c r="GX154" i="2"/>
  <c r="GY154" i="2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/>
  <c r="AL154" i="2"/>
  <c r="AM154" i="2"/>
  <c r="BS66" i="2"/>
  <c r="BE68" i="2"/>
  <c r="BF67" i="2"/>
  <c r="BG67" i="2"/>
  <c r="BH67" i="2"/>
  <c r="FE156" i="2"/>
  <c r="FF155" i="2"/>
  <c r="FG155" i="2"/>
  <c r="FH155" i="2"/>
  <c r="FI155" i="2"/>
  <c r="EJ156" i="2"/>
  <c r="EK155" i="2"/>
  <c r="EL155" i="2"/>
  <c r="EM155" i="2"/>
  <c r="EN155" i="2"/>
  <c r="DO156" i="2"/>
  <c r="DP155" i="2"/>
  <c r="DQ155" i="2"/>
  <c r="DR155" i="2"/>
  <c r="DS155" i="2"/>
  <c r="CT156" i="2"/>
  <c r="CU155" i="2"/>
  <c r="CV155" i="2"/>
  <c r="CW155" i="2"/>
  <c r="CX155" i="2"/>
  <c r="BY156" i="2"/>
  <c r="BZ155" i="2"/>
  <c r="CA155" i="2"/>
  <c r="CB155" i="2"/>
  <c r="CC155" i="2"/>
  <c r="N156" i="2"/>
  <c r="O155" i="2"/>
  <c r="P155" i="2"/>
  <c r="Q155" i="2"/>
  <c r="R155" i="2"/>
  <c r="GA155" i="2"/>
  <c r="GB155" i="2"/>
  <c r="GC155" i="2"/>
  <c r="GD155" i="2"/>
  <c r="GV155" i="2"/>
  <c r="GW155" i="2"/>
  <c r="GX155" i="2"/>
  <c r="GY155" i="2"/>
  <c r="AJ155" i="2"/>
  <c r="AK155" i="2"/>
  <c r="AL155" i="2"/>
  <c r="AM155" i="2"/>
  <c r="BE69" i="2"/>
  <c r="BS67" i="2"/>
  <c r="BF68" i="2"/>
  <c r="BG68" i="2"/>
  <c r="BH68" i="2"/>
  <c r="FE157" i="2"/>
  <c r="FF156" i="2"/>
  <c r="FG156" i="2"/>
  <c r="FH156" i="2"/>
  <c r="FI156" i="2"/>
  <c r="EJ157" i="2"/>
  <c r="EK156" i="2"/>
  <c r="EL156" i="2"/>
  <c r="EM156" i="2"/>
  <c r="EN156" i="2"/>
  <c r="DO157" i="2"/>
  <c r="DP156" i="2"/>
  <c r="DQ156" i="2"/>
  <c r="DR156" i="2"/>
  <c r="DS156" i="2"/>
  <c r="CT157" i="2"/>
  <c r="CU156" i="2"/>
  <c r="CV156" i="2"/>
  <c r="CW156" i="2"/>
  <c r="CX156" i="2"/>
  <c r="BY157" i="2"/>
  <c r="BZ156" i="2"/>
  <c r="CA156" i="2"/>
  <c r="CB156" i="2"/>
  <c r="CC156" i="2"/>
  <c r="N157" i="2"/>
  <c r="O156" i="2"/>
  <c r="P156" i="2"/>
  <c r="Q156" i="2"/>
  <c r="R156" i="2"/>
  <c r="GA156" i="2"/>
  <c r="GB156" i="2"/>
  <c r="GC156" i="2"/>
  <c r="GD156" i="2"/>
  <c r="GV156" i="2"/>
  <c r="GW156" i="2"/>
  <c r="GX156" i="2"/>
  <c r="GY156" i="2"/>
  <c r="AJ156" i="2"/>
  <c r="AK156" i="2"/>
  <c r="AL156" i="2"/>
  <c r="AM156" i="2"/>
  <c r="BS68" i="2"/>
  <c r="BE70" i="2"/>
  <c r="BF69" i="2"/>
  <c r="BG69" i="2"/>
  <c r="BH69" i="2"/>
  <c r="FE158" i="2"/>
  <c r="FF157" i="2"/>
  <c r="FG157" i="2"/>
  <c r="FH157" i="2"/>
  <c r="FI157" i="2"/>
  <c r="EJ158" i="2"/>
  <c r="EK157" i="2"/>
  <c r="EL157" i="2"/>
  <c r="EM157" i="2"/>
  <c r="EN157" i="2"/>
  <c r="DO158" i="2"/>
  <c r="DP157" i="2"/>
  <c r="DQ157" i="2"/>
  <c r="DR157" i="2"/>
  <c r="DS157" i="2"/>
  <c r="CT158" i="2"/>
  <c r="CU157" i="2"/>
  <c r="CV157" i="2"/>
  <c r="CW157" i="2"/>
  <c r="CX157" i="2"/>
  <c r="BY158" i="2"/>
  <c r="BZ157" i="2"/>
  <c r="CA157" i="2"/>
  <c r="CB157" i="2"/>
  <c r="CC157" i="2"/>
  <c r="N158" i="2"/>
  <c r="O157" i="2"/>
  <c r="P157" i="2"/>
  <c r="Q157" i="2"/>
  <c r="R157" i="2"/>
  <c r="GA157" i="2"/>
  <c r="GB157" i="2"/>
  <c r="GC157" i="2"/>
  <c r="GD157" i="2"/>
  <c r="GV157" i="2"/>
  <c r="GW157" i="2"/>
  <c r="GX157" i="2"/>
  <c r="GY157" i="2"/>
  <c r="AJ157" i="2"/>
  <c r="AK157" i="2"/>
  <c r="AL157" i="2"/>
  <c r="AM157" i="2"/>
  <c r="BE71" i="2"/>
  <c r="BS69" i="2"/>
  <c r="BF70" i="2"/>
  <c r="BG70" i="2"/>
  <c r="BH70" i="2"/>
  <c r="FE159" i="2"/>
  <c r="FF158" i="2"/>
  <c r="FG158" i="2"/>
  <c r="FH158" i="2"/>
  <c r="FI158" i="2"/>
  <c r="EJ159" i="2"/>
  <c r="EK158" i="2"/>
  <c r="EL158" i="2"/>
  <c r="EM158" i="2"/>
  <c r="EN158" i="2"/>
  <c r="DO159" i="2"/>
  <c r="DP158" i="2"/>
  <c r="DQ158" i="2"/>
  <c r="DR158" i="2"/>
  <c r="DS158" i="2"/>
  <c r="CT159" i="2"/>
  <c r="CU158" i="2"/>
  <c r="CV158" i="2"/>
  <c r="CW158" i="2"/>
  <c r="CX158" i="2"/>
  <c r="BY159" i="2"/>
  <c r="BZ158" i="2"/>
  <c r="CA158" i="2"/>
  <c r="CB158" i="2"/>
  <c r="CC158" i="2"/>
  <c r="N159" i="2"/>
  <c r="O158" i="2"/>
  <c r="P158" i="2"/>
  <c r="Q158" i="2"/>
  <c r="R158" i="2"/>
  <c r="GA158" i="2"/>
  <c r="GB158" i="2"/>
  <c r="GC158" i="2"/>
  <c r="GD158" i="2"/>
  <c r="GV158" i="2"/>
  <c r="GW158" i="2"/>
  <c r="GX158" i="2"/>
  <c r="GY158" i="2"/>
  <c r="AJ158" i="2"/>
  <c r="AK158" i="2"/>
  <c r="AL158" i="2"/>
  <c r="AM158" i="2"/>
  <c r="BS70" i="2"/>
  <c r="BE72" i="2"/>
  <c r="BF71" i="2"/>
  <c r="BG71" i="2"/>
  <c r="BH71" i="2"/>
  <c r="FE160" i="2"/>
  <c r="FF159" i="2"/>
  <c r="FG159" i="2"/>
  <c r="FH159" i="2"/>
  <c r="FI159" i="2"/>
  <c r="EJ160" i="2"/>
  <c r="EK159" i="2"/>
  <c r="EL159" i="2"/>
  <c r="EM159" i="2"/>
  <c r="EN159" i="2"/>
  <c r="DO160" i="2"/>
  <c r="DP159" i="2"/>
  <c r="DQ159" i="2"/>
  <c r="DR159" i="2"/>
  <c r="DS159" i="2"/>
  <c r="CT160" i="2"/>
  <c r="CU159" i="2"/>
  <c r="CV159" i="2"/>
  <c r="CW159" i="2"/>
  <c r="CX159" i="2"/>
  <c r="BY160" i="2"/>
  <c r="BZ159" i="2"/>
  <c r="CA159" i="2"/>
  <c r="CB159" i="2"/>
  <c r="CC159" i="2"/>
  <c r="N160" i="2"/>
  <c r="O159" i="2"/>
  <c r="P159" i="2"/>
  <c r="Q159" i="2"/>
  <c r="R159" i="2"/>
  <c r="GA159" i="2"/>
  <c r="GB159" i="2"/>
  <c r="GC159" i="2"/>
  <c r="GD159" i="2"/>
  <c r="GV159" i="2"/>
  <c r="GW159" i="2"/>
  <c r="GX159" i="2"/>
  <c r="GY159" i="2"/>
  <c r="AJ159" i="2"/>
  <c r="AK159" i="2"/>
  <c r="AL159" i="2"/>
  <c r="AM159" i="2"/>
  <c r="BE73" i="2"/>
  <c r="BS71" i="2"/>
  <c r="BF72" i="2"/>
  <c r="BG72" i="2"/>
  <c r="BH72" i="2"/>
  <c r="FE161" i="2"/>
  <c r="FF160" i="2"/>
  <c r="FG160" i="2"/>
  <c r="FH160" i="2"/>
  <c r="FI160" i="2"/>
  <c r="EJ161" i="2"/>
  <c r="EK160" i="2"/>
  <c r="EL160" i="2"/>
  <c r="EM160" i="2"/>
  <c r="EN160" i="2"/>
  <c r="DO161" i="2"/>
  <c r="DP160" i="2"/>
  <c r="DQ160" i="2"/>
  <c r="DR160" i="2"/>
  <c r="DS160" i="2"/>
  <c r="CT161" i="2"/>
  <c r="CU160" i="2"/>
  <c r="CV160" i="2"/>
  <c r="CW160" i="2"/>
  <c r="CX160" i="2"/>
  <c r="BY161" i="2"/>
  <c r="BZ160" i="2"/>
  <c r="CA160" i="2"/>
  <c r="CB160" i="2"/>
  <c r="CC160" i="2"/>
  <c r="N161" i="2"/>
  <c r="O160" i="2"/>
  <c r="P160" i="2"/>
  <c r="Q160" i="2"/>
  <c r="R160" i="2"/>
  <c r="GA160" i="2"/>
  <c r="GB160" i="2"/>
  <c r="GC160" i="2"/>
  <c r="GD160" i="2"/>
  <c r="GV160" i="2"/>
  <c r="GW160" i="2"/>
  <c r="GX160" i="2"/>
  <c r="GY160" i="2"/>
  <c r="AJ160" i="2"/>
  <c r="AK160" i="2"/>
  <c r="AL160" i="2"/>
  <c r="AM160" i="2"/>
  <c r="BS72" i="2"/>
  <c r="BE74" i="2"/>
  <c r="BF73" i="2"/>
  <c r="BG73" i="2"/>
  <c r="BH73" i="2"/>
  <c r="FE162" i="2"/>
  <c r="FF161" i="2"/>
  <c r="FG161" i="2"/>
  <c r="FH161" i="2"/>
  <c r="FI161" i="2"/>
  <c r="EJ162" i="2"/>
  <c r="EK161" i="2"/>
  <c r="EL161" i="2"/>
  <c r="EM161" i="2"/>
  <c r="EN161" i="2"/>
  <c r="DO162" i="2"/>
  <c r="DP161" i="2"/>
  <c r="DQ161" i="2"/>
  <c r="DR161" i="2"/>
  <c r="DS161" i="2"/>
  <c r="CT162" i="2"/>
  <c r="CU161" i="2"/>
  <c r="CV161" i="2"/>
  <c r="CW161" i="2"/>
  <c r="CX161" i="2"/>
  <c r="BY162" i="2"/>
  <c r="BZ161" i="2"/>
  <c r="CA161" i="2"/>
  <c r="CB161" i="2"/>
  <c r="CC161" i="2"/>
  <c r="N162" i="2"/>
  <c r="O161" i="2"/>
  <c r="P161" i="2"/>
  <c r="Q161" i="2"/>
  <c r="R161" i="2"/>
  <c r="GA161" i="2"/>
  <c r="GB161" i="2"/>
  <c r="GC161" i="2"/>
  <c r="GD161" i="2"/>
  <c r="GV161" i="2"/>
  <c r="GW161" i="2"/>
  <c r="GX161" i="2"/>
  <c r="GY161" i="2"/>
  <c r="AJ161" i="2"/>
  <c r="AK161" i="2"/>
  <c r="AL161" i="2"/>
  <c r="AM161" i="2"/>
  <c r="BE75" i="2"/>
  <c r="BS73" i="2"/>
  <c r="BF74" i="2"/>
  <c r="BG74" i="2"/>
  <c r="BH74" i="2"/>
  <c r="FE163" i="2"/>
  <c r="FF162" i="2"/>
  <c r="FG162" i="2"/>
  <c r="FH162" i="2"/>
  <c r="FI162" i="2"/>
  <c r="EJ163" i="2"/>
  <c r="EK162" i="2"/>
  <c r="EL162" i="2"/>
  <c r="EM162" i="2"/>
  <c r="EN162" i="2"/>
  <c r="DO163" i="2"/>
  <c r="DP162" i="2"/>
  <c r="DQ162" i="2"/>
  <c r="DR162" i="2"/>
  <c r="DS162" i="2"/>
  <c r="CT163" i="2"/>
  <c r="CU162" i="2"/>
  <c r="CV162" i="2"/>
  <c r="CW162" i="2"/>
  <c r="CX162" i="2"/>
  <c r="BY163" i="2"/>
  <c r="BZ162" i="2"/>
  <c r="CA162" i="2"/>
  <c r="CB162" i="2"/>
  <c r="CC162" i="2"/>
  <c r="N163" i="2"/>
  <c r="O162" i="2"/>
  <c r="P162" i="2"/>
  <c r="Q162" i="2"/>
  <c r="R162" i="2"/>
  <c r="GA162" i="2"/>
  <c r="GB162" i="2"/>
  <c r="GC162" i="2"/>
  <c r="GD162" i="2"/>
  <c r="GV162" i="2"/>
  <c r="GW162" i="2"/>
  <c r="GX162" i="2"/>
  <c r="GY162" i="2"/>
  <c r="AJ162" i="2"/>
  <c r="AK162" i="2"/>
  <c r="AL162" i="2"/>
  <c r="AM162" i="2"/>
  <c r="BS74" i="2"/>
  <c r="BE76" i="2"/>
  <c r="BF75" i="2"/>
  <c r="BG75" i="2"/>
  <c r="BH75" i="2"/>
  <c r="FE164" i="2"/>
  <c r="FF163" i="2"/>
  <c r="FG163" i="2"/>
  <c r="FH163" i="2"/>
  <c r="FI163" i="2"/>
  <c r="EJ164" i="2"/>
  <c r="EK163" i="2"/>
  <c r="EL163" i="2"/>
  <c r="EM163" i="2"/>
  <c r="EN163" i="2"/>
  <c r="DO164" i="2"/>
  <c r="DP163" i="2"/>
  <c r="DQ163" i="2"/>
  <c r="DR163" i="2"/>
  <c r="DS163" i="2"/>
  <c r="CT164" i="2"/>
  <c r="CU163" i="2"/>
  <c r="CV163" i="2"/>
  <c r="CW163" i="2"/>
  <c r="CX163" i="2"/>
  <c r="BY164" i="2"/>
  <c r="BZ163" i="2"/>
  <c r="CA163" i="2"/>
  <c r="CB163" i="2"/>
  <c r="CC163" i="2"/>
  <c r="N164" i="2"/>
  <c r="O163" i="2"/>
  <c r="P163" i="2"/>
  <c r="Q163" i="2"/>
  <c r="R163" i="2"/>
  <c r="GA163" i="2"/>
  <c r="GB163" i="2"/>
  <c r="GC163" i="2"/>
  <c r="GD163" i="2"/>
  <c r="GV163" i="2"/>
  <c r="GW163" i="2"/>
  <c r="GX163" i="2"/>
  <c r="GY163" i="2"/>
  <c r="AJ163" i="2"/>
  <c r="AK163" i="2"/>
  <c r="AL163" i="2"/>
  <c r="AM163" i="2"/>
  <c r="BE77" i="2"/>
  <c r="BS75" i="2"/>
  <c r="BF76" i="2"/>
  <c r="BG76" i="2"/>
  <c r="BH76" i="2"/>
  <c r="FE165" i="2"/>
  <c r="FF164" i="2"/>
  <c r="FG164" i="2"/>
  <c r="FH164" i="2"/>
  <c r="FI164" i="2"/>
  <c r="EJ165" i="2"/>
  <c r="EK164" i="2"/>
  <c r="EL164" i="2"/>
  <c r="EM164" i="2"/>
  <c r="EN164" i="2"/>
  <c r="DO165" i="2"/>
  <c r="DP164" i="2"/>
  <c r="DQ164" i="2"/>
  <c r="DR164" i="2"/>
  <c r="DS164" i="2"/>
  <c r="CT165" i="2"/>
  <c r="CU164" i="2"/>
  <c r="CV164" i="2"/>
  <c r="CW164" i="2"/>
  <c r="CX164" i="2"/>
  <c r="BY165" i="2"/>
  <c r="BZ164" i="2"/>
  <c r="CA164" i="2"/>
  <c r="CB164" i="2"/>
  <c r="CC164" i="2"/>
  <c r="N165" i="2"/>
  <c r="O164" i="2"/>
  <c r="P164" i="2"/>
  <c r="Q164" i="2"/>
  <c r="R164" i="2"/>
  <c r="GA164" i="2"/>
  <c r="GB164" i="2"/>
  <c r="GC164" i="2"/>
  <c r="GD164" i="2"/>
  <c r="GV164" i="2"/>
  <c r="GW164" i="2"/>
  <c r="GX164" i="2"/>
  <c r="GY164" i="2"/>
  <c r="AJ164" i="2"/>
  <c r="AK164" i="2"/>
  <c r="AL164" i="2"/>
  <c r="AM164" i="2"/>
  <c r="BS76" i="2"/>
  <c r="BE78" i="2"/>
  <c r="BF77" i="2"/>
  <c r="BG77" i="2"/>
  <c r="BH77" i="2"/>
  <c r="FE166" i="2"/>
  <c r="FF165" i="2"/>
  <c r="FG165" i="2"/>
  <c r="FH165" i="2"/>
  <c r="FI165" i="2"/>
  <c r="EJ166" i="2"/>
  <c r="EK165" i="2"/>
  <c r="EL165" i="2"/>
  <c r="EM165" i="2"/>
  <c r="EN165" i="2"/>
  <c r="DO166" i="2"/>
  <c r="DP165" i="2"/>
  <c r="DQ165" i="2"/>
  <c r="DR165" i="2"/>
  <c r="DS165" i="2"/>
  <c r="CT166" i="2"/>
  <c r="CU165" i="2"/>
  <c r="CV165" i="2"/>
  <c r="CW165" i="2"/>
  <c r="CX165" i="2"/>
  <c r="BY166" i="2"/>
  <c r="BZ165" i="2"/>
  <c r="CA165" i="2"/>
  <c r="CB165" i="2"/>
  <c r="CC165" i="2"/>
  <c r="N166" i="2"/>
  <c r="O165" i="2"/>
  <c r="P165" i="2"/>
  <c r="Q165" i="2"/>
  <c r="R165" i="2"/>
  <c r="GA165" i="2"/>
  <c r="GB165" i="2"/>
  <c r="GC165" i="2"/>
  <c r="GD165" i="2"/>
  <c r="GV165" i="2"/>
  <c r="GW165" i="2"/>
  <c r="GX165" i="2"/>
  <c r="GY165" i="2"/>
  <c r="AJ165" i="2"/>
  <c r="AK165" i="2"/>
  <c r="AL165" i="2"/>
  <c r="AM165" i="2"/>
  <c r="BE79" i="2"/>
  <c r="BS77" i="2"/>
  <c r="BF78" i="2"/>
  <c r="BG78" i="2"/>
  <c r="BH78" i="2"/>
  <c r="FE167" i="2"/>
  <c r="FF166" i="2"/>
  <c r="FG166" i="2"/>
  <c r="FH166" i="2"/>
  <c r="FI166" i="2"/>
  <c r="EJ167" i="2"/>
  <c r="EK166" i="2"/>
  <c r="EL166" i="2"/>
  <c r="EM166" i="2"/>
  <c r="EN166" i="2"/>
  <c r="DO167" i="2"/>
  <c r="DP166" i="2"/>
  <c r="DQ166" i="2"/>
  <c r="DR166" i="2"/>
  <c r="DS166" i="2"/>
  <c r="CT167" i="2"/>
  <c r="CU166" i="2"/>
  <c r="CV166" i="2"/>
  <c r="CW166" i="2"/>
  <c r="CX166" i="2"/>
  <c r="BY167" i="2"/>
  <c r="BZ166" i="2"/>
  <c r="CA166" i="2"/>
  <c r="CB166" i="2"/>
  <c r="CC166" i="2"/>
  <c r="N167" i="2"/>
  <c r="O166" i="2"/>
  <c r="P166" i="2"/>
  <c r="Q166" i="2"/>
  <c r="R166" i="2"/>
  <c r="GA166" i="2"/>
  <c r="GB166" i="2"/>
  <c r="GC166" i="2"/>
  <c r="GD166" i="2"/>
  <c r="GV166" i="2"/>
  <c r="GW166" i="2"/>
  <c r="GX166" i="2"/>
  <c r="GY166" i="2"/>
  <c r="AJ166" i="2"/>
  <c r="AK166" i="2"/>
  <c r="AL166" i="2"/>
  <c r="AM166" i="2"/>
  <c r="BS78" i="2"/>
  <c r="BE80" i="2"/>
  <c r="BF79" i="2"/>
  <c r="BG79" i="2"/>
  <c r="BH79" i="2"/>
  <c r="FE168" i="2"/>
  <c r="FF167" i="2"/>
  <c r="FG167" i="2"/>
  <c r="FH167" i="2"/>
  <c r="FI167" i="2"/>
  <c r="EJ168" i="2"/>
  <c r="EK167" i="2"/>
  <c r="EL167" i="2"/>
  <c r="EM167" i="2"/>
  <c r="EN167" i="2"/>
  <c r="DO168" i="2"/>
  <c r="DP167" i="2"/>
  <c r="DQ167" i="2"/>
  <c r="DR167" i="2"/>
  <c r="DS167" i="2"/>
  <c r="CT168" i="2"/>
  <c r="CU167" i="2"/>
  <c r="CV167" i="2"/>
  <c r="CW167" i="2"/>
  <c r="CX167" i="2"/>
  <c r="BY168" i="2"/>
  <c r="BZ167" i="2"/>
  <c r="CA167" i="2"/>
  <c r="CB167" i="2"/>
  <c r="CC167" i="2"/>
  <c r="N168" i="2"/>
  <c r="O167" i="2"/>
  <c r="P167" i="2"/>
  <c r="Q167" i="2"/>
  <c r="R167" i="2"/>
  <c r="GA167" i="2"/>
  <c r="GB167" i="2"/>
  <c r="GC167" i="2"/>
  <c r="GD167" i="2"/>
  <c r="GV167" i="2"/>
  <c r="GW167" i="2"/>
  <c r="GX167" i="2"/>
  <c r="GY167" i="2"/>
  <c r="AJ167" i="2"/>
  <c r="AK167" i="2"/>
  <c r="AL167" i="2"/>
  <c r="AM167" i="2"/>
  <c r="BE81" i="2"/>
  <c r="BS79" i="2"/>
  <c r="BF80" i="2"/>
  <c r="BG80" i="2"/>
  <c r="BH80" i="2"/>
  <c r="FE169" i="2"/>
  <c r="FF168" i="2"/>
  <c r="FG168" i="2"/>
  <c r="FH168" i="2"/>
  <c r="FI168" i="2"/>
  <c r="EJ169" i="2"/>
  <c r="EK168" i="2"/>
  <c r="EL168" i="2"/>
  <c r="EM168" i="2"/>
  <c r="EN168" i="2"/>
  <c r="DO169" i="2"/>
  <c r="DP168" i="2"/>
  <c r="DQ168" i="2"/>
  <c r="DR168" i="2"/>
  <c r="DS168" i="2"/>
  <c r="CT169" i="2"/>
  <c r="CU168" i="2"/>
  <c r="CV168" i="2"/>
  <c r="CW168" i="2"/>
  <c r="CX168" i="2"/>
  <c r="BY169" i="2"/>
  <c r="BZ168" i="2"/>
  <c r="CA168" i="2"/>
  <c r="CB168" i="2"/>
  <c r="CC168" i="2"/>
  <c r="N169" i="2"/>
  <c r="O168" i="2"/>
  <c r="P168" i="2"/>
  <c r="Q168" i="2"/>
  <c r="R168" i="2"/>
  <c r="GA168" i="2"/>
  <c r="GB168" i="2"/>
  <c r="GC168" i="2"/>
  <c r="GD168" i="2"/>
  <c r="GV168" i="2"/>
  <c r="GW168" i="2"/>
  <c r="GX168" i="2"/>
  <c r="GY168" i="2"/>
  <c r="AJ168" i="2"/>
  <c r="AK168" i="2"/>
  <c r="AL168" i="2"/>
  <c r="AM168" i="2"/>
  <c r="BS80" i="2"/>
  <c r="BE82" i="2"/>
  <c r="BF81" i="2"/>
  <c r="BG81" i="2"/>
  <c r="BH81" i="2"/>
  <c r="FE170" i="2"/>
  <c r="FF169" i="2"/>
  <c r="FG169" i="2"/>
  <c r="FH169" i="2"/>
  <c r="FI169" i="2"/>
  <c r="EJ170" i="2"/>
  <c r="EK169" i="2"/>
  <c r="EL169" i="2"/>
  <c r="EM169" i="2"/>
  <c r="EN169" i="2"/>
  <c r="DO170" i="2"/>
  <c r="DP169" i="2"/>
  <c r="DQ169" i="2"/>
  <c r="DR169" i="2"/>
  <c r="DS169" i="2"/>
  <c r="CT170" i="2"/>
  <c r="CU169" i="2"/>
  <c r="CV169" i="2"/>
  <c r="CW169" i="2"/>
  <c r="CX169" i="2"/>
  <c r="BY170" i="2"/>
  <c r="BZ169" i="2"/>
  <c r="CA169" i="2"/>
  <c r="CB169" i="2"/>
  <c r="CC169" i="2"/>
  <c r="N170" i="2"/>
  <c r="O169" i="2"/>
  <c r="P169" i="2"/>
  <c r="Q169" i="2"/>
  <c r="R169" i="2"/>
  <c r="GA169" i="2"/>
  <c r="GB169" i="2"/>
  <c r="GC169" i="2"/>
  <c r="GD169" i="2"/>
  <c r="GV169" i="2"/>
  <c r="GW169" i="2"/>
  <c r="GX169" i="2"/>
  <c r="GY169" i="2"/>
  <c r="AJ169" i="2"/>
  <c r="AK169" i="2"/>
  <c r="AL169" i="2"/>
  <c r="AM169" i="2"/>
  <c r="BE83" i="2"/>
  <c r="BS81" i="2"/>
  <c r="BF82" i="2"/>
  <c r="BG82" i="2"/>
  <c r="BH82" i="2"/>
  <c r="FE171" i="2"/>
  <c r="FF170" i="2"/>
  <c r="FG170" i="2"/>
  <c r="FH170" i="2"/>
  <c r="FI170" i="2"/>
  <c r="EJ171" i="2"/>
  <c r="EK170" i="2"/>
  <c r="EL170" i="2"/>
  <c r="EM170" i="2"/>
  <c r="EN170" i="2"/>
  <c r="DO171" i="2"/>
  <c r="DP170" i="2"/>
  <c r="DQ170" i="2"/>
  <c r="DR170" i="2"/>
  <c r="DS170" i="2"/>
  <c r="CT171" i="2"/>
  <c r="CU170" i="2"/>
  <c r="CV170" i="2"/>
  <c r="CW170" i="2"/>
  <c r="CX170" i="2"/>
  <c r="BY171" i="2"/>
  <c r="BZ170" i="2"/>
  <c r="CA170" i="2"/>
  <c r="CB170" i="2"/>
  <c r="CC170" i="2"/>
  <c r="N171" i="2"/>
  <c r="O170" i="2"/>
  <c r="P170" i="2"/>
  <c r="Q170" i="2"/>
  <c r="R170" i="2"/>
  <c r="GA170" i="2"/>
  <c r="GB170" i="2"/>
  <c r="GC170" i="2"/>
  <c r="GD170" i="2"/>
  <c r="GV170" i="2"/>
  <c r="GW170" i="2"/>
  <c r="GX170" i="2"/>
  <c r="GY170" i="2"/>
  <c r="AJ170" i="2"/>
  <c r="AK170" i="2"/>
  <c r="AL170" i="2"/>
  <c r="AM170" i="2"/>
  <c r="BS82" i="2"/>
  <c r="BE84" i="2"/>
  <c r="BF83" i="2"/>
  <c r="BG83" i="2"/>
  <c r="BH83" i="2"/>
  <c r="FE172" i="2"/>
  <c r="FF171" i="2"/>
  <c r="FG171" i="2"/>
  <c r="FH171" i="2"/>
  <c r="FI171" i="2"/>
  <c r="EJ172" i="2"/>
  <c r="EK171" i="2"/>
  <c r="EL171" i="2"/>
  <c r="EM171" i="2"/>
  <c r="EN171" i="2"/>
  <c r="DO172" i="2"/>
  <c r="DP171" i="2"/>
  <c r="DQ171" i="2"/>
  <c r="DR171" i="2"/>
  <c r="DS171" i="2"/>
  <c r="CT172" i="2"/>
  <c r="CU171" i="2"/>
  <c r="CV171" i="2"/>
  <c r="CW171" i="2"/>
  <c r="CX171" i="2"/>
  <c r="BY172" i="2"/>
  <c r="BZ171" i="2"/>
  <c r="CA171" i="2"/>
  <c r="CB171" i="2"/>
  <c r="CC171" i="2"/>
  <c r="N172" i="2"/>
  <c r="O171" i="2"/>
  <c r="P171" i="2"/>
  <c r="Q171" i="2"/>
  <c r="R171" i="2"/>
  <c r="GA171" i="2"/>
  <c r="GB171" i="2"/>
  <c r="GC171" i="2"/>
  <c r="GD171" i="2"/>
  <c r="GV171" i="2"/>
  <c r="GW171" i="2"/>
  <c r="GX171" i="2"/>
  <c r="GY171" i="2"/>
  <c r="AJ171" i="2"/>
  <c r="AK171" i="2"/>
  <c r="AL171" i="2"/>
  <c r="AM171" i="2"/>
  <c r="BF84" i="2"/>
  <c r="BG84" i="2"/>
  <c r="BH84" i="2"/>
  <c r="BE85" i="2"/>
  <c r="BS83" i="2"/>
  <c r="FE173" i="2"/>
  <c r="FF172" i="2"/>
  <c r="FG172" i="2"/>
  <c r="FH172" i="2"/>
  <c r="FI172" i="2"/>
  <c r="EJ173" i="2"/>
  <c r="EK172" i="2"/>
  <c r="EL172" i="2"/>
  <c r="EM172" i="2"/>
  <c r="EN172" i="2"/>
  <c r="DO173" i="2"/>
  <c r="DP172" i="2"/>
  <c r="DQ172" i="2"/>
  <c r="DR172" i="2"/>
  <c r="DS172" i="2"/>
  <c r="CT173" i="2"/>
  <c r="CU172" i="2"/>
  <c r="CV172" i="2"/>
  <c r="CW172" i="2"/>
  <c r="CX172" i="2"/>
  <c r="BY173" i="2"/>
  <c r="BZ172" i="2"/>
  <c r="CA172" i="2"/>
  <c r="CB172" i="2"/>
  <c r="CC172" i="2"/>
  <c r="N173" i="2"/>
  <c r="O172" i="2"/>
  <c r="P172" i="2"/>
  <c r="Q172" i="2"/>
  <c r="R172" i="2"/>
  <c r="GA172" i="2"/>
  <c r="GB172" i="2"/>
  <c r="GC172" i="2"/>
  <c r="GD172" i="2"/>
  <c r="GV172" i="2"/>
  <c r="GW172" i="2"/>
  <c r="GX172" i="2"/>
  <c r="GY172" i="2"/>
  <c r="AJ172" i="2"/>
  <c r="AK172" i="2"/>
  <c r="AL172" i="2"/>
  <c r="AM172" i="2"/>
  <c r="BF85" i="2"/>
  <c r="BG85" i="2"/>
  <c r="BH85" i="2"/>
  <c r="BS84" i="2"/>
  <c r="BE86" i="2"/>
  <c r="FE174" i="2"/>
  <c r="FF173" i="2"/>
  <c r="FG173" i="2"/>
  <c r="FH173" i="2"/>
  <c r="FI173" i="2"/>
  <c r="EJ174" i="2"/>
  <c r="EK173" i="2"/>
  <c r="EL173" i="2"/>
  <c r="EM173" i="2"/>
  <c r="EN173" i="2"/>
  <c r="DO174" i="2"/>
  <c r="DP173" i="2"/>
  <c r="DQ173" i="2"/>
  <c r="DR173" i="2"/>
  <c r="DS173" i="2"/>
  <c r="CT174" i="2"/>
  <c r="CU173" i="2"/>
  <c r="CV173" i="2"/>
  <c r="CW173" i="2"/>
  <c r="CX173" i="2"/>
  <c r="BY174" i="2"/>
  <c r="BZ173" i="2"/>
  <c r="CA173" i="2"/>
  <c r="CB173" i="2"/>
  <c r="CC173" i="2"/>
  <c r="N174" i="2"/>
  <c r="O173" i="2"/>
  <c r="P173" i="2"/>
  <c r="Q173" i="2"/>
  <c r="R173" i="2"/>
  <c r="GA173" i="2"/>
  <c r="GB173" i="2"/>
  <c r="GC173" i="2"/>
  <c r="GD173" i="2"/>
  <c r="GV173" i="2"/>
  <c r="GW173" i="2"/>
  <c r="GX173" i="2"/>
  <c r="GY173" i="2"/>
  <c r="AJ173" i="2"/>
  <c r="AK173" i="2"/>
  <c r="AL173" i="2"/>
  <c r="AM173" i="2"/>
  <c r="BF86" i="2"/>
  <c r="BG86" i="2"/>
  <c r="BH86" i="2"/>
  <c r="BE87" i="2"/>
  <c r="BS85" i="2"/>
  <c r="FE175" i="2"/>
  <c r="FF174" i="2"/>
  <c r="FG174" i="2"/>
  <c r="FH174" i="2"/>
  <c r="FI174" i="2"/>
  <c r="EJ175" i="2"/>
  <c r="EK174" i="2"/>
  <c r="EL174" i="2"/>
  <c r="EM174" i="2"/>
  <c r="EN174" i="2"/>
  <c r="DO175" i="2"/>
  <c r="DP174" i="2"/>
  <c r="DQ174" i="2"/>
  <c r="DR174" i="2"/>
  <c r="DS174" i="2"/>
  <c r="CT175" i="2"/>
  <c r="CU174" i="2"/>
  <c r="CV174" i="2"/>
  <c r="CW174" i="2"/>
  <c r="CX174" i="2"/>
  <c r="BY175" i="2"/>
  <c r="BZ174" i="2"/>
  <c r="CA174" i="2"/>
  <c r="CB174" i="2"/>
  <c r="CC174" i="2"/>
  <c r="N175" i="2"/>
  <c r="O174" i="2"/>
  <c r="P174" i="2"/>
  <c r="Q174" i="2"/>
  <c r="R174" i="2"/>
  <c r="GA174" i="2"/>
  <c r="GB174" i="2"/>
  <c r="GC174" i="2"/>
  <c r="GD174" i="2"/>
  <c r="GV174" i="2"/>
  <c r="GW174" i="2"/>
  <c r="GX174" i="2"/>
  <c r="GY174" i="2"/>
  <c r="AJ174" i="2"/>
  <c r="AK174" i="2"/>
  <c r="AL174" i="2"/>
  <c r="AM174" i="2"/>
  <c r="BF87" i="2"/>
  <c r="BG87" i="2"/>
  <c r="BH87" i="2"/>
  <c r="BS86" i="2"/>
  <c r="BE88" i="2"/>
  <c r="FE176" i="2"/>
  <c r="FF175" i="2"/>
  <c r="FG175" i="2"/>
  <c r="FH175" i="2"/>
  <c r="FI175" i="2"/>
  <c r="EJ176" i="2"/>
  <c r="EK175" i="2"/>
  <c r="EL175" i="2"/>
  <c r="EM175" i="2"/>
  <c r="EN175" i="2"/>
  <c r="DO176" i="2"/>
  <c r="DP175" i="2"/>
  <c r="DQ175" i="2"/>
  <c r="DR175" i="2"/>
  <c r="DS175" i="2"/>
  <c r="CT176" i="2"/>
  <c r="CU175" i="2"/>
  <c r="CV175" i="2"/>
  <c r="CW175" i="2"/>
  <c r="CX175" i="2"/>
  <c r="BY176" i="2"/>
  <c r="BZ175" i="2"/>
  <c r="CA175" i="2"/>
  <c r="CB175" i="2"/>
  <c r="CC175" i="2"/>
  <c r="N176" i="2"/>
  <c r="O175" i="2"/>
  <c r="P175" i="2"/>
  <c r="Q175" i="2"/>
  <c r="R175" i="2"/>
  <c r="GA175" i="2"/>
  <c r="GB175" i="2"/>
  <c r="GC175" i="2"/>
  <c r="GD175" i="2"/>
  <c r="GV175" i="2"/>
  <c r="GW175" i="2"/>
  <c r="GX175" i="2"/>
  <c r="GY175" i="2"/>
  <c r="AJ175" i="2"/>
  <c r="AK175" i="2"/>
  <c r="AL175" i="2"/>
  <c r="AM175" i="2"/>
  <c r="BF88" i="2"/>
  <c r="BG88" i="2"/>
  <c r="BH88" i="2"/>
  <c r="BE89" i="2"/>
  <c r="BS87" i="2"/>
  <c r="FE177" i="2"/>
  <c r="FF176" i="2"/>
  <c r="FG176" i="2"/>
  <c r="FH176" i="2"/>
  <c r="FI176" i="2"/>
  <c r="EJ177" i="2"/>
  <c r="EK176" i="2"/>
  <c r="EL176" i="2"/>
  <c r="EM176" i="2"/>
  <c r="EN176" i="2"/>
  <c r="DO177" i="2"/>
  <c r="DP176" i="2"/>
  <c r="DQ176" i="2"/>
  <c r="DR176" i="2"/>
  <c r="DS176" i="2"/>
  <c r="CT177" i="2"/>
  <c r="CU176" i="2"/>
  <c r="CV176" i="2"/>
  <c r="CW176" i="2"/>
  <c r="CX176" i="2"/>
  <c r="BY177" i="2"/>
  <c r="BZ176" i="2"/>
  <c r="CA176" i="2"/>
  <c r="CB176" i="2"/>
  <c r="CC176" i="2"/>
  <c r="N177" i="2"/>
  <c r="O176" i="2"/>
  <c r="P176" i="2"/>
  <c r="Q176" i="2"/>
  <c r="R176" i="2"/>
  <c r="GA176" i="2"/>
  <c r="GB176" i="2"/>
  <c r="GC176" i="2"/>
  <c r="GD176" i="2"/>
  <c r="GV176" i="2"/>
  <c r="GW176" i="2"/>
  <c r="GX176" i="2"/>
  <c r="GY176" i="2"/>
  <c r="AJ176" i="2"/>
  <c r="AK176" i="2"/>
  <c r="AL176" i="2"/>
  <c r="AM176" i="2"/>
  <c r="BF89" i="2"/>
  <c r="BG89" i="2"/>
  <c r="BH89" i="2"/>
  <c r="BS88" i="2"/>
  <c r="BE90" i="2"/>
  <c r="FE178" i="2"/>
  <c r="FF177" i="2"/>
  <c r="FG177" i="2"/>
  <c r="FH177" i="2"/>
  <c r="FI177" i="2"/>
  <c r="EJ178" i="2"/>
  <c r="EK177" i="2"/>
  <c r="EL177" i="2"/>
  <c r="EM177" i="2"/>
  <c r="EN177" i="2"/>
  <c r="DO178" i="2"/>
  <c r="DP177" i="2"/>
  <c r="DQ177" i="2"/>
  <c r="DR177" i="2"/>
  <c r="DS177" i="2"/>
  <c r="CT178" i="2"/>
  <c r="CU177" i="2"/>
  <c r="CV177" i="2"/>
  <c r="CW177" i="2"/>
  <c r="CX177" i="2"/>
  <c r="BY178" i="2"/>
  <c r="BZ177" i="2"/>
  <c r="CA177" i="2"/>
  <c r="CB177" i="2"/>
  <c r="CC177" i="2"/>
  <c r="N178" i="2"/>
  <c r="O177" i="2"/>
  <c r="P177" i="2"/>
  <c r="Q177" i="2"/>
  <c r="R177" i="2"/>
  <c r="GA177" i="2"/>
  <c r="GB177" i="2"/>
  <c r="GC177" i="2"/>
  <c r="GD177" i="2"/>
  <c r="GV177" i="2"/>
  <c r="GW177" i="2"/>
  <c r="GX177" i="2"/>
  <c r="GY177" i="2"/>
  <c r="AJ177" i="2"/>
  <c r="AK177" i="2"/>
  <c r="AL177" i="2"/>
  <c r="AM177" i="2"/>
  <c r="BF90" i="2"/>
  <c r="BG90" i="2"/>
  <c r="BH90" i="2"/>
  <c r="BE91" i="2"/>
  <c r="BS89" i="2"/>
  <c r="FE179" i="2"/>
  <c r="FF178" i="2"/>
  <c r="FG178" i="2"/>
  <c r="FH178" i="2"/>
  <c r="FI178" i="2"/>
  <c r="EJ179" i="2"/>
  <c r="EK178" i="2"/>
  <c r="EL178" i="2"/>
  <c r="EM178" i="2"/>
  <c r="EN178" i="2"/>
  <c r="DO179" i="2"/>
  <c r="DP178" i="2"/>
  <c r="DQ178" i="2"/>
  <c r="DR178" i="2"/>
  <c r="DS178" i="2"/>
  <c r="CT179" i="2"/>
  <c r="CU178" i="2"/>
  <c r="CV178" i="2"/>
  <c r="CW178" i="2"/>
  <c r="CX178" i="2"/>
  <c r="BY179" i="2"/>
  <c r="BZ178" i="2"/>
  <c r="CA178" i="2"/>
  <c r="CB178" i="2"/>
  <c r="CC178" i="2"/>
  <c r="N179" i="2"/>
  <c r="O178" i="2"/>
  <c r="P178" i="2"/>
  <c r="Q178" i="2"/>
  <c r="R178" i="2"/>
  <c r="GA178" i="2"/>
  <c r="GB178" i="2"/>
  <c r="GC178" i="2"/>
  <c r="GD178" i="2"/>
  <c r="GV178" i="2"/>
  <c r="GW178" i="2"/>
  <c r="GX178" i="2"/>
  <c r="GY178" i="2"/>
  <c r="AJ178" i="2"/>
  <c r="AK178" i="2"/>
  <c r="AL178" i="2"/>
  <c r="AM178" i="2"/>
  <c r="BF91" i="2"/>
  <c r="BG91" i="2"/>
  <c r="BH91" i="2"/>
  <c r="BS90" i="2"/>
  <c r="BE92" i="2"/>
  <c r="FE180" i="2"/>
  <c r="FF179" i="2"/>
  <c r="FG179" i="2"/>
  <c r="FH179" i="2"/>
  <c r="FI179" i="2"/>
  <c r="EJ180" i="2"/>
  <c r="EK179" i="2"/>
  <c r="EL179" i="2"/>
  <c r="EM179" i="2"/>
  <c r="EN179" i="2"/>
  <c r="DO180" i="2"/>
  <c r="DP179" i="2"/>
  <c r="DQ179" i="2"/>
  <c r="DR179" i="2"/>
  <c r="DS179" i="2"/>
  <c r="CT180" i="2"/>
  <c r="CU179" i="2"/>
  <c r="CV179" i="2"/>
  <c r="CW179" i="2"/>
  <c r="CX179" i="2"/>
  <c r="BY180" i="2"/>
  <c r="BZ179" i="2"/>
  <c r="CA179" i="2"/>
  <c r="CB179" i="2"/>
  <c r="CC179" i="2"/>
  <c r="N180" i="2"/>
  <c r="O179" i="2"/>
  <c r="P179" i="2"/>
  <c r="Q179" i="2"/>
  <c r="R179" i="2"/>
  <c r="GA179" i="2"/>
  <c r="GB179" i="2"/>
  <c r="GC179" i="2"/>
  <c r="GD179" i="2"/>
  <c r="GV179" i="2"/>
  <c r="GW179" i="2"/>
  <c r="GX179" i="2"/>
  <c r="GY179" i="2"/>
  <c r="AJ179" i="2"/>
  <c r="AK179" i="2"/>
  <c r="AL179" i="2"/>
  <c r="AM179" i="2"/>
  <c r="BF92" i="2"/>
  <c r="BG92" i="2"/>
  <c r="BH92" i="2"/>
  <c r="BE93" i="2"/>
  <c r="BS91" i="2"/>
  <c r="FE181" i="2"/>
  <c r="FF180" i="2"/>
  <c r="FG180" i="2"/>
  <c r="FH180" i="2"/>
  <c r="FI180" i="2"/>
  <c r="EJ181" i="2"/>
  <c r="EK180" i="2"/>
  <c r="EL180" i="2"/>
  <c r="EM180" i="2"/>
  <c r="EN180" i="2"/>
  <c r="DO181" i="2"/>
  <c r="DP180" i="2"/>
  <c r="DQ180" i="2"/>
  <c r="DR180" i="2"/>
  <c r="DS180" i="2"/>
  <c r="CT181" i="2"/>
  <c r="CU180" i="2"/>
  <c r="CV180" i="2"/>
  <c r="CW180" i="2"/>
  <c r="CX180" i="2"/>
  <c r="BY181" i="2"/>
  <c r="BZ180" i="2"/>
  <c r="CA180" i="2"/>
  <c r="CB180" i="2"/>
  <c r="CC180" i="2"/>
  <c r="N181" i="2"/>
  <c r="O180" i="2"/>
  <c r="P180" i="2"/>
  <c r="Q180" i="2"/>
  <c r="R180" i="2"/>
  <c r="GA180" i="2"/>
  <c r="GB180" i="2"/>
  <c r="GC180" i="2"/>
  <c r="GD180" i="2"/>
  <c r="GV180" i="2"/>
  <c r="GW180" i="2"/>
  <c r="GX180" i="2"/>
  <c r="GY180" i="2"/>
  <c r="AJ180" i="2"/>
  <c r="AK180" i="2"/>
  <c r="AL180" i="2"/>
  <c r="AM180" i="2"/>
  <c r="BF93" i="2"/>
  <c r="BG93" i="2"/>
  <c r="BH93" i="2"/>
  <c r="BS92" i="2"/>
  <c r="BE94" i="2"/>
  <c r="FE182" i="2"/>
  <c r="FF181" i="2"/>
  <c r="FG181" i="2"/>
  <c r="FH181" i="2"/>
  <c r="FI181" i="2"/>
  <c r="EJ182" i="2"/>
  <c r="EK181" i="2"/>
  <c r="EL181" i="2"/>
  <c r="EM181" i="2"/>
  <c r="EN181" i="2"/>
  <c r="DO182" i="2"/>
  <c r="DP181" i="2"/>
  <c r="DQ181" i="2"/>
  <c r="DR181" i="2"/>
  <c r="DS181" i="2"/>
  <c r="CT182" i="2"/>
  <c r="CU181" i="2"/>
  <c r="CV181" i="2"/>
  <c r="CW181" i="2"/>
  <c r="CX181" i="2"/>
  <c r="BY182" i="2"/>
  <c r="BZ181" i="2"/>
  <c r="CA181" i="2"/>
  <c r="CB181" i="2"/>
  <c r="CC181" i="2"/>
  <c r="N182" i="2"/>
  <c r="O181" i="2"/>
  <c r="P181" i="2"/>
  <c r="Q181" i="2"/>
  <c r="R181" i="2"/>
  <c r="GA181" i="2"/>
  <c r="GB181" i="2"/>
  <c r="GC181" i="2"/>
  <c r="GD181" i="2"/>
  <c r="GV181" i="2"/>
  <c r="GW181" i="2"/>
  <c r="GX181" i="2"/>
  <c r="GY181" i="2"/>
  <c r="AJ181" i="2"/>
  <c r="AK181" i="2"/>
  <c r="AL181" i="2"/>
  <c r="AM181" i="2"/>
  <c r="BF94" i="2"/>
  <c r="BG94" i="2"/>
  <c r="BH94" i="2"/>
  <c r="BE95" i="2"/>
  <c r="BS93" i="2"/>
  <c r="FE183" i="2"/>
  <c r="FF182" i="2"/>
  <c r="FG182" i="2"/>
  <c r="FH182" i="2"/>
  <c r="FI182" i="2"/>
  <c r="EJ183" i="2"/>
  <c r="EK182" i="2"/>
  <c r="EL182" i="2"/>
  <c r="EM182" i="2"/>
  <c r="EN182" i="2"/>
  <c r="DO183" i="2"/>
  <c r="DP182" i="2"/>
  <c r="DQ182" i="2"/>
  <c r="DR182" i="2"/>
  <c r="DS182" i="2"/>
  <c r="CT183" i="2"/>
  <c r="CU182" i="2"/>
  <c r="CV182" i="2"/>
  <c r="CW182" i="2"/>
  <c r="CX182" i="2"/>
  <c r="BY183" i="2"/>
  <c r="BZ182" i="2"/>
  <c r="CA182" i="2"/>
  <c r="CB182" i="2"/>
  <c r="CC182" i="2"/>
  <c r="N183" i="2"/>
  <c r="O182" i="2"/>
  <c r="P182" i="2"/>
  <c r="Q182" i="2"/>
  <c r="R182" i="2"/>
  <c r="GA182" i="2"/>
  <c r="GB182" i="2"/>
  <c r="GC182" i="2"/>
  <c r="GD182" i="2"/>
  <c r="GV182" i="2"/>
  <c r="GW182" i="2"/>
  <c r="GX182" i="2"/>
  <c r="GY182" i="2"/>
  <c r="AJ182" i="2"/>
  <c r="AK182" i="2"/>
  <c r="AL182" i="2"/>
  <c r="AM182" i="2"/>
  <c r="BF95" i="2"/>
  <c r="BG95" i="2"/>
  <c r="BH95" i="2"/>
  <c r="BS94" i="2"/>
  <c r="BE96" i="2"/>
  <c r="FE184" i="2"/>
  <c r="FF183" i="2"/>
  <c r="FG183" i="2"/>
  <c r="FH183" i="2"/>
  <c r="FI183" i="2"/>
  <c r="EJ184" i="2"/>
  <c r="EK183" i="2"/>
  <c r="EL183" i="2"/>
  <c r="EM183" i="2"/>
  <c r="EN183" i="2"/>
  <c r="DO184" i="2"/>
  <c r="DP183" i="2"/>
  <c r="DQ183" i="2"/>
  <c r="DR183" i="2"/>
  <c r="DS183" i="2"/>
  <c r="CT184" i="2"/>
  <c r="CU183" i="2"/>
  <c r="CV183" i="2"/>
  <c r="CW183" i="2"/>
  <c r="CX183" i="2"/>
  <c r="BY184" i="2"/>
  <c r="BZ183" i="2"/>
  <c r="CA183" i="2"/>
  <c r="CB183" i="2"/>
  <c r="CC183" i="2"/>
  <c r="N184" i="2"/>
  <c r="O183" i="2"/>
  <c r="P183" i="2"/>
  <c r="Q183" i="2"/>
  <c r="R183" i="2"/>
  <c r="GA183" i="2"/>
  <c r="GB183" i="2"/>
  <c r="GC183" i="2"/>
  <c r="GD183" i="2"/>
  <c r="GV183" i="2"/>
  <c r="GW183" i="2"/>
  <c r="GX183" i="2"/>
  <c r="GY183" i="2"/>
  <c r="AJ183" i="2"/>
  <c r="AK183" i="2"/>
  <c r="AL183" i="2"/>
  <c r="AM183" i="2"/>
  <c r="BF96" i="2"/>
  <c r="BG96" i="2"/>
  <c r="BH96" i="2"/>
  <c r="BE97" i="2"/>
  <c r="BS95" i="2"/>
  <c r="FE185" i="2"/>
  <c r="FF184" i="2"/>
  <c r="FG184" i="2"/>
  <c r="FH184" i="2"/>
  <c r="FI184" i="2"/>
  <c r="EJ185" i="2"/>
  <c r="EK184" i="2"/>
  <c r="EL184" i="2"/>
  <c r="EM184" i="2"/>
  <c r="EN184" i="2"/>
  <c r="DO185" i="2"/>
  <c r="DP184" i="2"/>
  <c r="DQ184" i="2"/>
  <c r="DR184" i="2"/>
  <c r="DS184" i="2"/>
  <c r="CT185" i="2"/>
  <c r="CU184" i="2"/>
  <c r="CV184" i="2"/>
  <c r="CW184" i="2"/>
  <c r="CX184" i="2"/>
  <c r="BY185" i="2"/>
  <c r="BZ184" i="2"/>
  <c r="CA184" i="2"/>
  <c r="CB184" i="2"/>
  <c r="CC184" i="2"/>
  <c r="N185" i="2"/>
  <c r="O184" i="2"/>
  <c r="P184" i="2"/>
  <c r="Q184" i="2"/>
  <c r="R184" i="2"/>
  <c r="GA184" i="2"/>
  <c r="GB184" i="2"/>
  <c r="GC184" i="2"/>
  <c r="GD184" i="2"/>
  <c r="GV184" i="2"/>
  <c r="GW184" i="2"/>
  <c r="GX184" i="2"/>
  <c r="GY184" i="2"/>
  <c r="AJ184" i="2"/>
  <c r="AK184" i="2"/>
  <c r="AL184" i="2"/>
  <c r="AM184" i="2"/>
  <c r="BF97" i="2"/>
  <c r="BG97" i="2"/>
  <c r="BH97" i="2"/>
  <c r="BS96" i="2"/>
  <c r="BE98" i="2"/>
  <c r="FE186" i="2"/>
  <c r="FF185" i="2"/>
  <c r="FG185" i="2"/>
  <c r="FH185" i="2"/>
  <c r="FI185" i="2"/>
  <c r="EJ186" i="2"/>
  <c r="EK185" i="2"/>
  <c r="EL185" i="2"/>
  <c r="EM185" i="2"/>
  <c r="EN185" i="2"/>
  <c r="DO186" i="2"/>
  <c r="DP185" i="2"/>
  <c r="DQ185" i="2"/>
  <c r="DR185" i="2"/>
  <c r="DS185" i="2"/>
  <c r="CT186" i="2"/>
  <c r="CU185" i="2"/>
  <c r="CV185" i="2"/>
  <c r="CW185" i="2"/>
  <c r="CX185" i="2"/>
  <c r="BY186" i="2"/>
  <c r="BZ185" i="2"/>
  <c r="CA185" i="2"/>
  <c r="CB185" i="2"/>
  <c r="CC185" i="2"/>
  <c r="N186" i="2"/>
  <c r="O185" i="2"/>
  <c r="P185" i="2"/>
  <c r="Q185" i="2"/>
  <c r="R185" i="2"/>
  <c r="GA185" i="2"/>
  <c r="GB185" i="2"/>
  <c r="GC185" i="2"/>
  <c r="GD185" i="2"/>
  <c r="GV185" i="2"/>
  <c r="GW185" i="2"/>
  <c r="GX185" i="2"/>
  <c r="GY185" i="2"/>
  <c r="AJ185" i="2"/>
  <c r="AK185" i="2"/>
  <c r="AL185" i="2"/>
  <c r="AM185" i="2"/>
  <c r="BF98" i="2"/>
  <c r="BG98" i="2"/>
  <c r="BH98" i="2"/>
  <c r="BE99" i="2"/>
  <c r="BS97" i="2"/>
  <c r="FE187" i="2"/>
  <c r="FF186" i="2"/>
  <c r="FG186" i="2"/>
  <c r="FH186" i="2"/>
  <c r="FI186" i="2"/>
  <c r="EJ187" i="2"/>
  <c r="EK186" i="2"/>
  <c r="EL186" i="2"/>
  <c r="EM186" i="2"/>
  <c r="EN186" i="2"/>
  <c r="DO187" i="2"/>
  <c r="DP186" i="2"/>
  <c r="DQ186" i="2"/>
  <c r="DR186" i="2"/>
  <c r="DS186" i="2"/>
  <c r="CT187" i="2"/>
  <c r="CU186" i="2"/>
  <c r="CV186" i="2"/>
  <c r="CW186" i="2"/>
  <c r="CX186" i="2"/>
  <c r="BY187" i="2"/>
  <c r="BZ186" i="2"/>
  <c r="CA186" i="2"/>
  <c r="CB186" i="2"/>
  <c r="CC186" i="2"/>
  <c r="N187" i="2"/>
  <c r="O186" i="2"/>
  <c r="P186" i="2"/>
  <c r="Q186" i="2"/>
  <c r="R186" i="2"/>
  <c r="GA186" i="2"/>
  <c r="GB186" i="2"/>
  <c r="GC186" i="2"/>
  <c r="GD186" i="2"/>
  <c r="GV186" i="2"/>
  <c r="GW186" i="2"/>
  <c r="GX186" i="2"/>
  <c r="GY186" i="2"/>
  <c r="AJ186" i="2"/>
  <c r="AK186" i="2"/>
  <c r="AL186" i="2"/>
  <c r="AM186" i="2"/>
  <c r="BF99" i="2"/>
  <c r="BG99" i="2"/>
  <c r="BH99" i="2"/>
  <c r="BS98" i="2"/>
  <c r="BE100" i="2"/>
  <c r="FE188" i="2"/>
  <c r="FF187" i="2"/>
  <c r="FG187" i="2"/>
  <c r="FH187" i="2"/>
  <c r="FI187" i="2"/>
  <c r="EJ188" i="2"/>
  <c r="EK187" i="2"/>
  <c r="EL187" i="2"/>
  <c r="EM187" i="2"/>
  <c r="EN187" i="2"/>
  <c r="DO188" i="2"/>
  <c r="DP187" i="2"/>
  <c r="DQ187" i="2"/>
  <c r="DR187" i="2"/>
  <c r="DS187" i="2"/>
  <c r="CT188" i="2"/>
  <c r="CU187" i="2"/>
  <c r="CV187" i="2"/>
  <c r="CW187" i="2"/>
  <c r="CX187" i="2"/>
  <c r="BY188" i="2"/>
  <c r="BZ187" i="2"/>
  <c r="CA187" i="2"/>
  <c r="CB187" i="2"/>
  <c r="CC187" i="2"/>
  <c r="N188" i="2"/>
  <c r="O187" i="2"/>
  <c r="P187" i="2"/>
  <c r="Q187" i="2"/>
  <c r="R187" i="2"/>
  <c r="GA187" i="2"/>
  <c r="GB187" i="2"/>
  <c r="GC187" i="2"/>
  <c r="GD187" i="2"/>
  <c r="GV187" i="2"/>
  <c r="GW187" i="2"/>
  <c r="GX187" i="2"/>
  <c r="GY187" i="2"/>
  <c r="AJ187" i="2"/>
  <c r="AK187" i="2"/>
  <c r="AL187" i="2"/>
  <c r="AM187" i="2"/>
  <c r="BF100" i="2"/>
  <c r="BG100" i="2"/>
  <c r="BH100" i="2"/>
  <c r="BE101" i="2"/>
  <c r="BS99" i="2"/>
  <c r="FE189" i="2"/>
  <c r="FF188" i="2"/>
  <c r="FG188" i="2"/>
  <c r="FH188" i="2"/>
  <c r="FI188" i="2"/>
  <c r="EJ189" i="2"/>
  <c r="EK188" i="2"/>
  <c r="EL188" i="2"/>
  <c r="EM188" i="2"/>
  <c r="EN188" i="2"/>
  <c r="DO189" i="2"/>
  <c r="DP188" i="2"/>
  <c r="DQ188" i="2"/>
  <c r="DR188" i="2"/>
  <c r="DS188" i="2"/>
  <c r="CT189" i="2"/>
  <c r="CU188" i="2"/>
  <c r="CV188" i="2"/>
  <c r="CW188" i="2"/>
  <c r="CX188" i="2"/>
  <c r="BY189" i="2"/>
  <c r="BZ188" i="2"/>
  <c r="CA188" i="2"/>
  <c r="CB188" i="2"/>
  <c r="CC188" i="2"/>
  <c r="N189" i="2"/>
  <c r="O188" i="2"/>
  <c r="P188" i="2"/>
  <c r="Q188" i="2"/>
  <c r="R188" i="2"/>
  <c r="GA188" i="2"/>
  <c r="GB188" i="2"/>
  <c r="GC188" i="2"/>
  <c r="GD188" i="2"/>
  <c r="GV188" i="2"/>
  <c r="GW188" i="2"/>
  <c r="GX188" i="2"/>
  <c r="GY188" i="2"/>
  <c r="AJ188" i="2"/>
  <c r="AK188" i="2"/>
  <c r="AL188" i="2"/>
  <c r="AM188" i="2"/>
  <c r="BF101" i="2"/>
  <c r="BG101" i="2"/>
  <c r="BH101" i="2"/>
  <c r="BS100" i="2"/>
  <c r="BE102" i="2"/>
  <c r="FE190" i="2"/>
  <c r="FF189" i="2"/>
  <c r="FG189" i="2"/>
  <c r="FH189" i="2"/>
  <c r="FI189" i="2"/>
  <c r="EJ190" i="2"/>
  <c r="EK189" i="2"/>
  <c r="EL189" i="2"/>
  <c r="EM189" i="2"/>
  <c r="EN189" i="2"/>
  <c r="DO190" i="2"/>
  <c r="DP189" i="2"/>
  <c r="DQ189" i="2"/>
  <c r="DR189" i="2"/>
  <c r="DS189" i="2"/>
  <c r="CT190" i="2"/>
  <c r="CU189" i="2"/>
  <c r="CV189" i="2"/>
  <c r="CW189" i="2"/>
  <c r="CX189" i="2"/>
  <c r="BY190" i="2"/>
  <c r="BZ189" i="2"/>
  <c r="CA189" i="2"/>
  <c r="CB189" i="2"/>
  <c r="CC189" i="2"/>
  <c r="N190" i="2"/>
  <c r="O189" i="2"/>
  <c r="P189" i="2"/>
  <c r="Q189" i="2"/>
  <c r="R189" i="2"/>
  <c r="GA189" i="2"/>
  <c r="GB189" i="2"/>
  <c r="GC189" i="2"/>
  <c r="GD189" i="2"/>
  <c r="GV189" i="2"/>
  <c r="GW189" i="2"/>
  <c r="GX189" i="2"/>
  <c r="GY189" i="2"/>
  <c r="AJ189" i="2"/>
  <c r="AK189" i="2"/>
  <c r="AL189" i="2"/>
  <c r="AM189" i="2"/>
  <c r="BF102" i="2"/>
  <c r="BG102" i="2"/>
  <c r="BH102" i="2"/>
  <c r="BE103" i="2"/>
  <c r="BS101" i="2"/>
  <c r="FE191" i="2"/>
  <c r="FF190" i="2"/>
  <c r="FG190" i="2"/>
  <c r="FH190" i="2"/>
  <c r="FI190" i="2"/>
  <c r="EJ191" i="2"/>
  <c r="EK190" i="2"/>
  <c r="EL190" i="2"/>
  <c r="EM190" i="2"/>
  <c r="EN190" i="2"/>
  <c r="DO191" i="2"/>
  <c r="DP190" i="2"/>
  <c r="DQ190" i="2"/>
  <c r="DR190" i="2"/>
  <c r="DS190" i="2"/>
  <c r="CT191" i="2"/>
  <c r="CU190" i="2"/>
  <c r="CV190" i="2"/>
  <c r="CW190" i="2"/>
  <c r="CX190" i="2"/>
  <c r="BY191" i="2"/>
  <c r="BZ190" i="2"/>
  <c r="CA190" i="2"/>
  <c r="CB190" i="2"/>
  <c r="CC190" i="2"/>
  <c r="N191" i="2"/>
  <c r="O190" i="2"/>
  <c r="P190" i="2"/>
  <c r="Q190" i="2"/>
  <c r="R190" i="2"/>
  <c r="GA190" i="2"/>
  <c r="GB190" i="2"/>
  <c r="GC190" i="2"/>
  <c r="GD190" i="2"/>
  <c r="GV190" i="2"/>
  <c r="GW190" i="2"/>
  <c r="GX190" i="2"/>
  <c r="GY190" i="2"/>
  <c r="AJ190" i="2"/>
  <c r="AK190" i="2"/>
  <c r="AL190" i="2"/>
  <c r="AM190" i="2"/>
  <c r="BF103" i="2"/>
  <c r="BG103" i="2"/>
  <c r="BH103" i="2"/>
  <c r="BS102" i="2"/>
  <c r="BE104" i="2"/>
  <c r="BI47" i="2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/>
  <c r="E8" i="4"/>
  <c r="F8" i="4"/>
  <c r="G8" i="4"/>
  <c r="L8" i="4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/>
  <c r="FH191" i="2"/>
  <c r="FI191" i="2"/>
  <c r="EJ192" i="2"/>
  <c r="EK191" i="2"/>
  <c r="EL191" i="2"/>
  <c r="EM191" i="2"/>
  <c r="EN191" i="2"/>
  <c r="DO192" i="2"/>
  <c r="DP191" i="2"/>
  <c r="DQ191" i="2"/>
  <c r="DR191" i="2"/>
  <c r="DS191" i="2"/>
  <c r="CT192" i="2"/>
  <c r="CU191" i="2"/>
  <c r="CV191" i="2"/>
  <c r="CW191" i="2"/>
  <c r="CX191" i="2"/>
  <c r="BY192" i="2"/>
  <c r="BZ191" i="2"/>
  <c r="CA191" i="2"/>
  <c r="CB191" i="2"/>
  <c r="CC191" i="2"/>
  <c r="N192" i="2"/>
  <c r="O191" i="2"/>
  <c r="P191" i="2"/>
  <c r="Q191" i="2"/>
  <c r="R191" i="2"/>
  <c r="GA191" i="2"/>
  <c r="GB191" i="2"/>
  <c r="GC191" i="2"/>
  <c r="GD191" i="2"/>
  <c r="GV191" i="2"/>
  <c r="GW191" i="2"/>
  <c r="GX191" i="2"/>
  <c r="GY191" i="2"/>
  <c r="AJ191" i="2"/>
  <c r="AK191" i="2"/>
  <c r="AL191" i="2"/>
  <c r="AM191" i="2"/>
  <c r="BF104" i="2"/>
  <c r="BG104" i="2"/>
  <c r="BH104" i="2"/>
  <c r="BE105" i="2"/>
  <c r="BS103" i="2"/>
  <c r="FE193" i="2"/>
  <c r="FF192" i="2"/>
  <c r="FG192" i="2"/>
  <c r="FH192" i="2"/>
  <c r="FI192" i="2"/>
  <c r="EJ193" i="2"/>
  <c r="EK192" i="2"/>
  <c r="EL192" i="2"/>
  <c r="EM192" i="2"/>
  <c r="EN192" i="2"/>
  <c r="DO193" i="2"/>
  <c r="DP192" i="2"/>
  <c r="DQ192" i="2"/>
  <c r="DR192" i="2"/>
  <c r="DS192" i="2"/>
  <c r="CT193" i="2"/>
  <c r="CU192" i="2"/>
  <c r="CV192" i="2"/>
  <c r="CW192" i="2"/>
  <c r="CX192" i="2"/>
  <c r="BY193" i="2"/>
  <c r="BZ192" i="2"/>
  <c r="CA192" i="2"/>
  <c r="CB192" i="2"/>
  <c r="CC192" i="2"/>
  <c r="N193" i="2"/>
  <c r="O192" i="2"/>
  <c r="P192" i="2"/>
  <c r="Q192" i="2"/>
  <c r="R192" i="2"/>
  <c r="GA192" i="2"/>
  <c r="GB192" i="2"/>
  <c r="GC192" i="2"/>
  <c r="GD192" i="2"/>
  <c r="GV192" i="2"/>
  <c r="GW192" i="2"/>
  <c r="GX192" i="2"/>
  <c r="GY192" i="2"/>
  <c r="AJ192" i="2"/>
  <c r="AK192" i="2"/>
  <c r="AL192" i="2"/>
  <c r="AM192" i="2"/>
  <c r="BF105" i="2"/>
  <c r="BG105" i="2"/>
  <c r="BH105" i="2"/>
  <c r="BS104" i="2"/>
  <c r="BE106" i="2"/>
  <c r="FE194" i="2"/>
  <c r="FF193" i="2"/>
  <c r="FG193" i="2"/>
  <c r="FH193" i="2"/>
  <c r="FI193" i="2"/>
  <c r="EJ194" i="2"/>
  <c r="EK193" i="2"/>
  <c r="EL193" i="2"/>
  <c r="EM193" i="2"/>
  <c r="EN193" i="2"/>
  <c r="DO194" i="2"/>
  <c r="DP193" i="2"/>
  <c r="DQ193" i="2"/>
  <c r="DR193" i="2"/>
  <c r="DS193" i="2"/>
  <c r="CT194" i="2"/>
  <c r="CU193" i="2"/>
  <c r="CV193" i="2"/>
  <c r="CW193" i="2"/>
  <c r="CX193" i="2"/>
  <c r="BY194" i="2"/>
  <c r="BZ193" i="2"/>
  <c r="CA193" i="2"/>
  <c r="CB193" i="2"/>
  <c r="CC193" i="2"/>
  <c r="N194" i="2"/>
  <c r="O193" i="2"/>
  <c r="P193" i="2"/>
  <c r="Q193" i="2"/>
  <c r="R193" i="2"/>
  <c r="GA193" i="2"/>
  <c r="GB193" i="2"/>
  <c r="GC193" i="2"/>
  <c r="GD193" i="2"/>
  <c r="GV193" i="2"/>
  <c r="GW193" i="2"/>
  <c r="GX193" i="2"/>
  <c r="GY193" i="2"/>
  <c r="AJ193" i="2"/>
  <c r="AK193" i="2"/>
  <c r="AL193" i="2"/>
  <c r="AM193" i="2"/>
  <c r="BF106" i="2"/>
  <c r="BG106" i="2"/>
  <c r="BH106" i="2"/>
  <c r="BE107" i="2"/>
  <c r="BS105" i="2"/>
  <c r="FE195" i="2"/>
  <c r="FF194" i="2"/>
  <c r="FG194" i="2"/>
  <c r="FH194" i="2"/>
  <c r="FI194" i="2"/>
  <c r="EJ195" i="2"/>
  <c r="EK194" i="2"/>
  <c r="EL194" i="2"/>
  <c r="EM194" i="2"/>
  <c r="EN194" i="2"/>
  <c r="DO195" i="2"/>
  <c r="DP194" i="2"/>
  <c r="DQ194" i="2"/>
  <c r="DR194" i="2"/>
  <c r="DS194" i="2"/>
  <c r="CT195" i="2"/>
  <c r="CU194" i="2"/>
  <c r="CV194" i="2"/>
  <c r="CW194" i="2"/>
  <c r="CX194" i="2"/>
  <c r="BY195" i="2"/>
  <c r="BZ194" i="2"/>
  <c r="CA194" i="2"/>
  <c r="CB194" i="2"/>
  <c r="CC194" i="2"/>
  <c r="N195" i="2"/>
  <c r="O194" i="2"/>
  <c r="P194" i="2"/>
  <c r="Q194" i="2"/>
  <c r="R194" i="2"/>
  <c r="GA194" i="2"/>
  <c r="GB194" i="2"/>
  <c r="GC194" i="2"/>
  <c r="GD194" i="2"/>
  <c r="GV194" i="2"/>
  <c r="GW194" i="2"/>
  <c r="GX194" i="2"/>
  <c r="GY194" i="2"/>
  <c r="AJ194" i="2"/>
  <c r="AK194" i="2"/>
  <c r="AL194" i="2"/>
  <c r="AM194" i="2"/>
  <c r="BF107" i="2"/>
  <c r="BG107" i="2"/>
  <c r="BH107" i="2"/>
  <c r="BS106" i="2"/>
  <c r="BE108" i="2"/>
  <c r="FE196" i="2"/>
  <c r="FF195" i="2"/>
  <c r="FG195" i="2"/>
  <c r="FH195" i="2"/>
  <c r="FI195" i="2"/>
  <c r="EJ196" i="2"/>
  <c r="EK195" i="2"/>
  <c r="EL195" i="2"/>
  <c r="EM195" i="2"/>
  <c r="EN195" i="2"/>
  <c r="DO196" i="2"/>
  <c r="DP195" i="2"/>
  <c r="DQ195" i="2"/>
  <c r="DR195" i="2"/>
  <c r="DS195" i="2"/>
  <c r="CT196" i="2"/>
  <c r="CU195" i="2"/>
  <c r="CV195" i="2"/>
  <c r="CW195" i="2"/>
  <c r="CX195" i="2"/>
  <c r="BY196" i="2"/>
  <c r="BZ195" i="2"/>
  <c r="CA195" i="2"/>
  <c r="CB195" i="2"/>
  <c r="CC195" i="2"/>
  <c r="N196" i="2"/>
  <c r="O195" i="2"/>
  <c r="P195" i="2"/>
  <c r="Q195" i="2"/>
  <c r="R195" i="2"/>
  <c r="GA195" i="2"/>
  <c r="GB195" i="2"/>
  <c r="GC195" i="2"/>
  <c r="GD195" i="2"/>
  <c r="GV195" i="2"/>
  <c r="GW195" i="2"/>
  <c r="GX195" i="2"/>
  <c r="GY195" i="2"/>
  <c r="AJ195" i="2"/>
  <c r="AK195" i="2"/>
  <c r="AL195" i="2"/>
  <c r="AM195" i="2"/>
  <c r="BF108" i="2"/>
  <c r="BG108" i="2"/>
  <c r="BH108" i="2"/>
  <c r="BE109" i="2"/>
  <c r="BS107" i="2"/>
  <c r="FE197" i="2"/>
  <c r="FF196" i="2"/>
  <c r="FG196" i="2"/>
  <c r="FH196" i="2"/>
  <c r="FI196" i="2"/>
  <c r="EJ197" i="2"/>
  <c r="EK196" i="2"/>
  <c r="EL196" i="2"/>
  <c r="EM196" i="2"/>
  <c r="EN196" i="2"/>
  <c r="DO197" i="2"/>
  <c r="DP196" i="2"/>
  <c r="DQ196" i="2"/>
  <c r="DR196" i="2"/>
  <c r="DS196" i="2"/>
  <c r="CT197" i="2"/>
  <c r="CU196" i="2"/>
  <c r="CV196" i="2"/>
  <c r="CW196" i="2"/>
  <c r="CX196" i="2"/>
  <c r="BY197" i="2"/>
  <c r="BZ196" i="2"/>
  <c r="CA196" i="2"/>
  <c r="CB196" i="2"/>
  <c r="CC196" i="2"/>
  <c r="N197" i="2"/>
  <c r="O196" i="2"/>
  <c r="P196" i="2"/>
  <c r="Q196" i="2"/>
  <c r="R196" i="2"/>
  <c r="GA196" i="2"/>
  <c r="GB196" i="2"/>
  <c r="GC196" i="2"/>
  <c r="GD196" i="2"/>
  <c r="GV196" i="2"/>
  <c r="GW196" i="2"/>
  <c r="GX196" i="2"/>
  <c r="GY196" i="2"/>
  <c r="AJ196" i="2"/>
  <c r="AK196" i="2"/>
  <c r="AL196" i="2"/>
  <c r="AM196" i="2"/>
  <c r="BF109" i="2"/>
  <c r="BG109" i="2"/>
  <c r="BH109" i="2"/>
  <c r="BS108" i="2"/>
  <c r="BE110" i="2"/>
  <c r="FE198" i="2"/>
  <c r="FF197" i="2"/>
  <c r="FG197" i="2"/>
  <c r="FH197" i="2"/>
  <c r="FI197" i="2"/>
  <c r="EJ198" i="2"/>
  <c r="EK197" i="2"/>
  <c r="EL197" i="2"/>
  <c r="EM197" i="2"/>
  <c r="EN197" i="2"/>
  <c r="DO198" i="2"/>
  <c r="DP197" i="2"/>
  <c r="DQ197" i="2"/>
  <c r="DR197" i="2"/>
  <c r="DS197" i="2"/>
  <c r="CT198" i="2"/>
  <c r="CU197" i="2"/>
  <c r="CV197" i="2"/>
  <c r="CW197" i="2"/>
  <c r="CX197" i="2"/>
  <c r="BY198" i="2"/>
  <c r="BZ197" i="2"/>
  <c r="CA197" i="2"/>
  <c r="CB197" i="2"/>
  <c r="CC197" i="2"/>
  <c r="N198" i="2"/>
  <c r="O197" i="2"/>
  <c r="P197" i="2"/>
  <c r="Q197" i="2"/>
  <c r="R197" i="2"/>
  <c r="GA197" i="2"/>
  <c r="GB197" i="2"/>
  <c r="GC197" i="2"/>
  <c r="GD197" i="2"/>
  <c r="GV197" i="2"/>
  <c r="GW197" i="2"/>
  <c r="GX197" i="2"/>
  <c r="GY197" i="2"/>
  <c r="AJ197" i="2"/>
  <c r="AK197" i="2"/>
  <c r="AL197" i="2"/>
  <c r="AM197" i="2"/>
  <c r="BF110" i="2"/>
  <c r="BG110" i="2"/>
  <c r="BH110" i="2"/>
  <c r="BE111" i="2"/>
  <c r="BS109" i="2"/>
  <c r="FE199" i="2"/>
  <c r="FF198" i="2"/>
  <c r="FG198" i="2"/>
  <c r="FH198" i="2"/>
  <c r="FI198" i="2"/>
  <c r="EJ199" i="2"/>
  <c r="EK198" i="2"/>
  <c r="EL198" i="2"/>
  <c r="EM198" i="2"/>
  <c r="EN198" i="2"/>
  <c r="DO199" i="2"/>
  <c r="DP198" i="2"/>
  <c r="DQ198" i="2"/>
  <c r="DR198" i="2"/>
  <c r="DS198" i="2"/>
  <c r="CT199" i="2"/>
  <c r="CU198" i="2"/>
  <c r="CV198" i="2"/>
  <c r="CW198" i="2"/>
  <c r="CX198" i="2"/>
  <c r="BY199" i="2"/>
  <c r="BZ198" i="2"/>
  <c r="CA198" i="2"/>
  <c r="CB198" i="2"/>
  <c r="CC198" i="2"/>
  <c r="N199" i="2"/>
  <c r="O198" i="2"/>
  <c r="P198" i="2"/>
  <c r="Q198" i="2"/>
  <c r="R198" i="2"/>
  <c r="GA198" i="2"/>
  <c r="GB198" i="2"/>
  <c r="GC198" i="2"/>
  <c r="GD198" i="2"/>
  <c r="GV198" i="2"/>
  <c r="GW198" i="2"/>
  <c r="GX198" i="2"/>
  <c r="GY198" i="2"/>
  <c r="AJ198" i="2"/>
  <c r="AK198" i="2"/>
  <c r="AL198" i="2"/>
  <c r="AM198" i="2"/>
  <c r="BF111" i="2"/>
  <c r="BG111" i="2"/>
  <c r="BH111" i="2"/>
  <c r="BS110" i="2"/>
  <c r="BE112" i="2"/>
  <c r="FE200" i="2"/>
  <c r="FF199" i="2"/>
  <c r="FG199" i="2"/>
  <c r="FH199" i="2"/>
  <c r="FI199" i="2"/>
  <c r="EJ200" i="2"/>
  <c r="EK199" i="2"/>
  <c r="EL199" i="2"/>
  <c r="EM199" i="2"/>
  <c r="EN199" i="2"/>
  <c r="DO200" i="2"/>
  <c r="DP199" i="2"/>
  <c r="DQ199" i="2"/>
  <c r="DR199" i="2"/>
  <c r="DS199" i="2"/>
  <c r="CT200" i="2"/>
  <c r="CU199" i="2"/>
  <c r="CV199" i="2"/>
  <c r="CW199" i="2"/>
  <c r="CX199" i="2"/>
  <c r="BY200" i="2"/>
  <c r="BZ199" i="2"/>
  <c r="CA199" i="2"/>
  <c r="CB199" i="2"/>
  <c r="CC199" i="2"/>
  <c r="N200" i="2"/>
  <c r="O199" i="2"/>
  <c r="P199" i="2"/>
  <c r="Q199" i="2"/>
  <c r="R199" i="2"/>
  <c r="GA199" i="2"/>
  <c r="GB199" i="2"/>
  <c r="GC199" i="2"/>
  <c r="GD199" i="2"/>
  <c r="GV199" i="2"/>
  <c r="GW199" i="2"/>
  <c r="GX199" i="2"/>
  <c r="GY199" i="2"/>
  <c r="AJ199" i="2"/>
  <c r="AK199" i="2"/>
  <c r="AL199" i="2"/>
  <c r="AM199" i="2"/>
  <c r="BF112" i="2"/>
  <c r="BG112" i="2"/>
  <c r="BH112" i="2"/>
  <c r="BE113" i="2"/>
  <c r="BS111" i="2"/>
  <c r="FE201" i="2"/>
  <c r="FF200" i="2"/>
  <c r="FG200" i="2"/>
  <c r="FH200" i="2"/>
  <c r="FI200" i="2"/>
  <c r="EJ201" i="2"/>
  <c r="EK200" i="2"/>
  <c r="EL200" i="2"/>
  <c r="EM200" i="2"/>
  <c r="EN200" i="2"/>
  <c r="DO201" i="2"/>
  <c r="DP200" i="2"/>
  <c r="DQ200" i="2"/>
  <c r="DR200" i="2"/>
  <c r="DS200" i="2"/>
  <c r="CT201" i="2"/>
  <c r="CU200" i="2"/>
  <c r="CV200" i="2"/>
  <c r="CW200" i="2"/>
  <c r="CX200" i="2"/>
  <c r="BY201" i="2"/>
  <c r="BZ200" i="2"/>
  <c r="CA200" i="2"/>
  <c r="CB200" i="2"/>
  <c r="CC200" i="2"/>
  <c r="N201" i="2"/>
  <c r="O200" i="2"/>
  <c r="P200" i="2"/>
  <c r="Q200" i="2"/>
  <c r="R200" i="2"/>
  <c r="GA200" i="2"/>
  <c r="GB200" i="2"/>
  <c r="GC200" i="2"/>
  <c r="GD200" i="2"/>
  <c r="GV200" i="2"/>
  <c r="GW200" i="2"/>
  <c r="GX200" i="2"/>
  <c r="GY200" i="2"/>
  <c r="AJ200" i="2"/>
  <c r="AK200" i="2"/>
  <c r="AL200" i="2"/>
  <c r="AM200" i="2"/>
  <c r="BF113" i="2"/>
  <c r="BG113" i="2"/>
  <c r="BH113" i="2"/>
  <c r="BS112" i="2"/>
  <c r="BE114" i="2"/>
  <c r="FE202" i="2"/>
  <c r="FF201" i="2"/>
  <c r="FG201" i="2"/>
  <c r="FH201" i="2"/>
  <c r="FI201" i="2"/>
  <c r="EJ202" i="2"/>
  <c r="EK201" i="2"/>
  <c r="EL201" i="2"/>
  <c r="EM201" i="2"/>
  <c r="EN201" i="2"/>
  <c r="DO202" i="2"/>
  <c r="DP201" i="2"/>
  <c r="DQ201" i="2"/>
  <c r="DR201" i="2"/>
  <c r="DS201" i="2"/>
  <c r="CT202" i="2"/>
  <c r="CU201" i="2"/>
  <c r="CV201" i="2"/>
  <c r="CW201" i="2"/>
  <c r="CX201" i="2"/>
  <c r="BY202" i="2"/>
  <c r="BZ201" i="2"/>
  <c r="CA201" i="2"/>
  <c r="CB201" i="2"/>
  <c r="CC201" i="2"/>
  <c r="N202" i="2"/>
  <c r="O201" i="2"/>
  <c r="P201" i="2"/>
  <c r="Q201" i="2"/>
  <c r="R201" i="2"/>
  <c r="GA201" i="2"/>
  <c r="GB201" i="2"/>
  <c r="GC201" i="2"/>
  <c r="GD201" i="2"/>
  <c r="GV201" i="2"/>
  <c r="GW201" i="2"/>
  <c r="GX201" i="2"/>
  <c r="GY201" i="2"/>
  <c r="AJ201" i="2"/>
  <c r="AK201" i="2"/>
  <c r="AL201" i="2"/>
  <c r="AM201" i="2"/>
  <c r="BF114" i="2"/>
  <c r="BG114" i="2"/>
  <c r="BH114" i="2"/>
  <c r="BE115" i="2"/>
  <c r="BS113" i="2"/>
  <c r="FE203" i="2"/>
  <c r="FF203" i="2"/>
  <c r="FG203" i="2"/>
  <c r="FH203" i="2"/>
  <c r="FI203" i="2"/>
  <c r="FF202" i="2"/>
  <c r="FG202" i="2"/>
  <c r="FH202" i="2"/>
  <c r="FI202" i="2"/>
  <c r="EJ203" i="2"/>
  <c r="EK203" i="2"/>
  <c r="EL203" i="2"/>
  <c r="EM203" i="2"/>
  <c r="EN203" i="2"/>
  <c r="EK202" i="2"/>
  <c r="EL202" i="2"/>
  <c r="EM202" i="2"/>
  <c r="EN202" i="2"/>
  <c r="DO203" i="2"/>
  <c r="DP203" i="2"/>
  <c r="DQ203" i="2"/>
  <c r="DR203" i="2"/>
  <c r="DS203" i="2"/>
  <c r="DP202" i="2"/>
  <c r="DQ202" i="2"/>
  <c r="DR202" i="2"/>
  <c r="DS202" i="2"/>
  <c r="CT203" i="2"/>
  <c r="CU203" i="2"/>
  <c r="CV203" i="2"/>
  <c r="CW203" i="2"/>
  <c r="CX203" i="2"/>
  <c r="CU202" i="2"/>
  <c r="CV202" i="2"/>
  <c r="CW202" i="2"/>
  <c r="CX202" i="2"/>
  <c r="BY203" i="2"/>
  <c r="BZ203" i="2"/>
  <c r="CA203" i="2"/>
  <c r="CB203" i="2"/>
  <c r="CC203" i="2"/>
  <c r="BZ202" i="2"/>
  <c r="CA202" i="2"/>
  <c r="CB202" i="2"/>
  <c r="CC202" i="2"/>
  <c r="N203" i="2"/>
  <c r="O203" i="2"/>
  <c r="P203" i="2"/>
  <c r="Q203" i="2"/>
  <c r="R203" i="2"/>
  <c r="O202" i="2"/>
  <c r="P202" i="2"/>
  <c r="Q202" i="2"/>
  <c r="R202" i="2"/>
  <c r="GA202" i="2"/>
  <c r="GB202" i="2"/>
  <c r="GC202" i="2"/>
  <c r="GD202" i="2"/>
  <c r="GA203" i="2"/>
  <c r="GB203" i="2"/>
  <c r="GC203" i="2"/>
  <c r="GD203" i="2"/>
  <c r="GV203" i="2"/>
  <c r="GW203" i="2"/>
  <c r="GX203" i="2"/>
  <c r="GY203" i="2"/>
  <c r="GV202" i="2"/>
  <c r="GW202" i="2"/>
  <c r="GX202" i="2"/>
  <c r="GY202" i="2"/>
  <c r="AJ202" i="2"/>
  <c r="AK202" i="2"/>
  <c r="AL202" i="2"/>
  <c r="AM202" i="2"/>
  <c r="AJ203" i="2"/>
  <c r="AK203" i="2"/>
  <c r="AL203" i="2"/>
  <c r="AM203" i="2"/>
  <c r="BF115" i="2"/>
  <c r="BG115" i="2"/>
  <c r="BH115" i="2"/>
  <c r="BS114" i="2"/>
  <c r="BE116" i="2"/>
  <c r="BF116" i="2"/>
  <c r="BG116" i="2"/>
  <c r="BH116" i="2"/>
  <c r="BE117" i="2"/>
  <c r="BS115" i="2"/>
  <c r="BF117" i="2"/>
  <c r="BG117" i="2"/>
  <c r="BH117" i="2"/>
  <c r="BS116" i="2"/>
  <c r="BE118" i="2"/>
  <c r="BF118" i="2"/>
  <c r="BG118" i="2"/>
  <c r="BH118" i="2"/>
  <c r="BE119" i="2"/>
  <c r="BS117" i="2"/>
  <c r="BF119" i="2"/>
  <c r="BG119" i="2"/>
  <c r="BH119" i="2"/>
  <c r="BS118" i="2"/>
  <c r="BE120" i="2"/>
  <c r="BF120" i="2"/>
  <c r="BG120" i="2"/>
  <c r="BH120" i="2"/>
  <c r="BE121" i="2"/>
  <c r="BS119" i="2"/>
  <c r="BF121" i="2"/>
  <c r="BG121" i="2"/>
  <c r="BH121" i="2"/>
  <c r="BS120" i="2"/>
  <c r="BE122" i="2"/>
  <c r="BF122" i="2"/>
  <c r="BG122" i="2"/>
  <c r="BH122" i="2"/>
  <c r="BE123" i="2"/>
  <c r="BS121" i="2"/>
  <c r="BF123" i="2"/>
  <c r="BG123" i="2"/>
  <c r="BH123" i="2"/>
  <c r="BS122" i="2"/>
  <c r="BE124" i="2"/>
  <c r="BF124" i="2"/>
  <c r="BG124" i="2"/>
  <c r="BH124" i="2"/>
  <c r="BS123" i="2"/>
  <c r="BE125" i="2"/>
  <c r="BF125" i="2"/>
  <c r="BG125" i="2"/>
  <c r="BH125" i="2"/>
  <c r="BE126" i="2"/>
  <c r="BS124" i="2"/>
  <c r="BF126" i="2"/>
  <c r="BG126" i="2"/>
  <c r="BH126" i="2"/>
  <c r="BE127" i="2"/>
  <c r="BS125" i="2"/>
  <c r="BF127" i="2"/>
  <c r="BG127" i="2"/>
  <c r="BH127" i="2"/>
  <c r="BS126" i="2"/>
  <c r="BE128" i="2"/>
  <c r="BF128" i="2"/>
  <c r="BG128" i="2"/>
  <c r="BH128" i="2"/>
  <c r="BS127" i="2"/>
  <c r="BE129" i="2"/>
  <c r="BF129" i="2"/>
  <c r="BG129" i="2"/>
  <c r="BH129" i="2"/>
  <c r="BE130" i="2"/>
  <c r="BS128" i="2"/>
  <c r="BF130" i="2"/>
  <c r="BG130" i="2"/>
  <c r="BH130" i="2"/>
  <c r="BE131" i="2"/>
  <c r="BS129" i="2"/>
  <c r="BF131" i="2"/>
  <c r="BG131" i="2"/>
  <c r="BH131" i="2"/>
  <c r="BS130" i="2"/>
  <c r="BE132" i="2"/>
  <c r="BF132" i="2"/>
  <c r="BG132" i="2"/>
  <c r="BH132" i="2"/>
  <c r="BS131" i="2"/>
  <c r="BE133" i="2"/>
  <c r="BF133" i="2"/>
  <c r="BG133" i="2"/>
  <c r="BH133" i="2"/>
  <c r="BE134" i="2"/>
  <c r="BS132" i="2"/>
  <c r="BF134" i="2"/>
  <c r="BG134" i="2"/>
  <c r="BH134" i="2"/>
  <c r="BE135" i="2"/>
  <c r="BS133" i="2"/>
  <c r="BF135" i="2"/>
  <c r="BG135" i="2"/>
  <c r="BH135" i="2"/>
  <c r="BS134" i="2"/>
  <c r="BE136" i="2"/>
  <c r="BF136" i="2"/>
  <c r="BG136" i="2"/>
  <c r="BH136" i="2"/>
  <c r="BS135" i="2"/>
  <c r="BE137" i="2"/>
  <c r="BF137" i="2"/>
  <c r="BG137" i="2"/>
  <c r="BH137" i="2"/>
  <c r="BE138" i="2"/>
  <c r="BS136" i="2"/>
  <c r="BS137" i="2"/>
  <c r="BF138" i="2"/>
  <c r="BG138" i="2"/>
  <c r="BH138" i="2"/>
  <c r="BE139" i="2"/>
  <c r="BF139" i="2"/>
  <c r="BG139" i="2"/>
  <c r="BH139" i="2"/>
  <c r="BE140" i="2"/>
  <c r="BS138" i="2"/>
  <c r="BF140" i="2"/>
  <c r="BG140" i="2"/>
  <c r="BH140" i="2"/>
  <c r="BE141" i="2"/>
  <c r="BS139" i="2"/>
  <c r="BF141" i="2"/>
  <c r="BG141" i="2"/>
  <c r="BH141" i="2"/>
  <c r="BS140" i="2"/>
  <c r="BE142" i="2"/>
  <c r="BF142" i="2"/>
  <c r="BG142" i="2"/>
  <c r="BH142" i="2"/>
  <c r="BS141" i="2"/>
  <c r="BE143" i="2"/>
  <c r="BF143" i="2"/>
  <c r="BG143" i="2"/>
  <c r="BH143" i="2"/>
  <c r="BE144" i="2"/>
  <c r="BS142" i="2"/>
  <c r="BF144" i="2"/>
  <c r="BG144" i="2"/>
  <c r="BH144" i="2"/>
  <c r="BE145" i="2"/>
  <c r="BS143" i="2"/>
  <c r="BF145" i="2"/>
  <c r="BG145" i="2"/>
  <c r="BH145" i="2"/>
  <c r="BS144" i="2"/>
  <c r="BE146" i="2"/>
  <c r="BF146" i="2"/>
  <c r="BG146" i="2"/>
  <c r="BH146" i="2"/>
  <c r="BS145" i="2"/>
  <c r="BE147" i="2"/>
  <c r="BF147" i="2"/>
  <c r="BG147" i="2"/>
  <c r="BH147" i="2"/>
  <c r="BE148" i="2"/>
  <c r="BS146" i="2"/>
  <c r="BF148" i="2"/>
  <c r="BG148" i="2"/>
  <c r="BH148" i="2"/>
  <c r="BE149" i="2"/>
  <c r="BS147" i="2"/>
  <c r="BF149" i="2"/>
  <c r="BG149" i="2"/>
  <c r="BH149" i="2"/>
  <c r="BS148" i="2"/>
  <c r="BE150" i="2"/>
  <c r="BF150" i="2"/>
  <c r="BG150" i="2"/>
  <c r="BH150" i="2"/>
  <c r="BS149" i="2"/>
  <c r="BE151" i="2"/>
  <c r="BF151" i="2"/>
  <c r="BG151" i="2"/>
  <c r="BH151" i="2"/>
  <c r="BE152" i="2"/>
  <c r="BE153" i="2"/>
  <c r="BS150" i="2"/>
  <c r="BF152" i="2"/>
  <c r="BG152" i="2"/>
  <c r="BH152" i="2"/>
  <c r="BF153" i="2"/>
  <c r="BG153" i="2"/>
  <c r="BH153" i="2"/>
  <c r="BS151" i="2"/>
  <c r="BS152" i="2"/>
  <c r="BS153" i="2"/>
  <c r="P4" i="2"/>
  <c r="Q4" i="2"/>
  <c r="R4" i="2"/>
  <c r="S3" i="2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/>
  <c r="BS156" i="2"/>
  <c r="BS157" i="2"/>
  <c r="D6" i="4"/>
  <c r="BS158" i="2"/>
  <c r="BS159" i="2"/>
  <c r="C6" i="4"/>
  <c r="E6" i="4" s="1"/>
  <c r="F6" i="4" s="1"/>
  <c r="BS160" i="2"/>
  <c r="BS161" i="2"/>
  <c r="BS162" i="2"/>
  <c r="BS163" i="2"/>
  <c r="BS164" i="2"/>
  <c r="BS165" i="2"/>
  <c r="BS166" i="2"/>
  <c r="BS167" i="2"/>
  <c r="BS168" i="2"/>
  <c r="BS169" i="2"/>
  <c r="BS170" i="2"/>
  <c r="BS171" i="2"/>
  <c r="BS172" i="2"/>
  <c r="BS173" i="2"/>
  <c r="BS174" i="2"/>
  <c r="BS175" i="2"/>
  <c r="BS176" i="2"/>
  <c r="BS177" i="2"/>
  <c r="BS178" i="2"/>
  <c r="BS179" i="2"/>
  <c r="BS180" i="2"/>
  <c r="BS181" i="2"/>
  <c r="BS182" i="2"/>
  <c r="BS183" i="2"/>
  <c r="BS184" i="2"/>
  <c r="BS185" i="2"/>
  <c r="BS186" i="2"/>
  <c r="BS187" i="2"/>
  <c r="BS188" i="2"/>
  <c r="BS189" i="2"/>
  <c r="BS190" i="2"/>
  <c r="BS191" i="2"/>
  <c r="BS192" i="2"/>
  <c r="BS193" i="2"/>
  <c r="BS194" i="2"/>
  <c r="BS195" i="2"/>
  <c r="BS196" i="2"/>
  <c r="BS197" i="2"/>
  <c r="BS198" i="2"/>
  <c r="BS199" i="2"/>
  <c r="BS200" i="2"/>
  <c r="BS201" i="2"/>
  <c r="BS202" i="2"/>
  <c r="BS203" i="2"/>
  <c r="T25" i="6" l="1"/>
  <c r="T26" i="6" s="1"/>
  <c r="F16" i="4"/>
  <c r="G6" i="4"/>
  <c r="G16" i="4" l="1"/>
  <c r="L6" i="4"/>
  <c r="L16" i="4" s="1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<sst xmlns="http://schemas.openxmlformats.org/spreadsheetml/2006/main" count="1173" uniqueCount="326">
  <si>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</si>
  <si>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</si>
  <si>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</si>
  <si>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</si>
  <si>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</si>
  <si>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</si>
  <si>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</si>
  <si>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</si>
  <si>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</si>
  <si>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</si>
  <si>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</si>
  <si>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</si>
  <si>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</si>
  <si>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</si>
  <si>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</si>
  <si>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</si>
  <si>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</si>
  <si>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</si>
  <si>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</si>
  <si>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</si>
  <si>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</si>
  <si>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</si>
  <si>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</si>
  <si>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</si>
  <si>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</si>
  <si>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</si>
  <si>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</si>
  <si>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</si>
  <si>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</si>
  <si>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</si>
  <si>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</si>
  <si>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</si>
  <si>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</si>
  <si>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</si>
  <si>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</si>
  <si>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</si>
  <si>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</si>
  <si>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</si>
  <si>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</si>
  <si>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</si>
  <si>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</si>
  <si>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</si>
  <si>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</si>
  <si>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</si>
  <si>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</si>
  <si>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</si>
  <si>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</si>
  <si>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</si>
  <si>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</si>
  <si>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</si>
  <si>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</si>
  <si>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</si>
  <si>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</si>
  <si>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</si>
  <si>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</si>
  <si>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</si>
  <si>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</si>
  <si>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</si>
  <si>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</si>
  <si>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</si>
  <si>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</si>
  <si>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</si>
  <si>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</si>
  <si>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</si>
  <si>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</si>
  <si>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</si>
  <si>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</si>
  <si>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</si>
  <si>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</si>
  <si>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</si>
  <si>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</si>
  <si>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</si>
  <si>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</si>
  <si>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</si>
  <si>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</si>
  <si>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</si>
  <si>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</si>
  <si>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</si>
  <si>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</si>
  <si>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</si>
  <si>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</si>
  <si>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</si>
  <si>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</si>
  <si>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</si>
  <si>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</si>
  <si>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</si>
  <si>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</si>
  <si>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</si>
  <si>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</si>
  <si>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</si>
  <si>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</si>
  <si>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</si>
  <si>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</si>
  <si>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</si>
  <si>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</si>
  <si>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</si>
  <si>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</si>
  <si>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</si>
  <si>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</si>
  <si>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</si>
  <si>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</si>
  <si>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</si>
  <si>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</si>
  <si>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</si>
  <si>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</si>
  <si>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</si>
  <si>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</si>
  <si>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</si>
  <si>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</si>
  <si>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</si>
  <si>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</si>
  <si>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</si>
  <si>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</si>
  <si>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</si>
  <si>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</si>
  <si>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</si>
  <si>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</si>
  <si>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</si>
  <si>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</si>
  <si>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</si>
  <si>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</si>
  <si>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</si>
  <si>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</si>
  <si>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</si>
  <si>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</si>
  <si>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</si>
  <si>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</si>
  <si>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</si>
  <si>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</si>
  <si>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</si>
  <si>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</si>
  <si>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</si>
  <si>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</si>
  <si>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</si>
  <si>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</si>
  <si>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</si>
  <si>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</si>
  <si>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</si>
  <si>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</si>
  <si>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</si>
  <si>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</si>
  <si>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</si>
  <si>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</si>
  <si>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</si>
  <si>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</si>
  <si>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</si>
  <si>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</si>
  <si>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</si>
  <si>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</si>
  <si>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</si>
  <si>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</si>
  <si>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</si>
  <si>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</si>
  <si>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</si>
  <si>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</si>
  <si>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</si>
  <si>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</si>
  <si>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</si>
  <si>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</si>
  <si>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</si>
  <si>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</si>
  <si>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</si>
  <si>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</si>
  <si>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</si>
  <si>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</si>
  <si>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</si>
  <si>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</si>
  <si>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</si>
  <si>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</si>
  <si>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</si>
  <si>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</si>
  <si>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</si>
  <si>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</si>
  <si>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</si>
  <si>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</si>
  <si>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</si>
  <si>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</si>
  <si>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</si>
  <si>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</si>
  <si>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</si>
  <si>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</si>
  <si>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</si>
  <si>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</si>
  <si>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</si>
  <si>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</si>
  <si>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</si>
  <si>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</si>
  <si>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</si>
  <si>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</si>
  <si>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</si>
  <si>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</si>
  <si>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</si>
  <si>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</si>
  <si>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</si>
  <si>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</si>
  <si>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</si>
  <si>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</si>
  <si>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</si>
  <si>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</si>
  <si>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</si>
  <si>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</si>
  <si>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</si>
  <si>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</si>
  <si>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</si>
  <si>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</si>
  <si>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</si>
  <si>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</si>
  <si>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</si>
  <si>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</si>
  <si>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</si>
  <si>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</si>
  <si>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</si>
  <si>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</si>
  <si>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</si>
  <si>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</si>
  <si>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</si>
  <si>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</si>
  <si>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</si>
  <si>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</si>
  <si>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</si>
  <si>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</si>
  <si>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</si>
  <si>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</si>
  <si>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</si>
  <si>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</si>
  <si>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</si>
  <si>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</si>
  <si>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</si>
  <si>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</si>
  <si>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</si>
  <si>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</si>
  <si>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</si>
  <si>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</si>
  <si>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</si>
  <si>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</si>
  <si>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</si>
  <si>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</si>
  <si>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</si>
  <si>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</si>
  <si>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</si>
  <si>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</si>
  <si>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</si>
  <si>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</si>
  <si>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</si>
  <si>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</si>
  <si>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</si>
  <si>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</si>
  <si>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</si>
  <si>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</si>
  <si>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</si>
  <si>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</si>
  <si>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</si>
  <si>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</si>
  <si>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</si>
  <si>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</si>
  <si>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</si>
  <si>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</si>
  <si>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</si>
  <si>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</si>
  <si>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</si>
  <si>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</si>
  <si>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</si>
  <si>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</si>
  <si>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</si>
  <si>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</si>
  <si>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</si>
  <si>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</si>
  <si>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</si>
  <si>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</si>
  <si>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</si>
  <si>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</si>
  <si>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</si>
  <si>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</si>
  <si>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</si>
  <si>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</si>
  <si>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</si>
  <si>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</si>
  <si>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</si>
  <si>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</si>
  <si>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</si>
  <si>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</si>
  <si>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</si>
  <si>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</si>
  <si>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</si>
  <si>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</si>
  <si>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</si>
  <si>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</si>
  <si>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</si>
  <si>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</si>
  <si>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</si>
  <si>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</si>
  <si>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</si>
  <si>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</si>
  <si>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</si>
  <si>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</si>
  <si>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</si>
  <si>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</si>
  <si>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</si>
  <si>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</si>
  <si>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</si>
  <si>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</si>
  <si>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</si>
  <si>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</si>
  <si>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</si>
  <si>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</si>
  <si>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</si>
  <si>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</si>
  <si>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</si>
  <si>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</si>
  <si>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</si>
  <si>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</si>
  <si>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</si>
  <si>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</si>
  <si>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</si>
  <si>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</si>
  <si>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</si>
  <si>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</si>
  <si>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</si>
  <si>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</si>
  <si>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</si>
  <si>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</si>
  <si>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</si>
  <si>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</si>
  <si>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</si>
  <si>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ONF_F1</t>
  </si>
  <si>
    <t>ONF_F2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</si>
</sst>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168" fontId="0" fillId="0" borderId="0" xfId="0" applyNumberForma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1.9307584976046614</c:v>
                </c:pt>
                <c:pt idx="2">
                  <c:v>2.5650512589887167</c:v>
                </c:pt>
                <c:pt idx="3">
                  <c:v>3.4085894353429098</c:v>
                </c:pt>
                <c:pt idx="4">
                  <c:v>4.5306704043870161</c:v>
                </c:pt>
                <c:pt idx="5">
                  <c:v>6.0236248817219193</c:v>
                </c:pt>
                <c:pt idx="6">
                  <c:v>8.010498631722486</c:v>
                </c:pt>
                <c:pt idx="7">
                  <c:v>10.655303991907449</c:v>
                </c:pt>
                <c:pt idx="8">
                  <c:v>14.17670333802697</c:v>
                </c:pt>
                <c:pt idx="9">
                  <c:v>18.866276588131154</c:v>
                </c:pt>
                <c:pt idx="10">
                  <c:v>25.112912570994709</c:v>
                </c:pt>
                <c:pt idx="11">
                  <c:v>33.435382592084615</c:v>
                </c:pt>
                <c:pt idx="12">
                  <c:v>44.525848020806173</c:v>
                </c:pt>
                <c:pt idx="13">
                  <c:v>59.307981364892662</c:v>
                </c:pt>
                <c:pt idx="14">
                  <c:v>79.014621303141979</c:v>
                </c:pt>
                <c:pt idx="15">
                  <c:v>105.29154257060414</c:v>
                </c:pt>
                <c:pt idx="16">
                  <c:v>140.33614343808804</c:v>
                </c:pt>
                <c:pt idx="17">
                  <c:v>187.08282696706362</c:v>
                </c:pt>
                <c:pt idx="18">
                  <c:v>249.45083193351374</c:v>
                </c:pt>
                <c:pt idx="19">
                  <c:v>191.696212762545</c:v>
                </c:pt>
                <c:pt idx="20">
                  <c:v>224.20608689237574</c:v>
                </c:pt>
                <c:pt idx="21">
                  <c:v>256.60777089198524</c:v>
                </c:pt>
                <c:pt idx="22">
                  <c:v>288.91684986580464</c:v>
                </c:pt>
                <c:pt idx="23">
                  <c:v>321.14513151169655</c:v>
                </c:pt>
                <c:pt idx="24">
                  <c:v>353.30185772822512</c:v>
                </c:pt>
                <c:pt idx="25">
                  <c:v>326.34435790045637</c:v>
                </c:pt>
                <c:pt idx="26">
                  <c:v>360.74799403145965</c:v>
                </c:pt>
                <c:pt idx="27">
                  <c:v>395.07988016751779</c:v>
                </c:pt>
                <c:pt idx="28">
                  <c:v>429.34711973167282</c:v>
                </c:pt>
                <c:pt idx="29">
                  <c:v>463.55559027922953</c:v>
                </c:pt>
                <c:pt idx="30">
                  <c:v>497.71023178052695</c:v>
                </c:pt>
                <c:pt idx="31">
                  <c:v>435.66371956885092</c:v>
                </c:pt>
                <c:pt idx="32">
                  <c:v>469.67616504377384</c:v>
                </c:pt>
                <c:pt idx="33">
                  <c:v>503.63615942239403</c:v>
                </c:pt>
                <c:pt idx="34">
                  <c:v>537.54773101026342</c:v>
                </c:pt>
                <c:pt idx="35">
                  <c:v>571.41435900614306</c:v>
                </c:pt>
                <c:pt idx="36">
                  <c:v>605.23907710876176</c:v>
                </c:pt>
                <c:pt idx="37">
                  <c:v>536.97828494173086</c:v>
                </c:pt>
                <c:pt idx="38">
                  <c:v>570.17654790922836</c:v>
                </c:pt>
                <c:pt idx="39">
                  <c:v>603.33444275611043</c:v>
                </c:pt>
                <c:pt idx="40">
                  <c:v>636.45449618511327</c:v>
                </c:pt>
                <c:pt idx="41">
                  <c:v>669.53895087892067</c:v>
                </c:pt>
                <c:pt idx="42">
                  <c:v>702.58981015801294</c:v>
                </c:pt>
                <c:pt idx="43">
                  <c:v>627.01470959995152</c:v>
                </c:pt>
                <c:pt idx="44">
                  <c:v>658.94758842310682</c:v>
                </c:pt>
                <c:pt idx="45">
                  <c:v>690.84861573379169</c:v>
                </c:pt>
                <c:pt idx="46">
                  <c:v>722.71946663092638</c:v>
                </c:pt>
                <c:pt idx="47">
                  <c:v>754.56165667126595</c:v>
                </c:pt>
                <c:pt idx="48">
                  <c:v>786.3765632872063</c:v>
                </c:pt>
                <c:pt idx="49">
                  <c:v>697.46345728241215</c:v>
                </c:pt>
                <c:pt idx="50">
                  <c:v>727.69329615335755</c:v>
                </c:pt>
                <c:pt idx="51">
                  <c:v>757.89754335066129</c:v>
                </c:pt>
                <c:pt idx="52">
                  <c:v>788.07736050017218</c:v>
                </c:pt>
                <c:pt idx="53">
                  <c:v>818.23381315332517</c:v>
                </c:pt>
                <c:pt idx="54">
                  <c:v>848.36788205009941</c:v>
                </c:pt>
                <c:pt idx="55">
                  <c:v>4.959485612423072E-12</c:v>
                </c:pt>
                <c:pt idx="56">
                  <c:v>4.959485612423072E-12</c:v>
                </c:pt>
                <c:pt idx="57">
                  <c:v>4.959485612423072E-12</c:v>
                </c:pt>
                <c:pt idx="58">
                  <c:v>4.959485612423072E-12</c:v>
                </c:pt>
                <c:pt idx="59">
                  <c:v>4.959485612423072E-12</c:v>
                </c:pt>
                <c:pt idx="60">
                  <c:v>4.959485612423072E-12</c:v>
                </c:pt>
                <c:pt idx="61">
                  <c:v>4.959485612423072E-12</c:v>
                </c:pt>
                <c:pt idx="62">
                  <c:v>4.959485612423072E-12</c:v>
                </c:pt>
                <c:pt idx="63">
                  <c:v>4.959485612423072E-12</c:v>
                </c:pt>
                <c:pt idx="64">
                  <c:v>4.959485612423072E-12</c:v>
                </c:pt>
                <c:pt idx="65">
                  <c:v>4.959485612423072E-12</c:v>
                </c:pt>
                <c:pt idx="66">
                  <c:v>4.959485612423072E-12</c:v>
                </c:pt>
                <c:pt idx="67">
                  <c:v>4.959485612423072E-12</c:v>
                </c:pt>
                <c:pt idx="68">
                  <c:v>4.959485612423072E-12</c:v>
                </c:pt>
                <c:pt idx="69">
                  <c:v>4.959485612423072E-12</c:v>
                </c:pt>
                <c:pt idx="70">
                  <c:v>4.959485612423072E-12</c:v>
                </c:pt>
                <c:pt idx="71">
                  <c:v>4.959485612423072E-12</c:v>
                </c:pt>
                <c:pt idx="72">
                  <c:v>4.959485612423072E-12</c:v>
                </c:pt>
                <c:pt idx="73">
                  <c:v>4.959485612423072E-12</c:v>
                </c:pt>
                <c:pt idx="74">
                  <c:v>4.959485612423072E-12</c:v>
                </c:pt>
                <c:pt idx="75">
                  <c:v>4.959485612423072E-12</c:v>
                </c:pt>
                <c:pt idx="76">
                  <c:v>4.959485612423072E-12</c:v>
                </c:pt>
                <c:pt idx="77">
                  <c:v>4.959485612423072E-12</c:v>
                </c:pt>
                <c:pt idx="78">
                  <c:v>4.959485612423072E-12</c:v>
                </c:pt>
                <c:pt idx="79">
                  <c:v>4.959485612423072E-12</c:v>
                </c:pt>
                <c:pt idx="80">
                  <c:v>4.959485612423072E-12</c:v>
                </c:pt>
                <c:pt idx="81">
                  <c:v>4.959485612423072E-12</c:v>
                </c:pt>
                <c:pt idx="82">
                  <c:v>4.959485612423072E-12</c:v>
                </c:pt>
                <c:pt idx="83">
                  <c:v>4.959485612423072E-12</c:v>
                </c:pt>
                <c:pt idx="84">
                  <c:v>4.959485612423072E-12</c:v>
                </c:pt>
                <c:pt idx="85">
                  <c:v>4.959485612423072E-12</c:v>
                </c:pt>
                <c:pt idx="86">
                  <c:v>4.959485612423072E-12</c:v>
                </c:pt>
                <c:pt idx="87">
                  <c:v>4.959485612423072E-12</c:v>
                </c:pt>
                <c:pt idx="88">
                  <c:v>4.959485612423072E-12</c:v>
                </c:pt>
                <c:pt idx="89">
                  <c:v>4.959485612423072E-12</c:v>
                </c:pt>
                <c:pt idx="90">
                  <c:v>4.959485612423072E-12</c:v>
                </c:pt>
                <c:pt idx="91">
                  <c:v>4.959485612423072E-12</c:v>
                </c:pt>
                <c:pt idx="92">
                  <c:v>4.959485612423072E-12</c:v>
                </c:pt>
                <c:pt idx="93">
                  <c:v>4.959485612423072E-12</c:v>
                </c:pt>
                <c:pt idx="94">
                  <c:v>4.959485612423072E-12</c:v>
                </c:pt>
                <c:pt idx="95">
                  <c:v>4.959485612423072E-12</c:v>
                </c:pt>
                <c:pt idx="96">
                  <c:v>4.959485612423072E-12</c:v>
                </c:pt>
                <c:pt idx="97">
                  <c:v>4.959485612423072E-12</c:v>
                </c:pt>
                <c:pt idx="98">
                  <c:v>4.959485612423072E-12</c:v>
                </c:pt>
                <c:pt idx="99">
                  <c:v>4.959485612423072E-12</c:v>
                </c:pt>
                <c:pt idx="100">
                  <c:v>4.959485612423072E-12</c:v>
                </c:pt>
                <c:pt idx="101">
                  <c:v>4.959485612423072E-12</c:v>
                </c:pt>
                <c:pt idx="102">
                  <c:v>4.959485612423072E-12</c:v>
                </c:pt>
                <c:pt idx="103">
                  <c:v>4.959485612423072E-12</c:v>
                </c:pt>
                <c:pt idx="104">
                  <c:v>4.959485612423072E-12</c:v>
                </c:pt>
                <c:pt idx="105">
                  <c:v>4.959485612423072E-12</c:v>
                </c:pt>
                <c:pt idx="106">
                  <c:v>4.959485612423072E-12</c:v>
                </c:pt>
                <c:pt idx="107">
                  <c:v>4.959485612423072E-12</c:v>
                </c:pt>
                <c:pt idx="108">
                  <c:v>4.959485612423072E-12</c:v>
                </c:pt>
                <c:pt idx="109">
                  <c:v>4.959485612423072E-12</c:v>
                </c:pt>
                <c:pt idx="110">
                  <c:v>4.959485612423072E-12</c:v>
                </c:pt>
                <c:pt idx="111">
                  <c:v>4.959485612423072E-12</c:v>
                </c:pt>
                <c:pt idx="112">
                  <c:v>4.959485612423072E-12</c:v>
                </c:pt>
                <c:pt idx="113">
                  <c:v>4.959485612423072E-12</c:v>
                </c:pt>
                <c:pt idx="114">
                  <c:v>4.959485612423072E-12</c:v>
                </c:pt>
                <c:pt idx="115">
                  <c:v>4.959485612423072E-12</c:v>
                </c:pt>
                <c:pt idx="116">
                  <c:v>4.959485612423072E-12</c:v>
                </c:pt>
                <c:pt idx="117">
                  <c:v>4.959485612423072E-12</c:v>
                </c:pt>
                <c:pt idx="118">
                  <c:v>4.959485612423072E-12</c:v>
                </c:pt>
                <c:pt idx="119">
                  <c:v>4.959485612423072E-12</c:v>
                </c:pt>
                <c:pt idx="120">
                  <c:v>4.959485612423072E-12</c:v>
                </c:pt>
                <c:pt idx="121">
                  <c:v>4.959485612423072E-12</c:v>
                </c:pt>
                <c:pt idx="122">
                  <c:v>4.959485612423072E-12</c:v>
                </c:pt>
                <c:pt idx="123">
                  <c:v>4.959485612423072E-12</c:v>
                </c:pt>
                <c:pt idx="124">
                  <c:v>4.959485612423072E-12</c:v>
                </c:pt>
                <c:pt idx="125">
                  <c:v>4.959485612423072E-12</c:v>
                </c:pt>
                <c:pt idx="126">
                  <c:v>4.959485612423072E-12</c:v>
                </c:pt>
                <c:pt idx="127">
                  <c:v>4.959485612423072E-12</c:v>
                </c:pt>
                <c:pt idx="128">
                  <c:v>4.959485612423072E-12</c:v>
                </c:pt>
                <c:pt idx="129">
                  <c:v>4.959485612423072E-12</c:v>
                </c:pt>
                <c:pt idx="130">
                  <c:v>4.959485612423072E-12</c:v>
                </c:pt>
                <c:pt idx="131">
                  <c:v>4.959485612423072E-12</c:v>
                </c:pt>
                <c:pt idx="132">
                  <c:v>4.959485612423072E-12</c:v>
                </c:pt>
                <c:pt idx="133">
                  <c:v>4.959485612423072E-12</c:v>
                </c:pt>
                <c:pt idx="134">
                  <c:v>4.959485612423072E-12</c:v>
                </c:pt>
                <c:pt idx="135">
                  <c:v>4.959485612423072E-12</c:v>
                </c:pt>
                <c:pt idx="136">
                  <c:v>4.959485612423072E-12</c:v>
                </c:pt>
                <c:pt idx="137">
                  <c:v>4.959485612423072E-12</c:v>
                </c:pt>
                <c:pt idx="138">
                  <c:v>4.959485612423072E-12</c:v>
                </c:pt>
                <c:pt idx="139">
                  <c:v>4.959485612423072E-12</c:v>
                </c:pt>
                <c:pt idx="140">
                  <c:v>4.959485612423072E-12</c:v>
                </c:pt>
                <c:pt idx="141">
                  <c:v>4.959485612423072E-12</c:v>
                </c:pt>
                <c:pt idx="142">
                  <c:v>4.959485612423072E-12</c:v>
                </c:pt>
                <c:pt idx="143">
                  <c:v>4.959485612423072E-12</c:v>
                </c:pt>
                <c:pt idx="144">
                  <c:v>4.959485612423072E-12</c:v>
                </c:pt>
                <c:pt idx="145">
                  <c:v>4.959485612423072E-12</c:v>
                </c:pt>
                <c:pt idx="146">
                  <c:v>4.959485612423072E-12</c:v>
                </c:pt>
                <c:pt idx="147">
                  <c:v>4.959485612423072E-12</c:v>
                </c:pt>
                <c:pt idx="148">
                  <c:v>4.959485612423072E-12</c:v>
                </c:pt>
                <c:pt idx="149">
                  <c:v>4.959485612423072E-12</c:v>
                </c:pt>
                <c:pt idx="150">
                  <c:v>4.959485612423072E-12</c:v>
                </c:pt>
                <c:pt idx="151">
                  <c:v>4.959485612423072E-12</c:v>
                </c:pt>
                <c:pt idx="152">
                  <c:v>4.959485612423072E-12</c:v>
                </c:pt>
                <c:pt idx="153">
                  <c:v>4.959485612423072E-12</c:v>
                </c:pt>
                <c:pt idx="154">
                  <c:v>4.959485612423072E-12</c:v>
                </c:pt>
                <c:pt idx="155">
                  <c:v>4.959485612423072E-12</c:v>
                </c:pt>
                <c:pt idx="156">
                  <c:v>4.959485612423072E-12</c:v>
                </c:pt>
                <c:pt idx="157">
                  <c:v>4.959485612423072E-12</c:v>
                </c:pt>
                <c:pt idx="158">
                  <c:v>4.959485612423072E-12</c:v>
                </c:pt>
                <c:pt idx="159">
                  <c:v>4.959485612423072E-12</c:v>
                </c:pt>
                <c:pt idx="160">
                  <c:v>4.959485612423072E-12</c:v>
                </c:pt>
                <c:pt idx="161">
                  <c:v>4.959485612423072E-12</c:v>
                </c:pt>
                <c:pt idx="162">
                  <c:v>4.959485612423072E-12</c:v>
                </c:pt>
                <c:pt idx="163">
                  <c:v>4.959485612423072E-12</c:v>
                </c:pt>
                <c:pt idx="164">
                  <c:v>4.959485612423072E-12</c:v>
                </c:pt>
                <c:pt idx="165">
                  <c:v>4.959485612423072E-12</c:v>
                </c:pt>
                <c:pt idx="166">
                  <c:v>4.959485612423072E-12</c:v>
                </c:pt>
                <c:pt idx="167">
                  <c:v>4.959485612423072E-12</c:v>
                </c:pt>
                <c:pt idx="168">
                  <c:v>4.959485612423072E-12</c:v>
                </c:pt>
                <c:pt idx="169">
                  <c:v>4.959485612423072E-12</c:v>
                </c:pt>
                <c:pt idx="170">
                  <c:v>4.959485612423072E-12</c:v>
                </c:pt>
                <c:pt idx="171">
                  <c:v>4.959485612423072E-12</c:v>
                </c:pt>
                <c:pt idx="172">
                  <c:v>4.959485612423072E-12</c:v>
                </c:pt>
                <c:pt idx="173">
                  <c:v>4.959485612423072E-12</c:v>
                </c:pt>
                <c:pt idx="174">
                  <c:v>4.959485612423072E-12</c:v>
                </c:pt>
                <c:pt idx="175">
                  <c:v>4.959485612423072E-12</c:v>
                </c:pt>
                <c:pt idx="176">
                  <c:v>4.959485612423072E-12</c:v>
                </c:pt>
                <c:pt idx="177">
                  <c:v>4.959485612423072E-12</c:v>
                </c:pt>
                <c:pt idx="178">
                  <c:v>4.959485612423072E-12</c:v>
                </c:pt>
                <c:pt idx="179">
                  <c:v>4.959485612423072E-12</c:v>
                </c:pt>
                <c:pt idx="180">
                  <c:v>4.959485612423072E-12</c:v>
                </c:pt>
                <c:pt idx="181">
                  <c:v>4.959485612423072E-12</c:v>
                </c:pt>
                <c:pt idx="182">
                  <c:v>4.959485612423072E-12</c:v>
                </c:pt>
                <c:pt idx="183">
                  <c:v>4.959485612423072E-12</c:v>
                </c:pt>
                <c:pt idx="184">
                  <c:v>4.959485612423072E-12</c:v>
                </c:pt>
                <c:pt idx="185">
                  <c:v>4.959485612423072E-12</c:v>
                </c:pt>
                <c:pt idx="186">
                  <c:v>4.959485612423072E-12</c:v>
                </c:pt>
                <c:pt idx="187">
                  <c:v>4.959485612423072E-12</c:v>
                </c:pt>
                <c:pt idx="188">
                  <c:v>4.959485612423072E-12</c:v>
                </c:pt>
                <c:pt idx="189">
                  <c:v>4.959485612423072E-12</c:v>
                </c:pt>
                <c:pt idx="190">
                  <c:v>4.959485612423072E-12</c:v>
                </c:pt>
                <c:pt idx="191">
                  <c:v>4.959485612423072E-12</c:v>
                </c:pt>
                <c:pt idx="192">
                  <c:v>4.959485612423072E-12</c:v>
                </c:pt>
                <c:pt idx="193">
                  <c:v>4.959485612423072E-12</c:v>
                </c:pt>
                <c:pt idx="194">
                  <c:v>4.959485612423072E-12</c:v>
                </c:pt>
                <c:pt idx="195">
                  <c:v>4.959485612423072E-12</c:v>
                </c:pt>
                <c:pt idx="196">
                  <c:v>4.959485612423072E-12</c:v>
                </c:pt>
                <c:pt idx="197">
                  <c:v>4.959485612423072E-12</c:v>
                </c:pt>
                <c:pt idx="198">
                  <c:v>4.959485612423072E-12</c:v>
                </c:pt>
                <c:pt idx="199">
                  <c:v>4.959485612423072E-12</c:v>
                </c:pt>
                <c:pt idx="200">
                  <c:v>4.959485612423072E-12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9.3192472891094518</c:v>
                </c:pt>
                <c:pt idx="2">
                  <c:v>18.230113708515919</c:v>
                </c:pt>
                <c:pt idx="3">
                  <c:v>27.009093606445614</c:v>
                </c:pt>
                <c:pt idx="4">
                  <c:v>35.706775583876187</c:v>
                </c:pt>
                <c:pt idx="5">
                  <c:v>44.346088053174704</c:v>
                </c:pt>
                <c:pt idx="6">
                  <c:v>52.940110338043276</c:v>
                </c:pt>
                <c:pt idx="7">
                  <c:v>61.497274172753265</c:v>
                </c:pt>
                <c:pt idx="8">
                  <c:v>70.023452593109326</c:v>
                </c:pt>
                <c:pt idx="9">
                  <c:v>78.522962355138873</c:v>
                </c:pt>
                <c:pt idx="10">
                  <c:v>86.999104659517684</c:v>
                </c:pt>
                <c:pt idx="11">
                  <c:v>95.454482260454384</c:v>
                </c:pt>
                <c:pt idx="12">
                  <c:v>103.89119754131609</c:v>
                </c:pt>
                <c:pt idx="13">
                  <c:v>112.31098250711379</c:v>
                </c:pt>
                <c:pt idx="14">
                  <c:v>120.71528756377522</c:v>
                </c:pt>
                <c:pt idx="15">
                  <c:v>129.10534417540421</c:v>
                </c:pt>
                <c:pt idx="16">
                  <c:v>137.48221032160947</c:v>
                </c:pt>
                <c:pt idx="17">
                  <c:v>145.84680425989848</c:v>
                </c:pt>
                <c:pt idx="18">
                  <c:v>154.19993011477371</c:v>
                </c:pt>
                <c:pt idx="19">
                  <c:v>162.5422976173368</c:v>
                </c:pt>
                <c:pt idx="20">
                  <c:v>170.87453757063398</c:v>
                </c:pt>
                <c:pt idx="21">
                  <c:v>179.19721413403215</c:v>
                </c:pt>
                <c:pt idx="22">
                  <c:v>187.51083470141759</c:v>
                </c:pt>
                <c:pt idx="23">
                  <c:v>195.81585793258819</c:v>
                </c:pt>
                <c:pt idx="24">
                  <c:v>204.1127003484697</c:v>
                </c:pt>
                <c:pt idx="25">
                  <c:v>212.40174179615579</c:v>
                </c:pt>
                <c:pt idx="26">
                  <c:v>220.68333001492809</c:v>
                </c:pt>
                <c:pt idx="27">
                  <c:v>228.95778448005277</c:v>
                </c:pt>
                <c:pt idx="28">
                  <c:v>237.22539966111853</c:v>
                </c:pt>
                <c:pt idx="29">
                  <c:v>245.48644780181621</c:v>
                </c:pt>
                <c:pt idx="30">
                  <c:v>253.74118130552972</c:v>
                </c:pt>
                <c:pt idx="31">
                  <c:v>261.98983479391171</c:v>
                </c:pt>
                <c:pt idx="32">
                  <c:v>270.23262689237549</c:v>
                </c:pt>
                <c:pt idx="33">
                  <c:v>278.46976178613153</c:v>
                </c:pt>
                <c:pt idx="34">
                  <c:v>286.70143058231258</c:v>
                </c:pt>
                <c:pt idx="35">
                  <c:v>294.92781250734646</c:v>
                </c:pt>
                <c:pt idx="36">
                  <c:v>303.14907596364111</c:v>
                </c:pt>
                <c:pt idx="37">
                  <c:v>311.36537946555717</c:v>
                </c:pt>
                <c:pt idx="38">
                  <c:v>319.57687247135044</c:v>
                </c:pt>
                <c:pt idx="39">
                  <c:v>327.7836961250776</c:v>
                </c:pt>
                <c:pt idx="40">
                  <c:v>335.98598392026793</c:v>
                </c:pt>
                <c:pt idx="41">
                  <c:v>344.18386229535935</c:v>
                </c:pt>
                <c:pt idx="42">
                  <c:v>352.37745116940761</c:v>
                </c:pt>
                <c:pt idx="43">
                  <c:v>262.40778495948553</c:v>
                </c:pt>
                <c:pt idx="44">
                  <c:v>279.77778324441709</c:v>
                </c:pt>
                <c:pt idx="45">
                  <c:v>297.12360313078824</c:v>
                </c:pt>
                <c:pt idx="46">
                  <c:v>314.44685454766693</c:v>
                </c:pt>
                <c:pt idx="47">
                  <c:v>331.74895554826963</c:v>
                </c:pt>
                <c:pt idx="48">
                  <c:v>349.03116420256214</c:v>
                </c:pt>
                <c:pt idx="49">
                  <c:v>366.29460383970854</c:v>
                </c:pt>
                <c:pt idx="50">
                  <c:v>383.54028328139998</c:v>
                </c:pt>
                <c:pt idx="51">
                  <c:v>292.05092461873784</c:v>
                </c:pt>
                <c:pt idx="52">
                  <c:v>308.65064589135704</c:v>
                </c:pt>
                <c:pt idx="53">
                  <c:v>325.23054531597643</c:v>
                </c:pt>
                <c:pt idx="54">
                  <c:v>341.7917754639322</c:v>
                </c:pt>
                <c:pt idx="55">
                  <c:v>358.33536810122433</c:v>
                </c:pt>
                <c:pt idx="56">
                  <c:v>374.86225195980757</c:v>
                </c:pt>
                <c:pt idx="57">
                  <c:v>391.37326721033105</c:v>
                </c:pt>
                <c:pt idx="58">
                  <c:v>407.8691773646886</c:v>
                </c:pt>
                <c:pt idx="59">
                  <c:v>335.57765361490061</c:v>
                </c:pt>
                <c:pt idx="60">
                  <c:v>351.6458228184726</c:v>
                </c:pt>
                <c:pt idx="61">
                  <c:v>367.69789975552197</c:v>
                </c:pt>
                <c:pt idx="62">
                  <c:v>383.73468571094264</c:v>
                </c:pt>
                <c:pt idx="63">
                  <c:v>399.75690954133552</c:v>
                </c:pt>
                <c:pt idx="64">
                  <c:v>415.76523692275788</c:v>
                </c:pt>
                <c:pt idx="65">
                  <c:v>431.7602780998393</c:v>
                </c:pt>
                <c:pt idx="66">
                  <c:v>447.74259442675452</c:v>
                </c:pt>
                <c:pt idx="67">
                  <c:v>374.51674712801105</c:v>
                </c:pt>
                <c:pt idx="68">
                  <c:v>389.81214935934941</c:v>
                </c:pt>
                <c:pt idx="69">
                  <c:v>405.09453150971348</c:v>
                </c:pt>
                <c:pt idx="70">
                  <c:v>420.36445384023858</c:v>
                </c:pt>
                <c:pt idx="71">
                  <c:v>435.6224325956893</c:v>
                </c:pt>
                <c:pt idx="72">
                  <c:v>450.86894491524566</c:v>
                </c:pt>
                <c:pt idx="73">
                  <c:v>466.10443304448285</c:v>
                </c:pt>
                <c:pt idx="74">
                  <c:v>481.32930796803049</c:v>
                </c:pt>
                <c:pt idx="75">
                  <c:v>496.54395255876426</c:v>
                </c:pt>
                <c:pt idx="76">
                  <c:v>422.39338609589839</c:v>
                </c:pt>
                <c:pt idx="77">
                  <c:v>436.79749057783533</c:v>
                </c:pt>
                <c:pt idx="78">
                  <c:v>451.19140615963164</c:v>
                </c:pt>
                <c:pt idx="79">
                  <c:v>465.57550360621468</c:v>
                </c:pt>
                <c:pt idx="80">
                  <c:v>479.95012890910158</c:v>
                </c:pt>
                <c:pt idx="81">
                  <c:v>494.31560564955754</c:v>
                </c:pt>
                <c:pt idx="82">
                  <c:v>508.67223707280192</c:v>
                </c:pt>
                <c:pt idx="83">
                  <c:v>523.02030791590971</c:v>
                </c:pt>
                <c:pt idx="84">
                  <c:v>445.55527897620863</c:v>
                </c:pt>
                <c:pt idx="85">
                  <c:v>458.85576549100148</c:v>
                </c:pt>
                <c:pt idx="86">
                  <c:v>472.14802254741471</c:v>
                </c:pt>
                <c:pt idx="87">
                  <c:v>485.43231443562428</c:v>
                </c:pt>
                <c:pt idx="88">
                  <c:v>498.70888980334422</c:v>
                </c:pt>
                <c:pt idx="89">
                  <c:v>511.97798298217077</c:v>
                </c:pt>
                <c:pt idx="90">
                  <c:v>525.23981516929643</c:v>
                </c:pt>
                <c:pt idx="91">
                  <c:v>538.49459548369111</c:v>
                </c:pt>
                <c:pt idx="92">
                  <c:v>283.96640459535541</c:v>
                </c:pt>
                <c:pt idx="93">
                  <c:v>292.91819403107104</c:v>
                </c:pt>
                <c:pt idx="94">
                  <c:v>301.8638769495987</c:v>
                </c:pt>
                <c:pt idx="95">
                  <c:v>310.80365997983705</c:v>
                </c:pt>
                <c:pt idx="96">
                  <c:v>319.7377368842632</c:v>
                </c:pt>
                <c:pt idx="97">
                  <c:v>328.66628970508418</c:v>
                </c:pt>
                <c:pt idx="98">
                  <c:v>337.58948977925905</c:v>
                </c:pt>
                <c:pt idx="99">
                  <c:v>346.50749864053495</c:v>
                </c:pt>
                <c:pt idx="100">
                  <c:v>355.42046882371937</c:v>
                </c:pt>
                <c:pt idx="101">
                  <c:v>364.32854458402329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3125" customWidth="1"/>
    <col min="2" max="13" width="15.8632812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F16" sqref="F16"/>
    </sheetView>
  </sheetViews>
  <sheetFormatPr baseColWidth="10" defaultColWidth="11.46484375" defaultRowHeight="14.25" x14ac:dyDescent="0.45"/>
  <cols>
    <col min="1" max="1" width="13.53125" style="23" customWidth="1"/>
    <col min="2" max="2" width="36.1328125" style="23" customWidth="1"/>
    <col min="3" max="3" width="14.86328125" style="23" bestFit="1" customWidth="1"/>
    <col min="4" max="4" width="16.46484375" style="23" customWidth="1"/>
    <col min="5" max="5" width="23.33203125" style="23" customWidth="1"/>
    <col min="6" max="6" width="28.86328125" style="23" bestFit="1" customWidth="1"/>
    <col min="7" max="8" width="14.53125" style="23" customWidth="1"/>
    <col min="9" max="9" width="17" style="23" customWidth="1"/>
    <col min="10" max="10" width="13.86328125" style="23" customWidth="1"/>
    <col min="11" max="16384" width="11.46484375" style="23"/>
  </cols>
  <sheetData>
    <row r="1" spans="1:38" x14ac:dyDescent="0.4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5.3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18</v>
      </c>
      <c r="C9" s="32">
        <v>0.11</v>
      </c>
      <c r="D9" s="33">
        <f t="shared" ref="D9:D18" si="0">C9*$C$5</f>
        <v>0.58299999999999996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164</v>
      </c>
      <c r="C10" s="32">
        <v>0.89</v>
      </c>
      <c r="D10" s="33">
        <f t="shared" si="0"/>
        <v>4.7169999999999996</v>
      </c>
      <c r="E10" s="34">
        <v>101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5.3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18</v>
      </c>
      <c r="B36" s="60">
        <v>202.42</v>
      </c>
      <c r="C36" s="60">
        <v>1</v>
      </c>
      <c r="D36" s="60">
        <v>74.829999999999984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11.245555555555555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24</v>
      </c>
      <c r="B37" s="60">
        <v>289.16000000000003</v>
      </c>
      <c r="C37" s="60">
        <v>2</v>
      </c>
      <c r="D37" s="60">
        <v>51.400000000000034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26.928333333333338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30</v>
      </c>
      <c r="B38" s="60">
        <v>410.69</v>
      </c>
      <c r="C38" s="60">
        <v>3</v>
      </c>
      <c r="D38" s="60">
        <v>80.990000000000009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28.821666666666669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36</v>
      </c>
      <c r="B39" s="60">
        <v>501.69</v>
      </c>
      <c r="C39" s="60">
        <v>4</v>
      </c>
      <c r="D39" s="60">
        <v>85.910000000000025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28.665000000000003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42</v>
      </c>
      <c r="B40" s="60">
        <v>584.37</v>
      </c>
      <c r="C40" s="60">
        <v>5</v>
      </c>
      <c r="D40" s="60">
        <v>91.32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28.09833333333334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48</v>
      </c>
      <c r="B41" s="60">
        <v>655.72</v>
      </c>
      <c r="C41" s="60">
        <v>6</v>
      </c>
      <c r="D41" s="60">
        <v>101.43000000000006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27.111666666666668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54</v>
      </c>
      <c r="B42" s="60">
        <v>708.61</v>
      </c>
      <c r="C42" s="60">
        <v>7</v>
      </c>
      <c r="D42" s="60">
        <v>708.61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25.72000000000001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325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42</v>
      </c>
      <c r="B62" s="60">
        <v>344.46</v>
      </c>
      <c r="C62" s="60">
        <v>1</v>
      </c>
      <c r="D62" s="60">
        <v>107.08999999999997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8.2014285714285702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50</v>
      </c>
      <c r="B63" s="60">
        <v>375.69</v>
      </c>
      <c r="C63" s="60">
        <v>2</v>
      </c>
      <c r="D63" s="60">
        <v>108.07</v>
      </c>
      <c r="E63" s="51">
        <v>0.6</v>
      </c>
      <c r="F63" s="51">
        <v>0.2</v>
      </c>
      <c r="G63" s="51">
        <v>0.2</v>
      </c>
      <c r="H63" s="51">
        <v>0</v>
      </c>
      <c r="I63" s="49">
        <f>IF(A63&lt;&gt;0,(B63-(B62-D62))/(A63-A62),"")</f>
        <v>17.29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58</v>
      </c>
      <c r="B64" s="60">
        <v>400.11</v>
      </c>
      <c r="C64" s="60">
        <v>3</v>
      </c>
      <c r="D64" s="60">
        <v>88.54000000000002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16.561250000000001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66</v>
      </c>
      <c r="B65" s="60">
        <v>440.2</v>
      </c>
      <c r="C65" s="60">
        <v>4</v>
      </c>
      <c r="D65" s="60">
        <v>88.899999999999977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16.078749999999999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75</v>
      </c>
      <c r="B66" s="60">
        <v>489.37</v>
      </c>
      <c r="C66" s="60">
        <v>5</v>
      </c>
      <c r="D66" s="60">
        <v>89.149999999999977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15.341111111111111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83</v>
      </c>
      <c r="B67" s="60">
        <v>516.09</v>
      </c>
      <c r="C67" s="60">
        <v>6</v>
      </c>
      <c r="D67" s="60">
        <v>91.480000000000018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14.483750000000001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91</v>
      </c>
      <c r="B68" s="60">
        <v>531.72</v>
      </c>
      <c r="C68" s="60">
        <v>7</v>
      </c>
      <c r="D68" s="60">
        <v>264.52000000000004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13.388750000000002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101</v>
      </c>
      <c r="B69" s="50">
        <v>356.43</v>
      </c>
      <c r="C69" s="50">
        <v>8</v>
      </c>
      <c r="D69" s="50">
        <v>356.43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8.9230000000000018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8" sqref="B8"/>
    </sheetView>
  </sheetViews>
  <sheetFormatPr baseColWidth="10" defaultColWidth="11.464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86328125" style="4" bestFit="1" customWidth="1"/>
    <col min="2" max="4" width="11.46484375" style="4"/>
    <col min="5" max="5" width="9.53125" style="4" customWidth="1"/>
    <col min="6" max="7" width="11.46484375" style="4"/>
    <col min="8" max="8" width="10.531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3125" style="4" bestFit="1" customWidth="1"/>
    <col min="25" max="25" width="14.53125" style="4" bestFit="1" customWidth="1"/>
    <col min="26" max="26" width="12.46484375" style="4" bestFit="1" customWidth="1"/>
    <col min="27" max="27" width="9.531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3125" style="4" bestFit="1" customWidth="1"/>
    <col min="46" max="46" width="8.46484375" style="4" bestFit="1" customWidth="1"/>
    <col min="47" max="47" width="9.46484375" style="4" bestFit="1" customWidth="1"/>
    <col min="48" max="48" width="9.531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3125" style="4" bestFit="1" customWidth="1"/>
    <col min="67" max="67" width="8.46484375" style="4" bestFit="1" customWidth="1"/>
    <col min="68" max="68" width="9.46484375" style="4" bestFit="1" customWidth="1"/>
    <col min="69" max="69" width="9.531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8632812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3125" style="4" bestFit="1" customWidth="1"/>
    <col min="88" max="88" width="8.46484375" style="4" bestFit="1" customWidth="1"/>
    <col min="89" max="89" width="9.46484375" style="4" bestFit="1" customWidth="1"/>
    <col min="90" max="90" width="9.531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3125" style="4" bestFit="1" customWidth="1"/>
    <col min="109" max="109" width="8.46484375" style="4" bestFit="1" customWidth="1"/>
    <col min="110" max="110" width="9.46484375" style="4" bestFit="1" customWidth="1"/>
    <col min="111" max="111" width="9.531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3125" style="4" bestFit="1" customWidth="1"/>
    <col min="130" max="130" width="8.46484375" style="4" bestFit="1" customWidth="1"/>
    <col min="131" max="131" width="9.46484375" style="4" bestFit="1" customWidth="1"/>
    <col min="132" max="132" width="9.531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3125" style="4" bestFit="1" customWidth="1"/>
    <col min="151" max="151" width="8.46484375" style="4" bestFit="1" customWidth="1"/>
    <col min="152" max="152" width="9.46484375" style="4" bestFit="1" customWidth="1"/>
    <col min="153" max="153" width="9.531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3125" style="4" bestFit="1" customWidth="1"/>
    <col min="172" max="172" width="8.1328125" style="4" bestFit="1" customWidth="1"/>
    <col min="173" max="173" width="9.46484375" style="4" bestFit="1" customWidth="1"/>
    <col min="174" max="174" width="9.531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31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3125" style="4" bestFit="1" customWidth="1"/>
    <col min="214" max="214" width="8.46484375" style="4" bestFit="1" customWidth="1"/>
    <col min="215" max="215" width="9.46484375" style="4" bestFit="1" customWidth="1"/>
    <col min="216" max="216" width="9.531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Douglas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Cèdre de l'Atlas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404.93035784529889</v>
      </c>
      <c r="T3" s="59">
        <f>IF('Données projet'!E9&gt;30,$R$33-$H$33,LOOKUP('Données projet'!$E$9,$A$3:$A$203,R3:R203)-LOOKUP('Données projet'!$E$9,$A$3:$A$203,$H$3:$H$203))</f>
        <v>534.37689844719353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335.67808000437594</v>
      </c>
      <c r="AO3" s="59">
        <f>IF('Données projet'!E10&gt;30,$AM$33-$H$33,LOOKUP('Données projet'!$E$10,$A$3:$A$203,AM3:AM203)-LOOKUP('Données projet'!$E$10,$A$3:$A$203,$H$3:$H$203))</f>
        <v>290.40784797219641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11.245555555555555</v>
      </c>
      <c r="N4" s="13">
        <f>IF('Données projet'!$A$36&gt;35,N3+M4-V3,IF(A4&lt;'Données projet'!$A$36,$K$205^A4,IF(A4='Données projet'!$A$36,'Données projet'!$B$36,N3+M4-V3)))</f>
        <v>1.3431520832915915</v>
      </c>
      <c r="O4" s="13">
        <f>N4*VLOOKUP('Données projet'!$B$9,Paramètres!$A$1:$I$89,3,0)*VLOOKUP('Données projet'!$B$9,Paramètres!$A$1:$I$89,5,0)</f>
        <v>0.75082201455999975</v>
      </c>
      <c r="P4" s="13">
        <f>EXP(-1.0587+0.8836*LN(O4)+0.284)</f>
        <v>0.35774745774889671</v>
      </c>
      <c r="Q4" s="20">
        <f t="shared" ref="Q4:Q34" si="2">(O4+P4)*0.475*44/12</f>
        <v>1.9307584976046614</v>
      </c>
      <c r="R4" s="59">
        <f t="shared" si="0"/>
        <v>259.8196473864935</v>
      </c>
      <c r="S4" s="59">
        <f ca="1">AVERAGE(OFFSET($R$3,0,0,'Données projet'!$E$9+1,1))-AVERAGE(OFFSET($H$3,0,0,'Données projet'!$E$9+1,1))</f>
        <v>404.93035784529889</v>
      </c>
      <c r="T4" s="59">
        <f>$T$3</f>
        <v>534.37689844719353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8.2014285714285702</v>
      </c>
      <c r="AI4" s="13">
        <f>IF('Données projet'!$A$62&gt;35,AI3+AH4-AQ3,IF(A4&lt;'Données projet'!$A$62,$AF$205^A4,IF(A4='Données projet'!$A$62,'Données projet'!$B$62,AI3+AH4-AQ3)))</f>
        <v>8.2014285714285702</v>
      </c>
      <c r="AJ4" s="13">
        <f>AI4*VLOOKUP('Données projet'!$B$10,Paramètres!$A$1:$I$89,3,0)*VLOOKUP('Données projet'!$B$10,Paramètres!$A$1:$I$89,5,0)</f>
        <v>3.8382685714285705</v>
      </c>
      <c r="AK4" s="13">
        <f>EXP(-1.0587+0.8836*LN(AJ4)+0.284)</f>
        <v>1.5124954223184839</v>
      </c>
      <c r="AL4" s="20">
        <f t="shared" ref="AL4:AL67" si="4">(AJ4+AK4)*0.475*44/12</f>
        <v>9.3192472891094518</v>
      </c>
      <c r="AM4" s="59">
        <f t="shared" ref="AM4:AM67" si="5">AL4+(AD4+AE4)*44/12</f>
        <v>267.20813617799831</v>
      </c>
      <c r="AN4" s="59">
        <f ca="1">AVERAGE(OFFSET($AM$3,0,0,'Données projet'!$E$10+1,1))-AVERAGE(OFFSET($H$3,0,0,'Données projet'!$E$10+1,1))</f>
        <v>335.67808000437594</v>
      </c>
      <c r="AO4" s="59">
        <f>$AO$3</f>
        <v>290.40784797219641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11.245555555555555</v>
      </c>
      <c r="N5" s="13">
        <f>IF('Données projet'!$A$36&gt;35,N4+M5-V4,IF(A5&lt;'Données projet'!$A$36,$K$205^A5,IF(A5='Données projet'!$A$36,'Données projet'!$B$36,N4+M5-V4)))</f>
        <v>1.8040575188505423</v>
      </c>
      <c r="O5" s="13">
        <f>N5*VLOOKUP('Données projet'!$B$9,Paramètres!$A$1:$I$89,3,0)*VLOOKUP('Données projet'!$B$9,Paramètres!$A$1:$I$89,5,0)</f>
        <v>1.0084681530374533</v>
      </c>
      <c r="P5" s="13">
        <f t="shared" ref="P5:P68" si="33">EXP(-1.0587+0.8836*LN(O5)+0.284)</f>
        <v>0.4642885506881258</v>
      </c>
      <c r="Q5" s="20">
        <f t="shared" si="2"/>
        <v>2.5650512589887167</v>
      </c>
      <c r="R5" s="59">
        <f t="shared" si="0"/>
        <v>261.67616237009986</v>
      </c>
      <c r="S5" s="59">
        <f ca="1">AVERAGE(OFFSET($R$3,0,0,'Données projet'!$E$9+1,1))-AVERAGE(OFFSET($H$3,0,0,'Données projet'!$E$9+1,1))</f>
        <v>404.93035784529889</v>
      </c>
      <c r="T5" s="59">
        <f t="shared" ref="T5:T68" si="34">$T$3</f>
        <v>534.37689844719353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8.2014285714285702</v>
      </c>
      <c r="AI5" s="13">
        <f>IF('Données projet'!$A$62&gt;35,AI4+AH5-AQ4,IF(A5&lt;'Données projet'!$A$62,$AF$205^A5,IF(A5='Données projet'!$A$62,'Données projet'!$B$62,AI4+AH5-AQ4)))</f>
        <v>16.40285714285714</v>
      </c>
      <c r="AJ5" s="13">
        <f>AI5*VLOOKUP('Données projet'!$B$10,Paramètres!$A$1:$I$89,3,0)*VLOOKUP('Données projet'!$B$10,Paramètres!$A$1:$I$89,5,0)</f>
        <v>7.6765371428571409</v>
      </c>
      <c r="AK5" s="13">
        <f t="shared" ref="AK5:AK68" si="35">EXP(-1.0587+0.8836*LN(AJ5)+0.284)</f>
        <v>2.7905137902620476</v>
      </c>
      <c r="AL5" s="20">
        <f t="shared" si="4"/>
        <v>18.230113708515919</v>
      </c>
      <c r="AM5" s="59">
        <f t="shared" si="5"/>
        <v>277.34122481962709</v>
      </c>
      <c r="AN5" s="59">
        <f ca="1">AVERAGE(OFFSET($AM$3,0,0,'Données projet'!$E$10+1,1))-AVERAGE(OFFSET($H$3,0,0,'Données projet'!$E$10+1,1))</f>
        <v>335.67808000437594</v>
      </c>
      <c r="AO5" s="59">
        <f t="shared" ref="AO5:AO68" si="36">$AO$3</f>
        <v>290.40784797219641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11.245555555555555</v>
      </c>
      <c r="N6" s="13">
        <f>IF('Données projet'!$A$36&gt;35,N5+M6-V5,IF(A6&lt;'Données projet'!$A$36,$K$205^A6,IF(A6='Données projet'!$A$36,'Données projet'!$B$36,N5+M6-V5)))</f>
        <v>2.4231236148219657</v>
      </c>
      <c r="O6" s="13">
        <f>N6*VLOOKUP('Données projet'!$B$9,Paramètres!$A$1:$I$89,3,0)*VLOOKUP('Données projet'!$B$9,Paramètres!$A$1:$I$89,5,0)</f>
        <v>1.3545261006854787</v>
      </c>
      <c r="P6" s="13">
        <f t="shared" si="33"/>
        <v>0.60255874257360831</v>
      </c>
      <c r="Q6" s="20">
        <f t="shared" si="2"/>
        <v>3.4085894353429098</v>
      </c>
      <c r="R6" s="59">
        <f t="shared" si="0"/>
        <v>263.7419227686762</v>
      </c>
      <c r="S6" s="59">
        <f ca="1">AVERAGE(OFFSET($R$3,0,0,'Données projet'!$E$9+1,1))-AVERAGE(OFFSET($H$3,0,0,'Données projet'!$E$9+1,1))</f>
        <v>404.93035784529889</v>
      </c>
      <c r="T6" s="59">
        <f t="shared" si="34"/>
        <v>534.37689844719353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8.2014285714285702</v>
      </c>
      <c r="AI6" s="13">
        <f>IF('Données projet'!$A$62&gt;35,AI5+AH6-AQ5,IF(A6&lt;'Données projet'!$A$62,$AF$205^A6,IF(A6='Données projet'!$A$62,'Données projet'!$B$62,AI5+AH6-AQ5)))</f>
        <v>24.604285714285709</v>
      </c>
      <c r="AJ6" s="13">
        <f>AI6*VLOOKUP('Données projet'!$B$10,Paramètres!$A$1:$I$89,3,0)*VLOOKUP('Données projet'!$B$10,Paramètres!$A$1:$I$89,5,0)</f>
        <v>11.514805714285712</v>
      </c>
      <c r="AK6" s="13">
        <f t="shared" si="35"/>
        <v>3.992807839654354</v>
      </c>
      <c r="AL6" s="20">
        <f t="shared" si="4"/>
        <v>27.009093606445614</v>
      </c>
      <c r="AM6" s="59">
        <f t="shared" si="5"/>
        <v>287.34242693977893</v>
      </c>
      <c r="AN6" s="59">
        <f ca="1">AVERAGE(OFFSET($AM$3,0,0,'Données projet'!$E$10+1,1))-AVERAGE(OFFSET($H$3,0,0,'Données projet'!$E$10+1,1))</f>
        <v>335.67808000437594</v>
      </c>
      <c r="AO6" s="59">
        <f t="shared" si="36"/>
        <v>290.40784797219641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11.245555555555555</v>
      </c>
      <c r="N7" s="13">
        <f>IF('Données projet'!$A$36&gt;35,N6+M7-V6,IF(A7&lt;'Données projet'!$A$36,$K$205^A7,IF(A7='Données projet'!$A$36,'Données projet'!$B$36,N6+M7-V6)))</f>
        <v>3.2546235313211751</v>
      </c>
      <c r="O7" s="13">
        <f>N7*VLOOKUP('Données projet'!$B$9,Paramètres!$A$1:$I$89,3,0)*VLOOKUP('Données projet'!$B$9,Paramètres!$A$1:$I$89,5,0)</f>
        <v>1.8193345540085368</v>
      </c>
      <c r="P7" s="13">
        <f t="shared" si="33"/>
        <v>0.78200730496965443</v>
      </c>
      <c r="Q7" s="20">
        <f t="shared" si="2"/>
        <v>4.5306704043870161</v>
      </c>
      <c r="R7" s="59">
        <f t="shared" si="0"/>
        <v>266.08622595994257</v>
      </c>
      <c r="S7" s="59">
        <f ca="1">AVERAGE(OFFSET($R$3,0,0,'Données projet'!$E$9+1,1))-AVERAGE(OFFSET($H$3,0,0,'Données projet'!$E$9+1,1))</f>
        <v>404.93035784529889</v>
      </c>
      <c r="T7" s="59">
        <f t="shared" si="34"/>
        <v>534.37689844719353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8.2014285714285702</v>
      </c>
      <c r="AI7" s="13">
        <f>IF('Données projet'!$A$62&gt;35,AI6+AH7-AQ6,IF(A7&lt;'Données projet'!$A$62,$AF$205^A7,IF(A7='Données projet'!$A$62,'Données projet'!$B$62,AI6+AH7-AQ6)))</f>
        <v>32.805714285714281</v>
      </c>
      <c r="AJ7" s="13">
        <f>AI7*VLOOKUP('Données projet'!$B$10,Paramètres!$A$1:$I$89,3,0)*VLOOKUP('Données projet'!$B$10,Paramètres!$A$1:$I$89,5,0)</f>
        <v>15.353074285714282</v>
      </c>
      <c r="AK7" s="13">
        <f t="shared" si="35"/>
        <v>5.1484236571811355</v>
      </c>
      <c r="AL7" s="20">
        <f t="shared" si="4"/>
        <v>35.706775583876187</v>
      </c>
      <c r="AM7" s="59">
        <f t="shared" si="5"/>
        <v>297.26233113943175</v>
      </c>
      <c r="AN7" s="59">
        <f ca="1">AVERAGE(OFFSET($AM$3,0,0,'Données projet'!$E$10+1,1))-AVERAGE(OFFSET($H$3,0,0,'Données projet'!$E$10+1,1))</f>
        <v>335.67808000437594</v>
      </c>
      <c r="AO7" s="59">
        <f t="shared" si="36"/>
        <v>290.40784797219641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11.245555555555555</v>
      </c>
      <c r="N8" s="13">
        <f>IF('Données projet'!$A$36&gt;35,N7+M8-V7,IF(A8&lt;'Données projet'!$A$36,$K$205^A8,IF(A8='Données projet'!$A$36,'Données projet'!$B$36,N7+M8-V7)))</f>
        <v>4.3714543764238725</v>
      </c>
      <c r="O8" s="13">
        <f>N8*VLOOKUP('Données projet'!$B$9,Paramètres!$A$1:$I$89,3,0)*VLOOKUP('Données projet'!$B$9,Paramètres!$A$1:$I$89,5,0)</f>
        <v>2.443642996420945</v>
      </c>
      <c r="P8" s="13">
        <f t="shared" si="33"/>
        <v>1.0148976055246552</v>
      </c>
      <c r="Q8" s="20">
        <f t="shared" si="2"/>
        <v>6.0236248817219193</v>
      </c>
      <c r="R8" s="59">
        <f t="shared" si="0"/>
        <v>268.80140265949967</v>
      </c>
      <c r="S8" s="59">
        <f ca="1">AVERAGE(OFFSET($R$3,0,0,'Données projet'!$E$9+1,1))-AVERAGE(OFFSET($H$3,0,0,'Données projet'!$E$9+1,1))</f>
        <v>404.93035784529889</v>
      </c>
      <c r="T8" s="59">
        <f t="shared" si="34"/>
        <v>534.37689844719353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8.2014285714285702</v>
      </c>
      <c r="AI8" s="13">
        <f>IF('Données projet'!$A$62&gt;35,AI7+AH8-AQ7,IF(A8&lt;'Données projet'!$A$62,$AF$205^A8,IF(A8='Données projet'!$A$62,'Données projet'!$B$62,AI7+AH8-AQ7)))</f>
        <v>41.007142857142853</v>
      </c>
      <c r="AJ8" s="13">
        <f>AI8*VLOOKUP('Données projet'!$B$10,Paramètres!$A$1:$I$89,3,0)*VLOOKUP('Données projet'!$B$10,Paramètres!$A$1:$I$89,5,0)</f>
        <v>19.191342857142857</v>
      </c>
      <c r="AK8" s="13">
        <f t="shared" si="35"/>
        <v>6.2705258815220457</v>
      </c>
      <c r="AL8" s="20">
        <f t="shared" si="4"/>
        <v>44.346088053174704</v>
      </c>
      <c r="AM8" s="59">
        <f t="shared" si="5"/>
        <v>307.12386583095247</v>
      </c>
      <c r="AN8" s="59">
        <f ca="1">AVERAGE(OFFSET($AM$3,0,0,'Données projet'!$E$10+1,1))-AVERAGE(OFFSET($H$3,0,0,'Données projet'!$E$10+1,1))</f>
        <v>335.67808000437594</v>
      </c>
      <c r="AO8" s="59">
        <f t="shared" si="36"/>
        <v>290.40784797219641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11.245555555555555</v>
      </c>
      <c r="N9" s="13">
        <f>IF('Données projet'!$A$36&gt;35,N8+M9-V8,IF(A9&lt;'Données projet'!$A$36,$K$205^A9,IF(A9='Données projet'!$A$36,'Données projet'!$B$36,N8+M9-V8)))</f>
        <v>5.8715280527078697</v>
      </c>
      <c r="O9" s="13">
        <f>N9*VLOOKUP('Données projet'!$B$9,Paramètres!$A$1:$I$89,3,0)*VLOOKUP('Données projet'!$B$9,Paramètres!$A$1:$I$89,5,0)</f>
        <v>3.2821841814636992</v>
      </c>
      <c r="P9" s="13">
        <f t="shared" si="33"/>
        <v>1.317145176463087</v>
      </c>
      <c r="Q9" s="20">
        <f t="shared" si="2"/>
        <v>8.010498631722486</v>
      </c>
      <c r="R9" s="59">
        <f t="shared" si="0"/>
        <v>272.0104986317225</v>
      </c>
      <c r="S9" s="59">
        <f ca="1">AVERAGE(OFFSET($R$3,0,0,'Données projet'!$E$9+1,1))-AVERAGE(OFFSET($H$3,0,0,'Données projet'!$E$9+1,1))</f>
        <v>404.93035784529889</v>
      </c>
      <c r="T9" s="59">
        <f t="shared" si="34"/>
        <v>534.37689844719353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8.2014285714285702</v>
      </c>
      <c r="AI9" s="13">
        <f>IF('Données projet'!$A$62&gt;35,AI8+AH9-AQ8,IF(A9&lt;'Données projet'!$A$62,$AF$205^A9,IF(A9='Données projet'!$A$62,'Données projet'!$B$62,AI8+AH9-AQ8)))</f>
        <v>49.208571428571425</v>
      </c>
      <c r="AJ9" s="13">
        <f>AI9*VLOOKUP('Données projet'!$B$10,Paramètres!$A$1:$I$89,3,0)*VLOOKUP('Données projet'!$B$10,Paramètres!$A$1:$I$89,5,0)</f>
        <v>23.029611428571428</v>
      </c>
      <c r="AK9" s="13">
        <f t="shared" si="35"/>
        <v>7.3666241722189723</v>
      </c>
      <c r="AL9" s="20">
        <f t="shared" si="4"/>
        <v>52.940110338043276</v>
      </c>
      <c r="AM9" s="59">
        <f t="shared" si="5"/>
        <v>316.94011033804327</v>
      </c>
      <c r="AN9" s="59">
        <f ca="1">AVERAGE(OFFSET($AM$3,0,0,'Données projet'!$E$10+1,1))-AVERAGE(OFFSET($H$3,0,0,'Données projet'!$E$10+1,1))</f>
        <v>335.67808000437594</v>
      </c>
      <c r="AO9" s="59">
        <f t="shared" si="36"/>
        <v>290.40784797219641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11.245555555555555</v>
      </c>
      <c r="N10" s="13">
        <f>IF('Données projet'!$A$36&gt;35,N9+M10-V9,IF(A10&lt;'Données projet'!$A$36,$K$205^A10,IF(A10='Données projet'!$A$36,'Données projet'!$B$36,N9+M10-V9)))</f>
        <v>7.8863551360995965</v>
      </c>
      <c r="O10" s="13">
        <f>N10*VLOOKUP('Données projet'!$B$9,Paramètres!$A$1:$I$89,3,0)*VLOOKUP('Données projet'!$B$9,Paramètres!$A$1:$I$89,5,0)</f>
        <v>4.4084725210796742</v>
      </c>
      <c r="P10" s="13">
        <f t="shared" si="33"/>
        <v>1.7094053690107271</v>
      </c>
      <c r="Q10" s="20">
        <f t="shared" si="2"/>
        <v>10.655303991907449</v>
      </c>
      <c r="R10" s="59">
        <f t="shared" si="0"/>
        <v>275.87752621412966</v>
      </c>
      <c r="S10" s="59">
        <f ca="1">AVERAGE(OFFSET($R$3,0,0,'Données projet'!$E$9+1,1))-AVERAGE(OFFSET($H$3,0,0,'Données projet'!$E$9+1,1))</f>
        <v>404.93035784529889</v>
      </c>
      <c r="T10" s="59">
        <f t="shared" si="34"/>
        <v>534.37689844719353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8.2014285714285702</v>
      </c>
      <c r="AI10" s="13">
        <f>IF('Données projet'!$A$62&gt;35,AI9+AH10-AQ9,IF(A10&lt;'Données projet'!$A$62,$AF$205^A10,IF(A10='Données projet'!$A$62,'Données projet'!$B$62,AI9+AH10-AQ9)))</f>
        <v>57.41</v>
      </c>
      <c r="AJ10" s="13">
        <f>AI10*VLOOKUP('Données projet'!$B$10,Paramètres!$A$1:$I$89,3,0)*VLOOKUP('Données projet'!$B$10,Paramètres!$A$1:$I$89,5,0)</f>
        <v>26.867879999999996</v>
      </c>
      <c r="AK10" s="13">
        <f t="shared" si="35"/>
        <v>8.441559716413364</v>
      </c>
      <c r="AL10" s="20">
        <f t="shared" si="4"/>
        <v>61.497274172753265</v>
      </c>
      <c r="AM10" s="59">
        <f t="shared" si="5"/>
        <v>326.71949639497552</v>
      </c>
      <c r="AN10" s="59">
        <f ca="1">AVERAGE(OFFSET($AM$3,0,0,'Données projet'!$E$10+1,1))-AVERAGE(OFFSET($H$3,0,0,'Données projet'!$E$10+1,1))</f>
        <v>335.67808000437594</v>
      </c>
      <c r="AO10" s="59">
        <f t="shared" si="36"/>
        <v>290.40784797219641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11.245555555555555</v>
      </c>
      <c r="N11" s="13">
        <f>IF('Données projet'!$A$36&gt;35,N10+M11-V10,IF(A11&lt;'Données projet'!$A$36,$K$205^A11,IF(A11='Données projet'!$A$36,'Données projet'!$B$36,N10+M11-V10)))</f>
        <v>10.592574330629516</v>
      </c>
      <c r="O11" s="13">
        <f>N11*VLOOKUP('Données projet'!$B$9,Paramètres!$A$1:$I$89,3,0)*VLOOKUP('Données projet'!$B$9,Paramètres!$A$1:$I$89,5,0)</f>
        <v>5.9212490508218991</v>
      </c>
      <c r="P11" s="13">
        <f t="shared" si="33"/>
        <v>2.2184849231648776</v>
      </c>
      <c r="Q11" s="20">
        <f t="shared" si="2"/>
        <v>14.17670333802697</v>
      </c>
      <c r="R11" s="59">
        <f t="shared" si="0"/>
        <v>280.62114778247144</v>
      </c>
      <c r="S11" s="59">
        <f ca="1">AVERAGE(OFFSET($R$3,0,0,'Données projet'!$E$9+1,1))-AVERAGE(OFFSET($H$3,0,0,'Données projet'!$E$9+1,1))</f>
        <v>404.93035784529889</v>
      </c>
      <c r="T11" s="59">
        <f t="shared" si="34"/>
        <v>534.37689844719353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8.2014285714285702</v>
      </c>
      <c r="AI11" s="13">
        <f>IF('Données projet'!$A$62&gt;35,AI10+AH11-AQ10,IF(A11&lt;'Données projet'!$A$62,$AF$205^A11,IF(A11='Données projet'!$A$62,'Données projet'!$B$62,AI10+AH11-AQ10)))</f>
        <v>65.611428571428561</v>
      </c>
      <c r="AJ11" s="13">
        <f>AI11*VLOOKUP('Données projet'!$B$10,Paramètres!$A$1:$I$89,3,0)*VLOOKUP('Données projet'!$B$10,Paramètres!$A$1:$I$89,5,0)</f>
        <v>30.706148571428564</v>
      </c>
      <c r="AK11" s="13">
        <f t="shared" si="35"/>
        <v>9.4987045920791768</v>
      </c>
      <c r="AL11" s="20">
        <f t="shared" si="4"/>
        <v>70.023452593109326</v>
      </c>
      <c r="AM11" s="59">
        <f t="shared" si="5"/>
        <v>336.46789703755377</v>
      </c>
      <c r="AN11" s="59">
        <f ca="1">AVERAGE(OFFSET($AM$3,0,0,'Données projet'!$E$10+1,1))-AVERAGE(OFFSET($H$3,0,0,'Données projet'!$E$10+1,1))</f>
        <v>335.67808000437594</v>
      </c>
      <c r="AO11" s="59">
        <f t="shared" si="36"/>
        <v>290.40784797219641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11.245555555555555</v>
      </c>
      <c r="N12" s="13">
        <f>IF('Données projet'!$A$36&gt;35,N11+M12-V11,IF(A12&lt;'Données projet'!$A$36,$K$205^A12,IF(A12='Données projet'!$A$36,'Données projet'!$B$36,N11+M12-V11)))</f>
        <v>14.227438279606069</v>
      </c>
      <c r="O12" s="13">
        <f>N12*VLOOKUP('Données projet'!$B$9,Paramètres!$A$1:$I$89,3,0)*VLOOKUP('Données projet'!$B$9,Paramètres!$A$1:$I$89,5,0)</f>
        <v>7.953137998299793</v>
      </c>
      <c r="P12" s="13">
        <f t="shared" si="33"/>
        <v>2.8791739183305358</v>
      </c>
      <c r="Q12" s="20">
        <f t="shared" si="2"/>
        <v>18.866276588131154</v>
      </c>
      <c r="R12" s="59">
        <f t="shared" si="0"/>
        <v>286.53294325479783</v>
      </c>
      <c r="S12" s="59">
        <f ca="1">AVERAGE(OFFSET($R$3,0,0,'Données projet'!$E$9+1,1))-AVERAGE(OFFSET($H$3,0,0,'Données projet'!$E$9+1,1))</f>
        <v>404.93035784529889</v>
      </c>
      <c r="T12" s="59">
        <f t="shared" si="34"/>
        <v>534.37689844719353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8.2014285714285702</v>
      </c>
      <c r="AI12" s="13">
        <f>IF('Données projet'!$A$62&gt;35,AI11+AH12-AQ11,IF(A12&lt;'Données projet'!$A$62,$AF$205^A12,IF(A12='Données projet'!$A$62,'Données projet'!$B$62,AI11+AH12-AQ11)))</f>
        <v>73.812857142857126</v>
      </c>
      <c r="AJ12" s="13">
        <f>AI12*VLOOKUP('Données projet'!$B$10,Paramètres!$A$1:$I$89,3,0)*VLOOKUP('Données projet'!$B$10,Paramètres!$A$1:$I$89,5,0)</f>
        <v>34.544417142857135</v>
      </c>
      <c r="AK12" s="13">
        <f t="shared" si="35"/>
        <v>10.540537319423553</v>
      </c>
      <c r="AL12" s="20">
        <f t="shared" si="4"/>
        <v>78.522962355138873</v>
      </c>
      <c r="AM12" s="59">
        <f t="shared" si="5"/>
        <v>346.18962902180556</v>
      </c>
      <c r="AN12" s="59">
        <f ca="1">AVERAGE(OFFSET($AM$3,0,0,'Données projet'!$E$10+1,1))-AVERAGE(OFFSET($H$3,0,0,'Données projet'!$E$10+1,1))</f>
        <v>335.67808000437594</v>
      </c>
      <c r="AO12" s="59">
        <f t="shared" si="36"/>
        <v>290.40784797219641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11.245555555555555</v>
      </c>
      <c r="N13" s="13">
        <f>IF('Données projet'!$A$36&gt;35,N12+M13-V12,IF(A13&lt;'Données projet'!$A$36,$K$205^A13,IF(A13='Données projet'!$A$36,'Données projet'!$B$36,N12+M13-V12)))</f>
        <v>19.109613365155429</v>
      </c>
      <c r="O13" s="13">
        <f>N13*VLOOKUP('Données projet'!$B$9,Paramètres!$A$1:$I$89,3,0)*VLOOKUP('Données projet'!$B$9,Paramètres!$A$1:$I$89,5,0)</f>
        <v>10.682273871121886</v>
      </c>
      <c r="P13" s="13">
        <f t="shared" si="33"/>
        <v>3.7366232988272285</v>
      </c>
      <c r="Q13" s="20">
        <f t="shared" si="2"/>
        <v>25.112912570994709</v>
      </c>
      <c r="R13" s="59">
        <f t="shared" si="0"/>
        <v>294.00180145988355</v>
      </c>
      <c r="S13" s="59">
        <f ca="1">AVERAGE(OFFSET($R$3,0,0,'Données projet'!$E$9+1,1))-AVERAGE(OFFSET($H$3,0,0,'Données projet'!$E$9+1,1))</f>
        <v>404.93035784529889</v>
      </c>
      <c r="T13" s="59">
        <f t="shared" si="34"/>
        <v>534.37689844719353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8.2014285714285702</v>
      </c>
      <c r="AI13" s="13">
        <f>IF('Données projet'!$A$62&gt;35,AI12+AH13-AQ12,IF(A13&lt;'Données projet'!$A$62,$AF$205^A13,IF(A13='Données projet'!$A$62,'Données projet'!$B$62,AI12+AH13-AQ12)))</f>
        <v>82.014285714285691</v>
      </c>
      <c r="AJ13" s="13">
        <f>AI13*VLOOKUP('Données projet'!$B$10,Paramètres!$A$1:$I$89,3,0)*VLOOKUP('Données projet'!$B$10,Paramètres!$A$1:$I$89,5,0)</f>
        <v>38.382685714285699</v>
      </c>
      <c r="AK13" s="13">
        <f t="shared" si="35"/>
        <v>11.568953324671821</v>
      </c>
      <c r="AL13" s="20">
        <f t="shared" si="4"/>
        <v>86.999104659517684</v>
      </c>
      <c r="AM13" s="59">
        <f t="shared" si="5"/>
        <v>355.88799354840654</v>
      </c>
      <c r="AN13" s="59">
        <f ca="1">AVERAGE(OFFSET($AM$3,0,0,'Données projet'!$E$10+1,1))-AVERAGE(OFFSET($H$3,0,0,'Données projet'!$E$10+1,1))</f>
        <v>335.67808000437594</v>
      </c>
      <c r="AO13" s="59">
        <f t="shared" si="36"/>
        <v>290.40784797219641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11.245555555555555</v>
      </c>
      <c r="N14" s="13">
        <f>IF('Données projet'!$A$36&gt;35,N13+M14-V13,IF(A14&lt;'Données projet'!$A$36,$K$205^A14,IF(A14='Données projet'!$A$36,'Données projet'!$B$36,N13+M14-V13)))</f>
        <v>25.667117002305357</v>
      </c>
      <c r="O14" s="13">
        <f>N14*VLOOKUP('Données projet'!$B$9,Paramètres!$A$1:$I$89,3,0)*VLOOKUP('Données projet'!$B$9,Paramètres!$A$1:$I$89,5,0)</f>
        <v>14.347918404288695</v>
      </c>
      <c r="P14" s="13">
        <f t="shared" si="33"/>
        <v>4.8494304524106076</v>
      </c>
      <c r="Q14" s="20">
        <f t="shared" si="2"/>
        <v>33.435382592084615</v>
      </c>
      <c r="R14" s="59">
        <f t="shared" si="0"/>
        <v>303.54649370319578</v>
      </c>
      <c r="S14" s="59">
        <f ca="1">AVERAGE(OFFSET($R$3,0,0,'Données projet'!$E$9+1,1))-AVERAGE(OFFSET($H$3,0,0,'Données projet'!$E$9+1,1))</f>
        <v>404.93035784529889</v>
      </c>
      <c r="T14" s="59">
        <f t="shared" si="34"/>
        <v>534.37689844719353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8.2014285714285702</v>
      </c>
      <c r="AI14" s="13">
        <f>IF('Données projet'!$A$62&gt;35,AI13+AH14-AQ13,IF(A14&lt;'Données projet'!$A$62,$AF$205^A14,IF(A14='Données projet'!$A$62,'Données projet'!$B$62,AI13+AH14-AQ13)))</f>
        <v>90.215714285714256</v>
      </c>
      <c r="AJ14" s="13">
        <f>AI14*VLOOKUP('Données projet'!$B$10,Paramètres!$A$1:$I$89,3,0)*VLOOKUP('Données projet'!$B$10,Paramètres!$A$1:$I$89,5,0)</f>
        <v>42.220954285714278</v>
      </c>
      <c r="AK14" s="13">
        <f t="shared" si="35"/>
        <v>12.585447012154276</v>
      </c>
      <c r="AL14" s="20">
        <f t="shared" si="4"/>
        <v>95.454482260454384</v>
      </c>
      <c r="AM14" s="59">
        <f t="shared" si="5"/>
        <v>365.56559337156551</v>
      </c>
      <c r="AN14" s="59">
        <f ca="1">AVERAGE(OFFSET($AM$3,0,0,'Données projet'!$E$10+1,1))-AVERAGE(OFFSET($H$3,0,0,'Données projet'!$E$10+1,1))</f>
        <v>335.67808000437594</v>
      </c>
      <c r="AO14" s="59">
        <f t="shared" si="36"/>
        <v>290.40784797219641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11.245555555555555</v>
      </c>
      <c r="N15" s="13">
        <f>IF('Données projet'!$A$36&gt;35,N14+M15-V14,IF(A15&lt;'Données projet'!$A$36,$K$205^A15,IF(A15='Données projet'!$A$36,'Données projet'!$B$36,N14+M15-V14)))</f>
        <v>34.474841673735469</v>
      </c>
      <c r="O15" s="13">
        <f>N15*VLOOKUP('Données projet'!$B$9,Paramètres!$A$1:$I$89,3,0)*VLOOKUP('Données projet'!$B$9,Paramètres!$A$1:$I$89,5,0)</f>
        <v>19.271436495618129</v>
      </c>
      <c r="P15" s="13">
        <f t="shared" si="33"/>
        <v>6.293643707715562</v>
      </c>
      <c r="Q15" s="20">
        <f t="shared" si="2"/>
        <v>44.525848020806173</v>
      </c>
      <c r="R15" s="59">
        <f t="shared" si="0"/>
        <v>315.85918135413948</v>
      </c>
      <c r="S15" s="59">
        <f ca="1">AVERAGE(OFFSET($R$3,0,0,'Données projet'!$E$9+1,1))-AVERAGE(OFFSET($H$3,0,0,'Données projet'!$E$9+1,1))</f>
        <v>404.93035784529889</v>
      </c>
      <c r="T15" s="59">
        <f t="shared" si="34"/>
        <v>534.37689844719353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8.2014285714285702</v>
      </c>
      <c r="AI15" s="13">
        <f>IF('Données projet'!$A$62&gt;35,AI14+AH15-AQ14,IF(A15&lt;'Données projet'!$A$62,$AF$205^A15,IF(A15='Données projet'!$A$62,'Données projet'!$B$62,AI14+AH15-AQ14)))</f>
        <v>98.417142857142821</v>
      </c>
      <c r="AJ15" s="13">
        <f>AI15*VLOOKUP('Données projet'!$B$10,Paramètres!$A$1:$I$89,3,0)*VLOOKUP('Données projet'!$B$10,Paramètres!$A$1:$I$89,5,0)</f>
        <v>46.059222857142835</v>
      </c>
      <c r="AK15" s="13">
        <f t="shared" si="35"/>
        <v>13.591225491938175</v>
      </c>
      <c r="AL15" s="20">
        <f t="shared" si="4"/>
        <v>103.89119754131609</v>
      </c>
      <c r="AM15" s="59">
        <f t="shared" si="5"/>
        <v>375.22453087464942</v>
      </c>
      <c r="AN15" s="59">
        <f ca="1">AVERAGE(OFFSET($AM$3,0,0,'Données projet'!$E$10+1,1))-AVERAGE(OFFSET($H$3,0,0,'Données projet'!$E$10+1,1))</f>
        <v>335.67808000437594</v>
      </c>
      <c r="AO15" s="59">
        <f t="shared" si="36"/>
        <v>290.40784797219641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11.245555555555555</v>
      </c>
      <c r="N16" s="13">
        <f>IF('Données projet'!$A$36&gt;35,N15+M16-V15,IF(A16&lt;'Données projet'!$A$36,$K$205^A16,IF(A16='Données projet'!$A$36,'Données projet'!$B$36,N15+M16-V15)))</f>
        <v>46.304955415225571</v>
      </c>
      <c r="O16" s="13">
        <f>N16*VLOOKUP('Données projet'!$B$9,Paramètres!$A$1:$I$89,3,0)*VLOOKUP('Données projet'!$B$9,Paramètres!$A$1:$I$89,5,0)</f>
        <v>25.884470077111093</v>
      </c>
      <c r="P16" s="13">
        <f t="shared" si="33"/>
        <v>8.1679594146933123</v>
      </c>
      <c r="Q16" s="20">
        <f t="shared" si="2"/>
        <v>59.307981364892662</v>
      </c>
      <c r="R16" s="59">
        <f t="shared" si="0"/>
        <v>331.86353692044821</v>
      </c>
      <c r="S16" s="59">
        <f ca="1">AVERAGE(OFFSET($R$3,0,0,'Données projet'!$E$9+1,1))-AVERAGE(OFFSET($H$3,0,0,'Données projet'!$E$9+1,1))</f>
        <v>404.93035784529889</v>
      </c>
      <c r="T16" s="59">
        <f t="shared" si="34"/>
        <v>534.37689844719353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8.2014285714285702</v>
      </c>
      <c r="AI16" s="13">
        <f>IF('Données projet'!$A$62&gt;35,AI15+AH16-AQ15,IF(A16&lt;'Données projet'!$A$62,$AF$205^A16,IF(A16='Données projet'!$A$62,'Données projet'!$B$62,AI15+AH16-AQ15)))</f>
        <v>106.61857142857139</v>
      </c>
      <c r="AJ16" s="13">
        <f>AI16*VLOOKUP('Données projet'!$B$10,Paramètres!$A$1:$I$89,3,0)*VLOOKUP('Données projet'!$B$10,Paramètres!$A$1:$I$89,5,0)</f>
        <v>49.897491428571414</v>
      </c>
      <c r="AK16" s="13">
        <f t="shared" si="35"/>
        <v>14.58728321666139</v>
      </c>
      <c r="AL16" s="20">
        <f t="shared" si="4"/>
        <v>112.31098250711379</v>
      </c>
      <c r="AM16" s="59">
        <f t="shared" si="5"/>
        <v>384.86653806266935</v>
      </c>
      <c r="AN16" s="59">
        <f ca="1">AVERAGE(OFFSET($AM$3,0,0,'Données projet'!$E$10+1,1))-AVERAGE(OFFSET($H$3,0,0,'Données projet'!$E$10+1,1))</f>
        <v>335.67808000437594</v>
      </c>
      <c r="AO16" s="59">
        <f t="shared" si="36"/>
        <v>290.40784797219641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11.245555555555555</v>
      </c>
      <c r="N17" s="13">
        <f>IF('Données projet'!$A$36&gt;35,N16+M17-V16,IF(A17&lt;'Données projet'!$A$36,$K$205^A17,IF(A17='Données projet'!$A$36,'Données projet'!$B$36,N16+M17-V16)))</f>
        <v>62.194597332684488</v>
      </c>
      <c r="O17" s="13">
        <f>N17*VLOOKUP('Données projet'!$B$9,Paramètres!$A$1:$I$89,3,0)*VLOOKUP('Données projet'!$B$9,Paramètres!$A$1:$I$89,5,0)</f>
        <v>34.766779908970626</v>
      </c>
      <c r="P17" s="13">
        <f t="shared" si="33"/>
        <v>10.600466772259221</v>
      </c>
      <c r="Q17" s="20">
        <f t="shared" si="2"/>
        <v>79.014621303141979</v>
      </c>
      <c r="R17" s="59">
        <f t="shared" si="0"/>
        <v>352.79239908091972</v>
      </c>
      <c r="S17" s="59">
        <f ca="1">AVERAGE(OFFSET($R$3,0,0,'Données projet'!$E$9+1,1))-AVERAGE(OFFSET($H$3,0,0,'Données projet'!$E$9+1,1))</f>
        <v>404.93035784529889</v>
      </c>
      <c r="T17" s="59">
        <f t="shared" si="34"/>
        <v>534.37689844719353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8.2014285714285702</v>
      </c>
      <c r="AI17" s="13">
        <f>IF('Données projet'!$A$62&gt;35,AI16+AH17-AQ16,IF(A17&lt;'Données projet'!$A$62,$AF$205^A17,IF(A17='Données projet'!$A$62,'Données projet'!$B$62,AI16+AH17-AQ16)))</f>
        <v>114.81999999999995</v>
      </c>
      <c r="AJ17" s="13">
        <f>AI17*VLOOKUP('Données projet'!$B$10,Paramètres!$A$1:$I$89,3,0)*VLOOKUP('Données projet'!$B$10,Paramètres!$A$1:$I$89,5,0)</f>
        <v>53.735759999999978</v>
      </c>
      <c r="AK17" s="13">
        <f t="shared" si="35"/>
        <v>15.574452955277668</v>
      </c>
      <c r="AL17" s="20">
        <f t="shared" si="4"/>
        <v>120.71528756377522</v>
      </c>
      <c r="AM17" s="59">
        <f t="shared" si="5"/>
        <v>394.49306534155301</v>
      </c>
      <c r="AN17" s="59">
        <f ca="1">AVERAGE(OFFSET($AM$3,0,0,'Données projet'!$E$10+1,1))-AVERAGE(OFFSET($H$3,0,0,'Données projet'!$E$10+1,1))</f>
        <v>335.67808000437594</v>
      </c>
      <c r="AO17" s="59">
        <f t="shared" si="36"/>
        <v>290.40784797219641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11.245555555555555</v>
      </c>
      <c r="N18" s="13">
        <f>IF('Données projet'!$A$36&gt;35,N17+M18-V17,IF(A18&lt;'Données projet'!$A$36,$K$205^A18,IF(A18='Données projet'!$A$36,'Données projet'!$B$36,N17+M18-V17)))</f>
        <v>83.536802976876828</v>
      </c>
      <c r="O18" s="13">
        <f>N18*VLOOKUP('Données projet'!$B$9,Paramètres!$A$1:$I$89,3,0)*VLOOKUP('Données projet'!$B$9,Paramètres!$A$1:$I$89,5,0)</f>
        <v>46.697072864074151</v>
      </c>
      <c r="P18" s="13">
        <f t="shared" si="33"/>
        <v>13.757401339143543</v>
      </c>
      <c r="Q18" s="20">
        <f t="shared" si="2"/>
        <v>105.29154257060414</v>
      </c>
      <c r="R18" s="59">
        <f t="shared" si="0"/>
        <v>380.29154257060412</v>
      </c>
      <c r="S18" s="59">
        <f ca="1">AVERAGE(OFFSET($R$3,0,0,'Données projet'!$E$9+1,1))-AVERAGE(OFFSET($H$3,0,0,'Données projet'!$E$9+1,1))</f>
        <v>404.93035784529889</v>
      </c>
      <c r="T18" s="59">
        <f t="shared" si="34"/>
        <v>534.37689844719353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8.2014285714285702</v>
      </c>
      <c r="AI18" s="13">
        <f>IF('Données projet'!$A$62&gt;35,AI17+AH18-AQ17,IF(A18&lt;'Données projet'!$A$62,$AF$205^A18,IF(A18='Données projet'!$A$62,'Données projet'!$B$62,AI17+AH18-AQ17)))</f>
        <v>123.02142857142852</v>
      </c>
      <c r="AJ18" s="13">
        <f>AI18*VLOOKUP('Données projet'!$B$10,Paramètres!$A$1:$I$89,3,0)*VLOOKUP('Données projet'!$B$10,Paramètres!$A$1:$I$89,5,0)</f>
        <v>57.574028571428549</v>
      </c>
      <c r="AK18" s="13">
        <f t="shared" si="35"/>
        <v>16.553441768516468</v>
      </c>
      <c r="AL18" s="20">
        <f t="shared" si="4"/>
        <v>129.10534417540421</v>
      </c>
      <c r="AM18" s="59">
        <f t="shared" si="5"/>
        <v>404.10534417540418</v>
      </c>
      <c r="AN18" s="59">
        <f ca="1">AVERAGE(OFFSET($AM$3,0,0,'Données projet'!$E$10+1,1))-AVERAGE(OFFSET($H$3,0,0,'Données projet'!$E$10+1,1))</f>
        <v>335.67808000437594</v>
      </c>
      <c r="AO18" s="59">
        <f t="shared" si="36"/>
        <v>290.40784797219641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11.245555555555555</v>
      </c>
      <c r="N19" s="13">
        <f>IF('Données projet'!$A$36&gt;35,N18+M19-V18,IF(A19&lt;'Données projet'!$A$36,$K$205^A19,IF(A19='Données projet'!$A$36,'Données projet'!$B$36,N18+M19-V18)))</f>
        <v>112.20263094991134</v>
      </c>
      <c r="O19" s="13">
        <f>N19*VLOOKUP('Données projet'!$B$9,Paramètres!$A$1:$I$89,3,0)*VLOOKUP('Données projet'!$B$9,Paramètres!$A$1:$I$89,5,0)</f>
        <v>62.721270701000442</v>
      </c>
      <c r="P19" s="13">
        <f t="shared" si="33"/>
        <v>17.854505435700844</v>
      </c>
      <c r="Q19" s="20">
        <f t="shared" si="2"/>
        <v>140.33614343808804</v>
      </c>
      <c r="R19" s="59">
        <f t="shared" si="0"/>
        <v>416.5583656603103</v>
      </c>
      <c r="S19" s="59">
        <f ca="1">AVERAGE(OFFSET($R$3,0,0,'Données projet'!$E$9+1,1))-AVERAGE(OFFSET($H$3,0,0,'Données projet'!$E$9+1,1))</f>
        <v>404.93035784529889</v>
      </c>
      <c r="T19" s="59">
        <f t="shared" si="34"/>
        <v>534.37689844719353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8.2014285714285702</v>
      </c>
      <c r="AI19" s="13">
        <f>IF('Données projet'!$A$62&gt;35,AI18+AH19-AQ18,IF(A19&lt;'Données projet'!$A$62,$AF$205^A19,IF(A19='Données projet'!$A$62,'Données projet'!$B$62,AI18+AH19-AQ18)))</f>
        <v>131.22285714285709</v>
      </c>
      <c r="AJ19" s="13">
        <f>AI19*VLOOKUP('Données projet'!$B$10,Paramètres!$A$1:$I$89,3,0)*VLOOKUP('Données projet'!$B$10,Paramètres!$A$1:$I$89,5,0)</f>
        <v>61.41229714285712</v>
      </c>
      <c r="AK19" s="13">
        <f t="shared" si="35"/>
        <v>17.524857108784683</v>
      </c>
      <c r="AL19" s="20">
        <f t="shared" si="4"/>
        <v>137.48221032160947</v>
      </c>
      <c r="AM19" s="59">
        <f t="shared" si="5"/>
        <v>413.70443254383167</v>
      </c>
      <c r="AN19" s="59">
        <f ca="1">AVERAGE(OFFSET($AM$3,0,0,'Données projet'!$E$10+1,1))-AVERAGE(OFFSET($H$3,0,0,'Données projet'!$E$10+1,1))</f>
        <v>335.67808000437594</v>
      </c>
      <c r="AO19" s="59">
        <f t="shared" si="36"/>
        <v>290.40784797219641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11.245555555555555</v>
      </c>
      <c r="N20" s="13">
        <f>IF('Données projet'!$A$36&gt;35,N19+M20-V19,IF(A20&lt;'Données projet'!$A$36,$K$205^A20,IF(A20='Données projet'!$A$36,'Données projet'!$B$36,N19+M20-V19)))</f>
        <v>150.70519751117101</v>
      </c>
      <c r="O20" s="13">
        <f>N20*VLOOKUP('Données projet'!$B$9,Paramètres!$A$1:$I$89,3,0)*VLOOKUP('Données projet'!$B$9,Paramètres!$A$1:$I$89,5,0)</f>
        <v>84.244205408744605</v>
      </c>
      <c r="P20" s="13">
        <f t="shared" si="33"/>
        <v>23.171771797224942</v>
      </c>
      <c r="Q20" s="20">
        <f t="shared" si="2"/>
        <v>187.08282696706362</v>
      </c>
      <c r="R20" s="59">
        <f t="shared" si="0"/>
        <v>464.52727141150808</v>
      </c>
      <c r="S20" s="59">
        <f ca="1">AVERAGE(OFFSET($R$3,0,0,'Données projet'!$E$9+1,1))-AVERAGE(OFFSET($H$3,0,0,'Données projet'!$E$9+1,1))</f>
        <v>404.93035784529889</v>
      </c>
      <c r="T20" s="59">
        <f t="shared" si="34"/>
        <v>534.37689844719353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8.2014285714285702</v>
      </c>
      <c r="AI20" s="13">
        <f>IF('Données projet'!$A$62&gt;35,AI19+AH20-AQ19,IF(A20&lt;'Données projet'!$A$62,$AF$205^A20,IF(A20='Données projet'!$A$62,'Données projet'!$B$62,AI19+AH20-AQ19)))</f>
        <v>139.42428571428567</v>
      </c>
      <c r="AJ20" s="13">
        <f>AI20*VLOOKUP('Données projet'!$B$10,Paramètres!$A$1:$I$89,3,0)*VLOOKUP('Données projet'!$B$10,Paramètres!$A$1:$I$89,5,0)</f>
        <v>65.250565714285699</v>
      </c>
      <c r="AK20" s="13">
        <f t="shared" si="35"/>
        <v>18.489226205273241</v>
      </c>
      <c r="AL20" s="20">
        <f t="shared" si="4"/>
        <v>145.84680425989848</v>
      </c>
      <c r="AM20" s="59">
        <f t="shared" si="5"/>
        <v>423.29124870434293</v>
      </c>
      <c r="AN20" s="59">
        <f ca="1">AVERAGE(OFFSET($AM$3,0,0,'Données projet'!$E$10+1,1))-AVERAGE(OFFSET($H$3,0,0,'Données projet'!$E$10+1,1))</f>
        <v>335.67808000437594</v>
      </c>
      <c r="AO20" s="59">
        <f t="shared" si="36"/>
        <v>290.40784797219641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202.42</v>
      </c>
      <c r="L21" s="12">
        <f>VLOOKUP(A21,'Données projet'!$A$35:$I$55,9,0)</f>
        <v>11.245555555555555</v>
      </c>
      <c r="M21" s="12">
        <f t="array" ref="M21">INDEX(L:L,MIN(IF(ISNUMBER(L21:L217),ROW(L21:L217),"")))</f>
        <v>11.245555555555555</v>
      </c>
      <c r="N21" s="13">
        <f>IF('Données projet'!$A$36&gt;35,N20+M21-V20,IF(A21&lt;'Données projet'!$A$36,$K$205^A21,IF(A21='Données projet'!$A$36,'Données projet'!$B$36,N20+M21-V20)))</f>
        <v>202.42</v>
      </c>
      <c r="O21" s="13">
        <f>N21*VLOOKUP('Données projet'!$B$9,Paramètres!$A$1:$I$89,3,0)*VLOOKUP('Données projet'!$B$9,Paramètres!$A$1:$I$89,5,0)</f>
        <v>113.15278000000001</v>
      </c>
      <c r="P21" s="13">
        <f t="shared" si="33"/>
        <v>30.072578047950454</v>
      </c>
      <c r="Q21" s="20">
        <f t="shared" si="2"/>
        <v>249.45083193351374</v>
      </c>
      <c r="R21" s="59">
        <f t="shared" si="0"/>
        <v>528.1174986001804</v>
      </c>
      <c r="S21" s="59">
        <f ca="1">AVERAGE(OFFSET($R$3,0,0,'Données projet'!$E$9+1,1))-AVERAGE(OFFSET($H$3,0,0,'Données projet'!$E$9+1,1))</f>
        <v>404.93035784529889</v>
      </c>
      <c r="T21" s="59">
        <f t="shared" si="34"/>
        <v>534.37689844719353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74.829999999999984</v>
      </c>
      <c r="W21" s="16">
        <f>IF(ISNA(VLOOKUP(A21,'Données projet'!$A$35:$I$55,5,0)),0%,VLOOKUP(A21,'Données projet'!$A$35:$I$55,5,0)*VLOOKUP('Données projet'!$B$9,Paramètres!$A$1:$I$89,7,0))</f>
        <v>0.13750000000000001</v>
      </c>
      <c r="X21" s="16">
        <f>IF(ISNA(VLOOKUP(A21,'Données projet'!$A$35:$I$55,6,0)),0%,VLOOKUP(A21,'Données projet'!$A$35:$I$55,6,0)*VLOOKUP('Données projet'!$B$9,Paramètres!$A$1:$I$89,7,0))</f>
        <v>0.20350000000000001</v>
      </c>
      <c r="Y21" s="16">
        <f>IF(ISNA(VLOOKUP(A21,'Données projet'!$A$35:$I$55,7,0)),0%,VLOOKUP(A21,'Données projet'!$A$35:$I$55,7,0))</f>
        <v>0.38</v>
      </c>
      <c r="Z21" s="21">
        <f>EXP(-LN(2)/35)*Z20+(1-EXP(-LN(2)/35))/(LN(2)/35)*V21*W21*VLOOKUP('Données projet'!$B$9,Paramètres!$A$1:$I$89,3,0)*0.475*44/12</f>
        <v>7.6298958139390658</v>
      </c>
      <c r="AA21" s="21">
        <f>EXP(-LN(2)/25)*AA20+(1-EXP(-LN(2)/25))/(LN(2)/25)*Calculateur!V21*Calculateur!X21*VLOOKUP('Données projet'!$B$9,Paramètres!$A$1:$I$89,3,0)*0.475*44/12</f>
        <v>11.247783930214013</v>
      </c>
      <c r="AB21" s="21">
        <f>EXP(-LN(2)/2)*AB20+(1-EXP(-LN(2)/2))/(LN(2)/2)*V21*Y21*VLOOKUP('Données projet'!$B$9,Paramètres!$A$1:$I$89,3,0)*0.475*44/12</f>
        <v>17.997272354653987</v>
      </c>
      <c r="AC21" s="22">
        <f t="shared" si="3"/>
        <v>36.874952098807064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8.2014285714285702</v>
      </c>
      <c r="AI21" s="13">
        <f>IF('Données projet'!$A$62&gt;35,AI20+AH21-AQ20,IF(A21&lt;'Données projet'!$A$62,$AF$205^A21,IF(A21='Données projet'!$A$62,'Données projet'!$B$62,AI20+AH21-AQ20)))</f>
        <v>147.62571428571425</v>
      </c>
      <c r="AJ21" s="13">
        <f>AI21*VLOOKUP('Données projet'!$B$10,Paramètres!$A$1:$I$89,3,0)*VLOOKUP('Données projet'!$B$10,Paramètres!$A$1:$I$89,5,0)</f>
        <v>69.08883428571427</v>
      </c>
      <c r="AK21" s="13">
        <f t="shared" si="35"/>
        <v>19.447010756261072</v>
      </c>
      <c r="AL21" s="20">
        <f t="shared" si="4"/>
        <v>154.19993011477371</v>
      </c>
      <c r="AM21" s="59">
        <f t="shared" si="5"/>
        <v>432.86659678144042</v>
      </c>
      <c r="AN21" s="59">
        <f ca="1">AVERAGE(OFFSET($AM$3,0,0,'Données projet'!$E$10+1,1))-AVERAGE(OFFSET($H$3,0,0,'Données projet'!$E$10+1,1))</f>
        <v>335.67808000437594</v>
      </c>
      <c r="AO21" s="59">
        <f t="shared" si="36"/>
        <v>290.40784797219641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26.928333333333338</v>
      </c>
      <c r="N22" s="13">
        <f>IF('Données projet'!$A$36&gt;35,N21+M22-V21,IF(A22&lt;'Données projet'!$A$36,$K$205^A22,IF(A22='Données projet'!$A$36,'Données projet'!$B$36,N21+M22-V21)))</f>
        <v>154.51833333333335</v>
      </c>
      <c r="O22" s="13">
        <f>N22*VLOOKUP('Données projet'!$B$9,Paramètres!$A$1:$I$89,3,0)*VLOOKUP('Données projet'!$B$9,Paramètres!$A$1:$I$89,5,0)</f>
        <v>86.375748333333348</v>
      </c>
      <c r="P22" s="13">
        <f t="shared" si="33"/>
        <v>23.689062822194892</v>
      </c>
      <c r="Q22" s="20">
        <f t="shared" si="2"/>
        <v>191.696212762545</v>
      </c>
      <c r="R22" s="59">
        <f t="shared" si="0"/>
        <v>471.58510165143389</v>
      </c>
      <c r="S22" s="59">
        <f ca="1">AVERAGE(OFFSET($R$3,0,0,'Données projet'!$E$9+1,1))-AVERAGE(OFFSET($H$3,0,0,'Données projet'!$E$9+1,1))</f>
        <v>404.93035784529889</v>
      </c>
      <c r="T22" s="59">
        <f t="shared" si="34"/>
        <v>534.37689844719353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7.4802782108046451</v>
      </c>
      <c r="AA22" s="21">
        <f>EXP(-LN(2)/25)*AA21+(1-EXP(-LN(2)/25))/(LN(2)/25)*Calculateur!V22*Calculateur!X22*VLOOKUP('Données projet'!$B$9,Paramètres!$A$1:$I$89,3,0)*0.475*44/12</f>
        <v>10.94021268714706</v>
      </c>
      <c r="AB22" s="21">
        <f>EXP(-LN(2)/2)*AB21+(1-EXP(-LN(2)/2))/(LN(2)/2)*V22*Y22*VLOOKUP('Données projet'!$B$9,Paramètres!$A$1:$I$89,3,0)*0.475*44/12</f>
        <v>12.725993324837019</v>
      </c>
      <c r="AC22" s="22">
        <f t="shared" si="3"/>
        <v>31.146484222788722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8.2014285714285702</v>
      </c>
      <c r="AI22" s="13">
        <f>IF('Données projet'!$A$62&gt;35,AI21+AH22-AQ21,IF(A22&lt;'Données projet'!$A$62,$AF$205^A22,IF(A22='Données projet'!$A$62,'Données projet'!$B$62,AI21+AH22-AQ21)))</f>
        <v>155.82714285714283</v>
      </c>
      <c r="AJ22" s="13">
        <f>AI22*VLOOKUP('Données projet'!$B$10,Paramètres!$A$1:$I$89,3,0)*VLOOKUP('Données projet'!$B$10,Paramètres!$A$1:$I$89,5,0)</f>
        <v>72.927102857142842</v>
      </c>
      <c r="AK22" s="13">
        <f t="shared" si="35"/>
        <v>20.398618262859163</v>
      </c>
      <c r="AL22" s="20">
        <f t="shared" si="4"/>
        <v>162.5422976173368</v>
      </c>
      <c r="AM22" s="59">
        <f t="shared" si="5"/>
        <v>442.43118650622569</v>
      </c>
      <c r="AN22" s="59">
        <f ca="1">AVERAGE(OFFSET($AM$3,0,0,'Données projet'!$E$10+1,1))-AVERAGE(OFFSET($H$3,0,0,'Données projet'!$E$10+1,1))</f>
        <v>335.67808000437594</v>
      </c>
      <c r="AO22" s="59">
        <f t="shared" si="36"/>
        <v>290.40784797219641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26.928333333333338</v>
      </c>
      <c r="N23" s="13">
        <f>IF('Données projet'!$A$36&gt;35,N22+M23-V22,IF(A23&lt;'Données projet'!$A$36,$K$205^A23,IF(A23='Données projet'!$A$36,'Données projet'!$B$36,N22+M23-V22)))</f>
        <v>181.44666666666669</v>
      </c>
      <c r="O23" s="13">
        <f>N23*VLOOKUP('Données projet'!$B$9,Paramètres!$A$1:$I$89,3,0)*VLOOKUP('Données projet'!$B$9,Paramètres!$A$1:$I$89,5,0)</f>
        <v>101.42868666666668</v>
      </c>
      <c r="P23" s="13">
        <f t="shared" si="33"/>
        <v>27.30208092704186</v>
      </c>
      <c r="Q23" s="20">
        <f t="shared" si="2"/>
        <v>224.20608689237574</v>
      </c>
      <c r="R23" s="59">
        <f t="shared" si="0"/>
        <v>505.31719800348685</v>
      </c>
      <c r="S23" s="59">
        <f ca="1">AVERAGE(OFFSET($R$3,0,0,'Données projet'!$E$9+1,1))-AVERAGE(OFFSET($H$3,0,0,'Données projet'!$E$9+1,1))</f>
        <v>404.93035784529889</v>
      </c>
      <c r="T23" s="59">
        <f t="shared" si="34"/>
        <v>534.37689844719353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7.3335945176099635</v>
      </c>
      <c r="AA23" s="21">
        <f>EXP(-LN(2)/25)*AA22+(1-EXP(-LN(2)/25))/(LN(2)/25)*Calculateur!V23*Calculateur!X23*VLOOKUP('Données projet'!$B$9,Paramètres!$A$1:$I$89,3,0)*0.475*44/12</f>
        <v>10.641051995896243</v>
      </c>
      <c r="AB23" s="21">
        <f>EXP(-LN(2)/2)*AB22+(1-EXP(-LN(2)/2))/(LN(2)/2)*V23*Y23*VLOOKUP('Données projet'!$B$9,Paramètres!$A$1:$I$89,3,0)*0.475*44/12</f>
        <v>8.9986361773269952</v>
      </c>
      <c r="AC23" s="22">
        <f t="shared" si="3"/>
        <v>26.973282690833202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8.2014285714285702</v>
      </c>
      <c r="AI23" s="13">
        <f>IF('Données projet'!$A$62&gt;35,AI22+AH23-AQ22,IF(A23&lt;'Données projet'!$A$62,$AF$205^A23,IF(A23='Données projet'!$A$62,'Données projet'!$B$62,AI22+AH23-AQ22)))</f>
        <v>164.02857142857141</v>
      </c>
      <c r="AJ23" s="13">
        <f>AI23*VLOOKUP('Données projet'!$B$10,Paramètres!$A$1:$I$89,3,0)*VLOOKUP('Données projet'!$B$10,Paramètres!$A$1:$I$89,5,0)</f>
        <v>76.765371428571427</v>
      </c>
      <c r="AK23" s="13">
        <f t="shared" si="35"/>
        <v>21.344410908634686</v>
      </c>
      <c r="AL23" s="20">
        <f t="shared" si="4"/>
        <v>170.87453757063398</v>
      </c>
      <c r="AM23" s="59">
        <f t="shared" si="5"/>
        <v>451.98564868174515</v>
      </c>
      <c r="AN23" s="59">
        <f ca="1">AVERAGE(OFFSET($AM$3,0,0,'Données projet'!$E$10+1,1))-AVERAGE(OFFSET($H$3,0,0,'Données projet'!$E$10+1,1))</f>
        <v>335.67808000437594</v>
      </c>
      <c r="AO23" s="59">
        <f t="shared" si="36"/>
        <v>290.40784797219641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26.928333333333338</v>
      </c>
      <c r="N24" s="13">
        <f>IF('Données projet'!$A$36&gt;35,N23+M24-V23,IF(A24&lt;'Données projet'!$A$36,$K$205^A24,IF(A24='Données projet'!$A$36,'Données projet'!$B$36,N23+M24-V23)))</f>
        <v>208.37500000000003</v>
      </c>
      <c r="O24" s="13">
        <f>N24*VLOOKUP('Données projet'!$B$9,Paramètres!$A$1:$I$89,3,0)*VLOOKUP('Données projet'!$B$9,Paramètres!$A$1:$I$89,5,0)</f>
        <v>116.48162500000001</v>
      </c>
      <c r="P24" s="13">
        <f t="shared" si="33"/>
        <v>30.852980296833646</v>
      </c>
      <c r="Q24" s="20">
        <f t="shared" si="2"/>
        <v>256.60777089198524</v>
      </c>
      <c r="R24" s="59">
        <f t="shared" si="0"/>
        <v>538.94110422531855</v>
      </c>
      <c r="S24" s="59">
        <f ca="1">AVERAGE(OFFSET($R$3,0,0,'Données projet'!$E$9+1,1))-AVERAGE(OFFSET($H$3,0,0,'Données projet'!$E$9+1,1))</f>
        <v>404.93035784529889</v>
      </c>
      <c r="T24" s="59">
        <f t="shared" si="34"/>
        <v>534.37689844719353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7.1897872021706108</v>
      </c>
      <c r="AA24" s="21">
        <f>EXP(-LN(2)/25)*AA23+(1-EXP(-LN(2)/25))/(LN(2)/25)*Calculateur!V24*Calculateur!X24*VLOOKUP('Données projet'!$B$9,Paramètres!$A$1:$I$89,3,0)*0.475*44/12</f>
        <v>10.350071869479857</v>
      </c>
      <c r="AB24" s="21">
        <f>EXP(-LN(2)/2)*AB23+(1-EXP(-LN(2)/2))/(LN(2)/2)*V24*Y24*VLOOKUP('Données projet'!$B$9,Paramètres!$A$1:$I$89,3,0)*0.475*44/12</f>
        <v>6.3629966624185101</v>
      </c>
      <c r="AC24" s="22">
        <f t="shared" si="3"/>
        <v>23.902855734068979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8.2014285714285702</v>
      </c>
      <c r="AI24" s="13">
        <f>IF('Données projet'!$A$62&gt;35,AI23+AH24-AQ23,IF(A24&lt;'Données projet'!$A$62,$AF$205^A24,IF(A24='Données projet'!$A$62,'Données projet'!$B$62,AI23+AH24-AQ23)))</f>
        <v>172.23</v>
      </c>
      <c r="AJ24" s="13">
        <f>AI24*VLOOKUP('Données projet'!$B$10,Paramètres!$A$1:$I$89,3,0)*VLOOKUP('Données projet'!$B$10,Paramètres!$A$1:$I$89,5,0)</f>
        <v>80.603639999999999</v>
      </c>
      <c r="AK24" s="13">
        <f t="shared" si="35"/>
        <v>22.284712612841446</v>
      </c>
      <c r="AL24" s="20">
        <f t="shared" si="4"/>
        <v>179.19721413403215</v>
      </c>
      <c r="AM24" s="59">
        <f t="shared" si="5"/>
        <v>461.53054746736547</v>
      </c>
      <c r="AN24" s="59">
        <f ca="1">AVERAGE(OFFSET($AM$3,0,0,'Données projet'!$E$10+1,1))-AVERAGE(OFFSET($H$3,0,0,'Données projet'!$E$10+1,1))</f>
        <v>335.67808000437594</v>
      </c>
      <c r="AO24" s="59">
        <f t="shared" si="36"/>
        <v>290.40784797219641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26.928333333333338</v>
      </c>
      <c r="N25" s="13">
        <f>IF('Données projet'!$A$36&gt;35,N24+M25-V24,IF(A25&lt;'Données projet'!$A$36,$K$205^A25,IF(A25='Données projet'!$A$36,'Données projet'!$B$36,N24+M25-V24)))</f>
        <v>235.30333333333337</v>
      </c>
      <c r="O25" s="13">
        <f>N25*VLOOKUP('Données projet'!$B$9,Paramètres!$A$1:$I$89,3,0)*VLOOKUP('Données projet'!$B$9,Paramètres!$A$1:$I$89,5,0)</f>
        <v>131.53456333333335</v>
      </c>
      <c r="P25" s="13">
        <f t="shared" si="33"/>
        <v>34.350709316889393</v>
      </c>
      <c r="Q25" s="20">
        <f t="shared" si="2"/>
        <v>288.91684986580464</v>
      </c>
      <c r="R25" s="59">
        <f t="shared" si="0"/>
        <v>572.47240542136024</v>
      </c>
      <c r="S25" s="59">
        <f ca="1">AVERAGE(OFFSET($R$3,0,0,'Données projet'!$E$9+1,1))-AVERAGE(OFFSET($H$3,0,0,'Données projet'!$E$9+1,1))</f>
        <v>404.93035784529889</v>
      </c>
      <c r="T25" s="59">
        <f t="shared" si="34"/>
        <v>534.37689844719353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7.0487998604732223</v>
      </c>
      <c r="AA25" s="21">
        <f>EXP(-LN(2)/25)*AA24+(1-EXP(-LN(2)/25))/(LN(2)/25)*Calculateur!V25*Calculateur!X25*VLOOKUP('Données projet'!$B$9,Paramètres!$A$1:$I$89,3,0)*0.475*44/12</f>
        <v>10.067048609922306</v>
      </c>
      <c r="AB25" s="21">
        <f>EXP(-LN(2)/2)*AB24+(1-EXP(-LN(2)/2))/(LN(2)/2)*V25*Y25*VLOOKUP('Données projet'!$B$9,Paramètres!$A$1:$I$89,3,0)*0.475*44/12</f>
        <v>4.4993180886634976</v>
      </c>
      <c r="AC25" s="22">
        <f t="shared" si="3"/>
        <v>21.615166559059023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8.2014285714285702</v>
      </c>
      <c r="AI25" s="13">
        <f>IF('Données projet'!$A$62&gt;35,AI24+AH25-AQ24,IF(A25&lt;'Données projet'!$A$62,$AF$205^A25,IF(A25='Données projet'!$A$62,'Données projet'!$B$62,AI24+AH25-AQ24)))</f>
        <v>180.43142857142857</v>
      </c>
      <c r="AJ25" s="13">
        <f>AI25*VLOOKUP('Données projet'!$B$10,Paramètres!$A$1:$I$89,3,0)*VLOOKUP('Données projet'!$B$10,Paramètres!$A$1:$I$89,5,0)</f>
        <v>84.44190857142857</v>
      </c>
      <c r="AK25" s="13">
        <f t="shared" si="35"/>
        <v>23.219814702112629</v>
      </c>
      <c r="AL25" s="20">
        <f t="shared" si="4"/>
        <v>187.51083470141759</v>
      </c>
      <c r="AM25" s="59">
        <f t="shared" si="5"/>
        <v>471.06639025697314</v>
      </c>
      <c r="AN25" s="59">
        <f ca="1">AVERAGE(OFFSET($AM$3,0,0,'Données projet'!$E$10+1,1))-AVERAGE(OFFSET($H$3,0,0,'Données projet'!$E$10+1,1))</f>
        <v>335.67808000437594</v>
      </c>
      <c r="AO25" s="59">
        <f t="shared" si="36"/>
        <v>290.40784797219641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26.928333333333338</v>
      </c>
      <c r="N26" s="13">
        <f>IF('Données projet'!$A$36&gt;35,N25+M26-V25,IF(A26&lt;'Données projet'!$A$36,$K$205^A26,IF(A26='Données projet'!$A$36,'Données projet'!$B$36,N25+M26-V25)))</f>
        <v>262.23166666666668</v>
      </c>
      <c r="O26" s="13">
        <f>N26*VLOOKUP('Données projet'!$B$9,Paramètres!$A$1:$I$89,3,0)*VLOOKUP('Données projet'!$B$9,Paramètres!$A$1:$I$89,5,0)</f>
        <v>146.58750166666667</v>
      </c>
      <c r="P26" s="13">
        <f t="shared" si="33"/>
        <v>37.802047526651918</v>
      </c>
      <c r="Q26" s="20">
        <f t="shared" si="2"/>
        <v>321.14513151169655</v>
      </c>
      <c r="R26" s="59">
        <f t="shared" si="0"/>
        <v>605.92290928947432</v>
      </c>
      <c r="S26" s="59">
        <f ca="1">AVERAGE(OFFSET($R$3,0,0,'Données projet'!$E$9+1,1))-AVERAGE(OFFSET($H$3,0,0,'Données projet'!$E$9+1,1))</f>
        <v>404.93035784529889</v>
      </c>
      <c r="T26" s="59">
        <f t="shared" si="34"/>
        <v>534.37689844719353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6.9105771945527321</v>
      </c>
      <c r="AA26" s="21">
        <f>EXP(-LN(2)/25)*AA25+(1-EXP(-LN(2)/25))/(LN(2)/25)*Calculateur!V26*Calculateur!X26*VLOOKUP('Données projet'!$B$9,Paramètres!$A$1:$I$89,3,0)*0.475*44/12</f>
        <v>9.7917646362809023</v>
      </c>
      <c r="AB26" s="21">
        <f>EXP(-LN(2)/2)*AB25+(1-EXP(-LN(2)/2))/(LN(2)/2)*V26*Y26*VLOOKUP('Données projet'!$B$9,Paramètres!$A$1:$I$89,3,0)*0.475*44/12</f>
        <v>3.1814983312092551</v>
      </c>
      <c r="AC26" s="22">
        <f t="shared" si="3"/>
        <v>19.88384016204289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8.2014285714285702</v>
      </c>
      <c r="AI26" s="13">
        <f>IF('Données projet'!$A$62&gt;35,AI25+AH26-AQ25,IF(A26&lt;'Données projet'!$A$62,$AF$205^A26,IF(A26='Données projet'!$A$62,'Données projet'!$B$62,AI25+AH26-AQ25)))</f>
        <v>188.63285714285715</v>
      </c>
      <c r="AJ26" s="13">
        <f>AI26*VLOOKUP('Données projet'!$B$10,Paramètres!$A$1:$I$89,3,0)*VLOOKUP('Données projet'!$B$10,Paramètres!$A$1:$I$89,5,0)</f>
        <v>88.280177142857141</v>
      </c>
      <c r="AK26" s="13">
        <f t="shared" si="35"/>
        <v>24.149980521786791</v>
      </c>
      <c r="AL26" s="20">
        <f t="shared" si="4"/>
        <v>195.81585793258819</v>
      </c>
      <c r="AM26" s="59">
        <f t="shared" si="5"/>
        <v>480.59363571036596</v>
      </c>
      <c r="AN26" s="59">
        <f ca="1">AVERAGE(OFFSET($AM$3,0,0,'Données projet'!$E$10+1,1))-AVERAGE(OFFSET($H$3,0,0,'Données projet'!$E$10+1,1))</f>
        <v>335.67808000437594</v>
      </c>
      <c r="AO26" s="59">
        <f t="shared" si="36"/>
        <v>290.40784797219641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289.16000000000003</v>
      </c>
      <c r="L27" s="12">
        <f>VLOOKUP(A27,'Données projet'!$A$35:$I$55,9,0)</f>
        <v>26.928333333333338</v>
      </c>
      <c r="M27" s="12">
        <f t="array" ref="M27">INDEX(L:L,MIN(IF(ISNUMBER(L27:L223),ROW(L27:L223),"")))</f>
        <v>26.928333333333338</v>
      </c>
      <c r="N27" s="13">
        <f>IF('Données projet'!$A$36&gt;35,N26+M27-V26,IF(A27&lt;'Données projet'!$A$36,$K$205^A27,IF(A27='Données projet'!$A$36,'Données projet'!$B$36,N26+M27-V26)))</f>
        <v>289.16000000000003</v>
      </c>
      <c r="O27" s="13">
        <f>N27*VLOOKUP('Données projet'!$B$9,Paramètres!$A$1:$I$89,3,0)*VLOOKUP('Données projet'!$B$9,Paramètres!$A$1:$I$89,5,0)</f>
        <v>161.64044000000001</v>
      </c>
      <c r="P27" s="13">
        <f t="shared" si="33"/>
        <v>41.212301279363686</v>
      </c>
      <c r="Q27" s="20">
        <f t="shared" si="2"/>
        <v>353.30185772822512</v>
      </c>
      <c r="R27" s="59">
        <f t="shared" si="0"/>
        <v>639.30185772822506</v>
      </c>
      <c r="S27" s="59">
        <f ca="1">AVERAGE(OFFSET($R$3,0,0,'Données projet'!$E$9+1,1))-AVERAGE(OFFSET($H$3,0,0,'Données projet'!$E$9+1,1))</f>
        <v>404.93035784529889</v>
      </c>
      <c r="T27" s="59">
        <f t="shared" si="34"/>
        <v>534.37689844719353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51.400000000000034</v>
      </c>
      <c r="W27" s="16">
        <f>IF(ISNA(VLOOKUP(A27,'Données projet'!$A$35:$I$55,5,0)),0%,VLOOKUP(A27,'Données projet'!$A$35:$I$55,5,0)*VLOOKUP('Données projet'!$B$9,Paramètres!$A$1:$I$89,7,0))</f>
        <v>0.13750000000000001</v>
      </c>
      <c r="X27" s="16">
        <f>IF(ISNA(VLOOKUP(A27,'Données projet'!$A$35:$I$55,6,0)),0%,VLOOKUP(A27,'Données projet'!$A$35:$I$55,6,0)*VLOOKUP('Données projet'!$B$9,Paramètres!$A$1:$I$89,7,0))</f>
        <v>0.20350000000000001</v>
      </c>
      <c r="Y27" s="16">
        <f>IF(ISNA(VLOOKUP(A27,'Données projet'!$A$35:$I$55,7,0)),0%,VLOOKUP(A27,'Données projet'!$A$35:$I$55,7,0))</f>
        <v>0.38</v>
      </c>
      <c r="Z27" s="21">
        <f>EXP(-LN(2)/35)*Z26+(1-EXP(-LN(2)/35))/(LN(2)/35)*V27*W27*VLOOKUP('Données projet'!$B$9,Paramètres!$A$1:$I$89,3,0)*0.475*44/12</f>
        <v>12.01596629825324</v>
      </c>
      <c r="AA27" s="21">
        <f>EXP(-LN(2)/25)*AA26+(1-EXP(-LN(2)/25))/(LN(2)/25)*Calculateur!V27*Calculateur!X27*VLOOKUP('Données projet'!$B$9,Paramètres!$A$1:$I$89,3,0)*0.475*44/12</f>
        <v>17.250001822827645</v>
      </c>
      <c r="AB27" s="21">
        <f>EXP(-LN(2)/2)*AB26+(1-EXP(-LN(2)/2))/(LN(2)/2)*V27*Y27*VLOOKUP('Données projet'!$B$9,Paramètres!$A$1:$I$89,3,0)*0.475*44/12</f>
        <v>14.611810574857151</v>
      </c>
      <c r="AC27" s="22">
        <f t="shared" si="3"/>
        <v>43.877778695938034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8.2014285714285702</v>
      </c>
      <c r="AI27" s="13">
        <f>IF('Données projet'!$A$62&gt;35,AI26+AH27-AQ26,IF(A27&lt;'Données projet'!$A$62,$AF$205^A27,IF(A27='Données projet'!$A$62,'Données projet'!$B$62,AI26+AH27-AQ26)))</f>
        <v>196.83428571428573</v>
      </c>
      <c r="AJ27" s="13">
        <f>AI27*VLOOKUP('Données projet'!$B$10,Paramètres!$A$1:$I$89,3,0)*VLOOKUP('Données projet'!$B$10,Paramètres!$A$1:$I$89,5,0)</f>
        <v>92.118445714285713</v>
      </c>
      <c r="AK27" s="13">
        <f t="shared" si="35"/>
        <v>25.075449222634699</v>
      </c>
      <c r="AL27" s="20">
        <f t="shared" si="4"/>
        <v>204.1127003484697</v>
      </c>
      <c r="AM27" s="59">
        <f t="shared" si="5"/>
        <v>490.11270034846973</v>
      </c>
      <c r="AN27" s="59">
        <f ca="1">AVERAGE(OFFSET($AM$3,0,0,'Données projet'!$E$10+1,1))-AVERAGE(OFFSET($H$3,0,0,'Données projet'!$E$10+1,1))</f>
        <v>335.67808000437594</v>
      </c>
      <c r="AO27" s="59">
        <f t="shared" si="36"/>
        <v>290.40784797219641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28.821666666666669</v>
      </c>
      <c r="N28" s="13">
        <f>IF('Données projet'!$A$36&gt;35,N27+M28-V27,IF(A28&lt;'Données projet'!$A$36,$K$205^A28,IF(A28='Données projet'!$A$36,'Données projet'!$B$36,N27+M28-V27)))</f>
        <v>266.58166666666665</v>
      </c>
      <c r="O28" s="13">
        <f>N28*VLOOKUP('Données projet'!$B$9,Paramètres!$A$1:$I$89,3,0)*VLOOKUP('Données projet'!$B$9,Paramètres!$A$1:$I$89,5,0)</f>
        <v>149.01915166666666</v>
      </c>
      <c r="P28" s="13">
        <f t="shared" si="33"/>
        <v>38.355599280963794</v>
      </c>
      <c r="Q28" s="20">
        <f t="shared" si="2"/>
        <v>326.34435790045637</v>
      </c>
      <c r="R28" s="59">
        <f t="shared" si="0"/>
        <v>613.5665801226786</v>
      </c>
      <c r="S28" s="59">
        <f ca="1">AVERAGE(OFFSET($R$3,0,0,'Données projet'!$E$9+1,1))-AVERAGE(OFFSET($H$3,0,0,'Données projet'!$E$9+1,1))</f>
        <v>404.93035784529889</v>
      </c>
      <c r="T28" s="59">
        <f t="shared" si="34"/>
        <v>534.37689844719353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11.780340528160256</v>
      </c>
      <c r="AA28" s="21">
        <f>EXP(-LN(2)/25)*AA27+(1-EXP(-LN(2)/25))/(LN(2)/25)*Calculateur!V28*Calculateur!X28*VLOOKUP('Données projet'!$B$9,Paramètres!$A$1:$I$89,3,0)*0.475*44/12</f>
        <v>16.778299615844254</v>
      </c>
      <c r="AB28" s="21">
        <f>EXP(-LN(2)/2)*AB27+(1-EXP(-LN(2)/2))/(LN(2)/2)*V28*Y28*VLOOKUP('Données projet'!$B$9,Paramètres!$A$1:$I$89,3,0)*0.475*44/12</f>
        <v>10.332110342894797</v>
      </c>
      <c r="AC28" s="22">
        <f t="shared" si="3"/>
        <v>38.890750486899307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8.2014285714285702</v>
      </c>
      <c r="AI28" s="13">
        <f>IF('Données projet'!$A$62&gt;35,AI27+AH28-AQ27,IF(A28&lt;'Données projet'!$A$62,$AF$205^A28,IF(A28='Données projet'!$A$62,'Données projet'!$B$62,AI27+AH28-AQ27)))</f>
        <v>205.03571428571431</v>
      </c>
      <c r="AJ28" s="13">
        <f>AI28*VLOOKUP('Données projet'!$B$10,Paramètres!$A$1:$I$89,3,0)*VLOOKUP('Données projet'!$B$10,Paramètres!$A$1:$I$89,5,0)</f>
        <v>95.956714285714284</v>
      </c>
      <c r="AK28" s="13">
        <f t="shared" si="35"/>
        <v>25.996438898681408</v>
      </c>
      <c r="AL28" s="20">
        <f t="shared" si="4"/>
        <v>212.40174179615579</v>
      </c>
      <c r="AM28" s="59">
        <f t="shared" si="5"/>
        <v>499.62396401837805</v>
      </c>
      <c r="AN28" s="59">
        <f ca="1">AVERAGE(OFFSET($AM$3,0,0,'Données projet'!$E$10+1,1))-AVERAGE(OFFSET($H$3,0,0,'Données projet'!$E$10+1,1))</f>
        <v>335.67808000437594</v>
      </c>
      <c r="AO28" s="59">
        <f t="shared" si="36"/>
        <v>290.40784797219641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28.821666666666669</v>
      </c>
      <c r="N29" s="13">
        <f>IF('Données projet'!$A$36&gt;35,N28+M29-V28,IF(A29&lt;'Données projet'!$A$36,$K$205^A29,IF(A29='Données projet'!$A$36,'Données projet'!$B$36,N28+M29-V28)))</f>
        <v>295.40333333333331</v>
      </c>
      <c r="O29" s="13">
        <f>N29*VLOOKUP('Données projet'!$B$9,Paramètres!$A$1:$I$89,3,0)*VLOOKUP('Données projet'!$B$9,Paramètres!$A$1:$I$89,5,0)</f>
        <v>165.13046333333332</v>
      </c>
      <c r="P29" s="13">
        <f t="shared" si="33"/>
        <v>41.997571517265513</v>
      </c>
      <c r="Q29" s="20">
        <f t="shared" si="2"/>
        <v>360.74799403145965</v>
      </c>
      <c r="R29" s="59">
        <f t="shared" si="0"/>
        <v>649.19243847590405</v>
      </c>
      <c r="S29" s="59">
        <f ca="1">AVERAGE(OFFSET($R$3,0,0,'Données projet'!$E$9+1,1))-AVERAGE(OFFSET($H$3,0,0,'Données projet'!$E$9+1,1))</f>
        <v>404.93035784529889</v>
      </c>
      <c r="T29" s="59">
        <f t="shared" si="34"/>
        <v>534.37689844719353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11.549335235701266</v>
      </c>
      <c r="AA29" s="21">
        <f>EXP(-LN(2)/25)*AA28+(1-EXP(-LN(2)/25))/(LN(2)/25)*Calculateur!V29*Calculateur!X29*VLOOKUP('Données projet'!$B$9,Paramètres!$A$1:$I$89,3,0)*0.475*44/12</f>
        <v>16.319496130516562</v>
      </c>
      <c r="AB29" s="21">
        <f>EXP(-LN(2)/2)*AB28+(1-EXP(-LN(2)/2))/(LN(2)/2)*V29*Y29*VLOOKUP('Données projet'!$B$9,Paramètres!$A$1:$I$89,3,0)*0.475*44/12</f>
        <v>7.3059052874285761</v>
      </c>
      <c r="AC29" s="22">
        <f t="shared" si="3"/>
        <v>35.174736653646406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8.2014285714285702</v>
      </c>
      <c r="AI29" s="13">
        <f>IF('Données projet'!$A$62&gt;35,AI28+AH29-AQ28,IF(A29&lt;'Données projet'!$A$62,$AF$205^A29,IF(A29='Données projet'!$A$62,'Données projet'!$B$62,AI28+AH29-AQ28)))</f>
        <v>213.23714285714289</v>
      </c>
      <c r="AJ29" s="13">
        <f>AI29*VLOOKUP('Données projet'!$B$10,Paramètres!$A$1:$I$89,3,0)*VLOOKUP('Données projet'!$B$10,Paramètres!$A$1:$I$89,5,0)</f>
        <v>99.794982857142884</v>
      </c>
      <c r="AK29" s="13">
        <f t="shared" si="35"/>
        <v>26.913149208844544</v>
      </c>
      <c r="AL29" s="20">
        <f t="shared" si="4"/>
        <v>220.68333001492809</v>
      </c>
      <c r="AM29" s="59">
        <f t="shared" si="5"/>
        <v>509.12777445937252</v>
      </c>
      <c r="AN29" s="59">
        <f ca="1">AVERAGE(OFFSET($AM$3,0,0,'Données projet'!$E$10+1,1))-AVERAGE(OFFSET($H$3,0,0,'Données projet'!$E$10+1,1))</f>
        <v>335.67808000437594</v>
      </c>
      <c r="AO29" s="59">
        <f t="shared" si="36"/>
        <v>290.40784797219641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28.821666666666669</v>
      </c>
      <c r="N30" s="13">
        <f>IF('Données projet'!$A$36&gt;35,N29+M30-V29,IF(A30&lt;'Données projet'!$A$36,$K$205^A30,IF(A30='Données projet'!$A$36,'Données projet'!$B$36,N29+M30-V29)))</f>
        <v>324.22499999999997</v>
      </c>
      <c r="O30" s="13">
        <f>N30*VLOOKUP('Données projet'!$B$9,Paramètres!$A$1:$I$89,3,0)*VLOOKUP('Données projet'!$B$9,Paramètres!$A$1:$I$89,5,0)</f>
        <v>181.24177499999999</v>
      </c>
      <c r="P30" s="13">
        <f t="shared" si="33"/>
        <v>45.598347584220761</v>
      </c>
      <c r="Q30" s="20">
        <f t="shared" si="2"/>
        <v>395.07988016751779</v>
      </c>
      <c r="R30" s="59">
        <f t="shared" si="0"/>
        <v>684.74654683418453</v>
      </c>
      <c r="S30" s="59">
        <f ca="1">AVERAGE(OFFSET($R$3,0,0,'Données projet'!$E$9+1,1))-AVERAGE(OFFSET($H$3,0,0,'Données projet'!$E$9+1,1))</f>
        <v>404.93035784529889</v>
      </c>
      <c r="T30" s="59">
        <f t="shared" si="34"/>
        <v>534.37689844719353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11.322859816128082</v>
      </c>
      <c r="AA30" s="21">
        <f>EXP(-LN(2)/25)*AA29+(1-EXP(-LN(2)/25))/(LN(2)/25)*Calculateur!V30*Calculateur!X30*VLOOKUP('Données projet'!$B$9,Paramètres!$A$1:$I$89,3,0)*0.475*44/12</f>
        <v>15.873238650622584</v>
      </c>
      <c r="AB30" s="21">
        <f>EXP(-LN(2)/2)*AB29+(1-EXP(-LN(2)/2))/(LN(2)/2)*V30*Y30*VLOOKUP('Données projet'!$B$9,Paramètres!$A$1:$I$89,3,0)*0.475*44/12</f>
        <v>5.1660551714473995</v>
      </c>
      <c r="AC30" s="22">
        <f t="shared" si="3"/>
        <v>32.362153638198066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8.2014285714285702</v>
      </c>
      <c r="AI30" s="13">
        <f>IF('Données projet'!$A$62&gt;35,AI29+AH30-AQ29,IF(A30&lt;'Données projet'!$A$62,$AF$205^A30,IF(A30='Données projet'!$A$62,'Données projet'!$B$62,AI29+AH30-AQ29)))</f>
        <v>221.43857142857146</v>
      </c>
      <c r="AJ30" s="13">
        <f>AI30*VLOOKUP('Données projet'!$B$10,Paramètres!$A$1:$I$89,3,0)*VLOOKUP('Données projet'!$B$10,Paramètres!$A$1:$I$89,5,0)</f>
        <v>103.63325142857146</v>
      </c>
      <c r="AK30" s="13">
        <f t="shared" si="35"/>
        <v>27.825763583899054</v>
      </c>
      <c r="AL30" s="20">
        <f t="shared" si="4"/>
        <v>228.95778448005277</v>
      </c>
      <c r="AM30" s="59">
        <f t="shared" si="5"/>
        <v>518.62445114671948</v>
      </c>
      <c r="AN30" s="59">
        <f ca="1">AVERAGE(OFFSET($AM$3,0,0,'Données projet'!$E$10+1,1))-AVERAGE(OFFSET($H$3,0,0,'Données projet'!$E$10+1,1))</f>
        <v>335.67808000437594</v>
      </c>
      <c r="AO30" s="59">
        <f t="shared" si="36"/>
        <v>290.40784797219641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28.821666666666669</v>
      </c>
      <c r="N31" s="13">
        <f>IF('Données projet'!$A$36&gt;35,N30+M31-V30,IF(A31&lt;'Données projet'!$A$36,$K$205^A31,IF(A31='Données projet'!$A$36,'Données projet'!$B$36,N30+M31-V30)))</f>
        <v>353.04666666666662</v>
      </c>
      <c r="O31" s="13">
        <f>N31*VLOOKUP('Données projet'!$B$9,Paramètres!$A$1:$I$89,3,0)*VLOOKUP('Données projet'!$B$9,Paramètres!$A$1:$I$89,5,0)</f>
        <v>197.35308666666666</v>
      </c>
      <c r="P31" s="13">
        <f t="shared" si="33"/>
        <v>49.162006002236403</v>
      </c>
      <c r="Q31" s="20">
        <f t="shared" si="2"/>
        <v>429.34711973167282</v>
      </c>
      <c r="R31" s="59">
        <f t="shared" si="0"/>
        <v>720.23600862056173</v>
      </c>
      <c r="S31" s="59">
        <f ca="1">AVERAGE(OFFSET($R$3,0,0,'Données projet'!$E$9+1,1))-AVERAGE(OFFSET($H$3,0,0,'Données projet'!$E$9+1,1))</f>
        <v>404.93035784529889</v>
      </c>
      <c r="T31" s="59">
        <f t="shared" si="34"/>
        <v>534.37689844719353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11.100825441396362</v>
      </c>
      <c r="AA31" s="21">
        <f>EXP(-LN(2)/25)*AA30+(1-EXP(-LN(2)/25))/(LN(2)/25)*Calculateur!V31*Calculateur!X31*VLOOKUP('Données projet'!$B$9,Paramètres!$A$1:$I$89,3,0)*0.475*44/12</f>
        <v>15.439184104983967</v>
      </c>
      <c r="AB31" s="21">
        <f>EXP(-LN(2)/2)*AB30+(1-EXP(-LN(2)/2))/(LN(2)/2)*V31*Y31*VLOOKUP('Données projet'!$B$9,Paramètres!$A$1:$I$89,3,0)*0.475*44/12</f>
        <v>3.652952643714289</v>
      </c>
      <c r="AC31" s="22">
        <f t="shared" si="3"/>
        <v>30.192962190094619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8.2014285714285702</v>
      </c>
      <c r="AI31" s="13">
        <f>IF('Données projet'!$A$62&gt;35,AI30+AH31-AQ30,IF(A31&lt;'Données projet'!$A$62,$AF$205^A31,IF(A31='Données projet'!$A$62,'Données projet'!$B$62,AI30+AH31-AQ30)))</f>
        <v>229.64000000000004</v>
      </c>
      <c r="AJ31" s="13">
        <f>AI31*VLOOKUP('Données projet'!$B$10,Paramètres!$A$1:$I$89,3,0)*VLOOKUP('Données projet'!$B$10,Paramètres!$A$1:$I$89,5,0)</f>
        <v>107.47152000000003</v>
      </c>
      <c r="AK31" s="13">
        <f t="shared" si="35"/>
        <v>28.734451097292908</v>
      </c>
      <c r="AL31" s="20">
        <f t="shared" si="4"/>
        <v>237.22539966111853</v>
      </c>
      <c r="AM31" s="59">
        <f t="shared" si="5"/>
        <v>528.11428855000736</v>
      </c>
      <c r="AN31" s="59">
        <f ca="1">AVERAGE(OFFSET($AM$3,0,0,'Données projet'!$E$10+1,1))-AVERAGE(OFFSET($H$3,0,0,'Données projet'!$E$10+1,1))</f>
        <v>335.67808000437594</v>
      </c>
      <c r="AO31" s="59">
        <f t="shared" si="36"/>
        <v>290.40784797219641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28.821666666666669</v>
      </c>
      <c r="N32" s="13">
        <f>IF('Données projet'!$A$36&gt;35,N31+M32-V31,IF(A32&lt;'Données projet'!$A$36,$K$205^A32,IF(A32='Données projet'!$A$36,'Données projet'!$B$36,N31+M32-V31)))</f>
        <v>381.86833333333328</v>
      </c>
      <c r="O32" s="13">
        <f>N32*VLOOKUP('Données projet'!$B$9,Paramètres!$A$1:$I$89,3,0)*VLOOKUP('Données projet'!$B$9,Paramètres!$A$1:$I$89,5,0)</f>
        <v>213.46439833333329</v>
      </c>
      <c r="P32" s="13">
        <f t="shared" si="33"/>
        <v>52.691921444214742</v>
      </c>
      <c r="Q32" s="20">
        <f t="shared" si="2"/>
        <v>463.55559027922953</v>
      </c>
      <c r="R32" s="59">
        <f t="shared" si="0"/>
        <v>755.66670139034068</v>
      </c>
      <c r="S32" s="59">
        <f ca="1">AVERAGE(OFFSET($R$3,0,0,'Données projet'!$E$9+1,1))-AVERAGE(OFFSET($H$3,0,0,'Données projet'!$E$9+1,1))</f>
        <v>404.93035784529889</v>
      </c>
      <c r="T32" s="59">
        <f t="shared" si="34"/>
        <v>534.37689844719353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10.883145025325534</v>
      </c>
      <c r="AA32" s="21">
        <f>EXP(-LN(2)/25)*AA31+(1-EXP(-LN(2)/25))/(LN(2)/25)*Calculateur!V32*Calculateur!X32*VLOOKUP('Données projet'!$B$9,Paramètres!$A$1:$I$89,3,0)*0.475*44/12</f>
        <v>15.016998803721775</v>
      </c>
      <c r="AB32" s="21">
        <f>EXP(-LN(2)/2)*AB31+(1-EXP(-LN(2)/2))/(LN(2)/2)*V32*Y32*VLOOKUP('Données projet'!$B$9,Paramètres!$A$1:$I$89,3,0)*0.475*44/12</f>
        <v>2.5830275857237002</v>
      </c>
      <c r="AC32" s="22">
        <f t="shared" si="3"/>
        <v>28.483171414771007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8.2014285714285702</v>
      </c>
      <c r="AI32" s="13">
        <f>IF('Données projet'!$A$62&gt;35,AI31+AH32-AQ31,IF(A32&lt;'Données projet'!$A$62,$AF$205^A32,IF(A32='Données projet'!$A$62,'Données projet'!$B$62,AI31+AH32-AQ31)))</f>
        <v>237.84142857142862</v>
      </c>
      <c r="AJ32" s="13">
        <f>AI32*VLOOKUP('Données projet'!$B$10,Paramètres!$A$1:$I$89,3,0)*VLOOKUP('Données projet'!$B$10,Paramètres!$A$1:$I$89,5,0)</f>
        <v>111.3097885714286</v>
      </c>
      <c r="AK32" s="13">
        <f t="shared" si="35"/>
        <v>29.639368061193167</v>
      </c>
      <c r="AL32" s="20">
        <f t="shared" si="4"/>
        <v>245.48644780181621</v>
      </c>
      <c r="AM32" s="59">
        <f t="shared" si="5"/>
        <v>537.5975589129273</v>
      </c>
      <c r="AN32" s="59">
        <f ca="1">AVERAGE(OFFSET($AM$3,0,0,'Données projet'!$E$10+1,1))-AVERAGE(OFFSET($H$3,0,0,'Données projet'!$E$10+1,1))</f>
        <v>335.67808000437594</v>
      </c>
      <c r="AO32" s="59">
        <f t="shared" si="36"/>
        <v>290.40784797219641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410.69</v>
      </c>
      <c r="L33" s="12">
        <f>VLOOKUP(A33,'Données projet'!$A$35:$I$55,9,0)</f>
        <v>28.821666666666669</v>
      </c>
      <c r="M33" s="12">
        <f t="array" ref="M33">INDEX(L:L,MIN(IF(ISNUMBER(L33:L229),ROW(L33:L229),"")))</f>
        <v>28.821666666666669</v>
      </c>
      <c r="N33" s="13">
        <f>IF('Données projet'!$A$36&gt;35,N32+M33-V32,IF(A33&lt;'Données projet'!$A$36,$K$205^A33,IF(A33='Données projet'!$A$36,'Données projet'!$B$36,N32+M33-V32)))</f>
        <v>410.68999999999994</v>
      </c>
      <c r="O33" s="13">
        <f>N33*VLOOKUP('Données projet'!$B$9,Paramètres!$A$1:$I$89,3,0)*VLOOKUP('Données projet'!$B$9,Paramètres!$A$1:$I$89,5,0)</f>
        <v>229.57570999999996</v>
      </c>
      <c r="P33" s="13">
        <f t="shared" si="33"/>
        <v>56.190930256761952</v>
      </c>
      <c r="Q33" s="20">
        <f t="shared" si="2"/>
        <v>497.71023178052695</v>
      </c>
      <c r="R33" s="59">
        <f t="shared" si="0"/>
        <v>791.04356511386027</v>
      </c>
      <c r="S33" s="59">
        <f ca="1">AVERAGE(OFFSET($R$3,0,0,'Données projet'!$E$9+1,1))-AVERAGE(OFFSET($H$3,0,0,'Données projet'!$E$9+1,1))</f>
        <v>404.93035784529889</v>
      </c>
      <c r="T33" s="59">
        <f t="shared" si="34"/>
        <v>534.37689844719353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80.990000000000009</v>
      </c>
      <c r="W33" s="16">
        <f>IF(ISNA(VLOOKUP(A33,'Données projet'!$A$35:$I$55,5,0)),0%,VLOOKUP(A33,'Données projet'!$A$35:$I$55,5,0)*VLOOKUP('Données projet'!$B$9,Paramètres!$A$1:$I$89,7,0))</f>
        <v>0.33</v>
      </c>
      <c r="X33" s="16">
        <f>IF(ISNA(VLOOKUP(A33,'Données projet'!$A$35:$I$55,6,0)),0%,VLOOKUP(A33,'Données projet'!$A$35:$I$55,6,0)*VLOOKUP('Données projet'!$B$9,Paramètres!$A$1:$I$89,7,0))</f>
        <v>0.11000000000000001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30.488905028680456</v>
      </c>
      <c r="AA33" s="21">
        <f>EXP(-LN(2)/25)*AA32+(1-EXP(-LN(2)/25))/(LN(2)/25)*Calculateur!V33*Calculateur!X33*VLOOKUP('Données projet'!$B$9,Paramètres!$A$1:$I$89,3,0)*0.475*44/12</f>
        <v>21.186736917728005</v>
      </c>
      <c r="AB33" s="21">
        <f>EXP(-LN(2)/2)*AB32+(1-EXP(-LN(2)/2))/(LN(2)/2)*V33*Y33*VLOOKUP('Données projet'!$B$9,Paramètres!$A$1:$I$89,3,0)*0.475*44/12</f>
        <v>12.07847972608868</v>
      </c>
      <c r="AC33" s="22">
        <f t="shared" si="3"/>
        <v>63.754121672497142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8.2014285714285702</v>
      </c>
      <c r="AI33" s="13">
        <f>IF('Données projet'!$A$62&gt;35,AI32+AH33-AQ32,IF(A33&lt;'Données projet'!$A$62,$AF$205^A33,IF(A33='Données projet'!$A$62,'Données projet'!$B$62,AI32+AH33-AQ32)))</f>
        <v>246.0428571428572</v>
      </c>
      <c r="AJ33" s="13">
        <f>AI33*VLOOKUP('Données projet'!$B$10,Paramètres!$A$1:$I$89,3,0)*VLOOKUP('Données projet'!$B$10,Paramètres!$A$1:$I$89,5,0)</f>
        <v>115.14805714285717</v>
      </c>
      <c r="AK33" s="13">
        <f t="shared" si="35"/>
        <v>30.540659396202962</v>
      </c>
      <c r="AL33" s="20">
        <f t="shared" si="4"/>
        <v>253.74118130552972</v>
      </c>
      <c r="AM33" s="59">
        <f t="shared" si="5"/>
        <v>547.07451463886309</v>
      </c>
      <c r="AN33" s="59">
        <f ca="1">AVERAGE(OFFSET($AM$3,0,0,'Données projet'!$E$10+1,1))-AVERAGE(OFFSET($H$3,0,0,'Données projet'!$E$10+1,1))</f>
        <v>335.67808000437594</v>
      </c>
      <c r="AO33" s="59">
        <f t="shared" si="36"/>
        <v>290.40784797219641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28.665000000000003</v>
      </c>
      <c r="N34" s="13">
        <f>IF('Données projet'!$A$36&gt;35,N33+M34-V33,IF(A34&lt;'Données projet'!$A$36,$K$205^A34,IF(A34='Données projet'!$A$36,'Données projet'!$B$36,N33+M34-V33)))</f>
        <v>358.36499999999995</v>
      </c>
      <c r="O34" s="13">
        <f>N34*VLOOKUP('Données projet'!$B$9,Paramètres!$A$1:$I$89,3,0)*VLOOKUP('Données projet'!$B$9,Paramètres!$A$1:$I$89,5,0)</f>
        <v>200.32603499999996</v>
      </c>
      <c r="P34" s="13">
        <f t="shared" si="33"/>
        <v>49.815813556278101</v>
      </c>
      <c r="Q34" s="20">
        <f t="shared" si="2"/>
        <v>435.66371956885092</v>
      </c>
      <c r="R34" s="59">
        <f t="shared" si="0"/>
        <v>728.99705290218424</v>
      </c>
      <c r="S34" s="59">
        <f ca="1">AVERAGE(OFFSET($R$3,0,0,'Données projet'!$E$9+1,1))-AVERAGE(OFFSET($H$3,0,0,'Données projet'!$E$9+1,1))</f>
        <v>404.93035784529889</v>
      </c>
      <c r="T34" s="59">
        <f t="shared" si="34"/>
        <v>534.37689844719353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29.891036197463858</v>
      </c>
      <c r="AA34" s="21">
        <f>EXP(-LN(2)/25)*AA33+(1-EXP(-LN(2)/25))/(LN(2)/25)*Calculateur!V34*Calculateur!X34*VLOOKUP('Données projet'!$B$9,Paramètres!$A$1:$I$89,3,0)*0.475*44/12</f>
        <v>20.60738448255066</v>
      </c>
      <c r="AB34" s="21">
        <f>EXP(-LN(2)/2)*AB33+(1-EXP(-LN(2)/2))/(LN(2)/2)*V34*Y34*VLOOKUP('Données projet'!$B$9,Paramètres!$A$1:$I$89,3,0)*0.475*44/12</f>
        <v>8.5407749207415389</v>
      </c>
      <c r="AC34" s="22">
        <f t="shared" si="3"/>
        <v>59.039195600756059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8.2014285714285702</v>
      </c>
      <c r="AI34" s="13">
        <f>IF('Données projet'!$A$62&gt;35,AI33+AH34-AQ33,IF(A34&lt;'Données projet'!$A$62,$AF$205^A34,IF(A34='Données projet'!$A$62,'Données projet'!$B$62,AI33+AH34-AQ33)))</f>
        <v>254.24428571428578</v>
      </c>
      <c r="AJ34" s="13">
        <f>AI34*VLOOKUP('Données projet'!$B$10,Paramètres!$A$1:$I$89,3,0)*VLOOKUP('Données projet'!$B$10,Paramètres!$A$1:$I$89,5,0)</f>
        <v>118.98632571428574</v>
      </c>
      <c r="AK34" s="13">
        <f t="shared" si="35"/>
        <v>31.438459813319049</v>
      </c>
      <c r="AL34" s="20">
        <f t="shared" si="4"/>
        <v>261.98983479391171</v>
      </c>
      <c r="AM34" s="59">
        <f t="shared" si="5"/>
        <v>555.32316812724503</v>
      </c>
      <c r="AN34" s="59">
        <f ca="1">AVERAGE(OFFSET($AM$3,0,0,'Données projet'!$E$10+1,1))-AVERAGE(OFFSET($H$3,0,0,'Données projet'!$E$10+1,1))</f>
        <v>335.67808000437594</v>
      </c>
      <c r="AO34" s="59">
        <f t="shared" si="36"/>
        <v>290.40784797219641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28.665000000000003</v>
      </c>
      <c r="N35" s="13">
        <f>IF('Données projet'!$A$36&gt;35,N34+M35-V34,IF(A35&lt;'Données projet'!$A$36,$K$205^A35,IF(A35='Données projet'!$A$36,'Données projet'!$B$36,N34+M35-V34)))</f>
        <v>387.03</v>
      </c>
      <c r="O35" s="13">
        <f>N35*VLOOKUP('Données projet'!$B$9,Paramètres!$A$1:$I$89,3,0)*VLOOKUP('Données projet'!$B$9,Paramètres!$A$1:$I$89,5,0)</f>
        <v>216.34977000000001</v>
      </c>
      <c r="P35" s="13">
        <f t="shared" si="33"/>
        <v>53.320755383985038</v>
      </c>
      <c r="Q35" s="20">
        <f t="shared" ref="Q35:Q66" si="53">(O35+P35)*0.475*44/12</f>
        <v>469.67616504377384</v>
      </c>
      <c r="R35" s="59">
        <f t="shared" si="0"/>
        <v>763.00949837710709</v>
      </c>
      <c r="S35" s="59">
        <f ca="1">AVERAGE(OFFSET($R$3,0,0,'Données projet'!$E$9+1,1))-AVERAGE(OFFSET($H$3,0,0,'Données projet'!$E$9+1,1))</f>
        <v>404.93035784529889</v>
      </c>
      <c r="T35" s="59">
        <f t="shared" si="34"/>
        <v>534.37689844719353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29.30489120936344</v>
      </c>
      <c r="AA35" s="21">
        <f>EXP(-LN(2)/25)*AA34+(1-EXP(-LN(2)/25))/(LN(2)/25)*Calculateur!V35*Calculateur!X35*VLOOKUP('Données projet'!$B$9,Paramètres!$A$1:$I$89,3,0)*0.475*44/12</f>
        <v>20.043874470180061</v>
      </c>
      <c r="AB35" s="21">
        <f>EXP(-LN(2)/2)*AB34+(1-EXP(-LN(2)/2))/(LN(2)/2)*V35*Y35*VLOOKUP('Données projet'!$B$9,Paramètres!$A$1:$I$89,3,0)*0.475*44/12</f>
        <v>6.0392398630443402</v>
      </c>
      <c r="AC35" s="22">
        <f t="shared" si="3"/>
        <v>55.388005542587848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8.2014285714285702</v>
      </c>
      <c r="AI35" s="13">
        <f>IF('Données projet'!$A$62&gt;35,AI34+AH35-AQ34,IF(A35&lt;'Données projet'!$A$62,$AF$205^A35,IF(A35='Données projet'!$A$62,'Données projet'!$B$62,AI34+AH35-AQ34)))</f>
        <v>262.44571428571436</v>
      </c>
      <c r="AJ35" s="13">
        <f>AI35*VLOOKUP('Données projet'!$B$10,Paramètres!$A$1:$I$89,3,0)*VLOOKUP('Données projet'!$B$10,Paramètres!$A$1:$I$89,5,0)</f>
        <v>122.82459428571431</v>
      </c>
      <c r="AK35" s="13">
        <f t="shared" si="35"/>
        <v>32.332894839094592</v>
      </c>
      <c r="AL35" s="20">
        <f t="shared" si="4"/>
        <v>270.23262689237549</v>
      </c>
      <c r="AM35" s="59">
        <f t="shared" si="5"/>
        <v>563.56596022570875</v>
      </c>
      <c r="AN35" s="59">
        <f ca="1">AVERAGE(OFFSET($AM$3,0,0,'Données projet'!$E$10+1,1))-AVERAGE(OFFSET($H$3,0,0,'Données projet'!$E$10+1,1))</f>
        <v>335.67808000437594</v>
      </c>
      <c r="AO35" s="59">
        <f t="shared" si="36"/>
        <v>290.40784797219641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28.665000000000003</v>
      </c>
      <c r="N36" s="13">
        <f>IF('Données projet'!$A$36&gt;35,N35+M36-V35,IF(A36&lt;'Données projet'!$A$36,$K$205^A36,IF(A36='Données projet'!$A$36,'Données projet'!$B$36,N35+M36-V35)))</f>
        <v>415.69499999999999</v>
      </c>
      <c r="O36" s="13">
        <f>N36*VLOOKUP('Données projet'!$B$9,Paramètres!$A$1:$I$89,3,0)*VLOOKUP('Données projet'!$B$9,Paramètres!$A$1:$I$89,5,0)</f>
        <v>232.37350500000002</v>
      </c>
      <c r="P36" s="13">
        <f t="shared" si="33"/>
        <v>56.795581749699934</v>
      </c>
      <c r="Q36" s="20">
        <f t="shared" si="53"/>
        <v>503.63615942239403</v>
      </c>
      <c r="R36" s="59">
        <f t="shared" si="0"/>
        <v>796.96949275572729</v>
      </c>
      <c r="S36" s="59">
        <f ca="1">AVERAGE(OFFSET($R$3,0,0,'Données projet'!$E$9+1,1))-AVERAGE(OFFSET($H$3,0,0,'Données projet'!$E$9+1,1))</f>
        <v>404.93035784529889</v>
      </c>
      <c r="T36" s="59">
        <f t="shared" si="34"/>
        <v>534.37689844719353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28.730240166966528</v>
      </c>
      <c r="AA36" s="21">
        <f>EXP(-LN(2)/25)*AA35+(1-EXP(-LN(2)/25))/(LN(2)/25)*Calculateur!V36*Calculateur!X36*VLOOKUP('Données projet'!$B$9,Paramètres!$A$1:$I$89,3,0)*0.475*44/12</f>
        <v>19.495773668731438</v>
      </c>
      <c r="AB36" s="21">
        <f>EXP(-LN(2)/2)*AB35+(1-EXP(-LN(2)/2))/(LN(2)/2)*V36*Y36*VLOOKUP('Données projet'!$B$9,Paramètres!$A$1:$I$89,3,0)*0.475*44/12</f>
        <v>4.2703874603707694</v>
      </c>
      <c r="AC36" s="22">
        <f t="shared" si="3"/>
        <v>52.49640129606874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8.2014285714285702</v>
      </c>
      <c r="AI36" s="13">
        <f>IF('Données projet'!$A$62&gt;35,AI35+AH36-AQ35,IF(A36&lt;'Données projet'!$A$62,$AF$205^A36,IF(A36='Données projet'!$A$62,'Données projet'!$B$62,AI35+AH36-AQ35)))</f>
        <v>270.64714285714291</v>
      </c>
      <c r="AJ36" s="13">
        <f>AI36*VLOOKUP('Données projet'!$B$10,Paramètres!$A$1:$I$89,3,0)*VLOOKUP('Données projet'!$B$10,Paramètres!$A$1:$I$89,5,0)</f>
        <v>126.66286285714288</v>
      </c>
      <c r="AK36" s="13">
        <f t="shared" si="35"/>
        <v>33.224081709057053</v>
      </c>
      <c r="AL36" s="20">
        <f t="shared" si="4"/>
        <v>278.46976178613153</v>
      </c>
      <c r="AM36" s="59">
        <f t="shared" si="5"/>
        <v>571.80309511946484</v>
      </c>
      <c r="AN36" s="59">
        <f ca="1">AVERAGE(OFFSET($AM$3,0,0,'Données projet'!$E$10+1,1))-AVERAGE(OFFSET($H$3,0,0,'Données projet'!$E$10+1,1))</f>
        <v>335.67808000437594</v>
      </c>
      <c r="AO36" s="59">
        <f t="shared" si="36"/>
        <v>290.40784797219641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28.665000000000003</v>
      </c>
      <c r="N37" s="13">
        <f>IF('Données projet'!$A$36&gt;35,N36+M37-V36,IF(A37&lt;'Données projet'!$A$36,$K$205^A37,IF(A37='Données projet'!$A$36,'Données projet'!$B$36,N36+M37-V36)))</f>
        <v>444.36</v>
      </c>
      <c r="O37" s="13">
        <f>N37*VLOOKUP('Données projet'!$B$9,Paramètres!$A$1:$I$89,3,0)*VLOOKUP('Données projet'!$B$9,Paramètres!$A$1:$I$89,5,0)</f>
        <v>248.39724000000001</v>
      </c>
      <c r="P37" s="13">
        <f t="shared" si="33"/>
        <v>60.242605556132105</v>
      </c>
      <c r="Q37" s="20">
        <f t="shared" si="53"/>
        <v>537.54773101026342</v>
      </c>
      <c r="R37" s="59">
        <f t="shared" si="0"/>
        <v>830.88106434359679</v>
      </c>
      <c r="S37" s="59">
        <f ca="1">AVERAGE(OFFSET($R$3,0,0,'Données projet'!$E$9+1,1))-AVERAGE(OFFSET($H$3,0,0,'Données projet'!$E$9+1,1))</f>
        <v>404.93035784529889</v>
      </c>
      <c r="T37" s="59">
        <f t="shared" si="34"/>
        <v>534.37689844719353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28.166857681008494</v>
      </c>
      <c r="AA37" s="21">
        <f>EXP(-LN(2)/25)*AA36+(1-EXP(-LN(2)/25))/(LN(2)/25)*Calculateur!V37*Calculateur!X37*VLOOKUP('Données projet'!$B$9,Paramètres!$A$1:$I$89,3,0)*0.475*44/12</f>
        <v>18.962660712521799</v>
      </c>
      <c r="AB37" s="21">
        <f>EXP(-LN(2)/2)*AB36+(1-EXP(-LN(2)/2))/(LN(2)/2)*V37*Y37*VLOOKUP('Données projet'!$B$9,Paramètres!$A$1:$I$89,3,0)*0.475*44/12</f>
        <v>3.0196199315221701</v>
      </c>
      <c r="AC37" s="22">
        <f t="shared" si="3"/>
        <v>50.149138325052462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8.2014285714285702</v>
      </c>
      <c r="AI37" s="13">
        <f>IF('Données projet'!$A$62&gt;35,AI36+AH37-AQ36,IF(A37&lt;'Données projet'!$A$62,$AF$205^A37,IF(A37='Données projet'!$A$62,'Données projet'!$B$62,AI36+AH37-AQ36)))</f>
        <v>278.84857142857146</v>
      </c>
      <c r="AJ37" s="13">
        <f>AI37*VLOOKUP('Données projet'!$B$10,Paramètres!$A$1:$I$89,3,0)*VLOOKUP('Données projet'!$B$10,Paramètres!$A$1:$I$89,5,0)</f>
        <v>130.50113142857145</v>
      </c>
      <c r="AK37" s="13">
        <f t="shared" si="35"/>
        <v>34.11213014978982</v>
      </c>
      <c r="AL37" s="20">
        <f t="shared" si="4"/>
        <v>286.70143058231258</v>
      </c>
      <c r="AM37" s="59">
        <f t="shared" si="5"/>
        <v>580.03476391564595</v>
      </c>
      <c r="AN37" s="59">
        <f ca="1">AVERAGE(OFFSET($AM$3,0,0,'Données projet'!$E$10+1,1))-AVERAGE(OFFSET($H$3,0,0,'Données projet'!$E$10+1,1))</f>
        <v>335.67808000437594</v>
      </c>
      <c r="AO37" s="59">
        <f t="shared" si="36"/>
        <v>290.40784797219641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28.665000000000003</v>
      </c>
      <c r="N38" s="13">
        <f>IF('Données projet'!$A$36&gt;35,N37+M38-V37,IF(A38&lt;'Données projet'!$A$36,$K$205^A38,IF(A38='Données projet'!$A$36,'Données projet'!$B$36,N37+M38-V37)))</f>
        <v>473.02500000000003</v>
      </c>
      <c r="O38" s="13">
        <f>N38*VLOOKUP('Données projet'!$B$9,Paramètres!$A$1:$I$89,3,0)*VLOOKUP('Données projet'!$B$9,Paramètres!$A$1:$I$89,5,0)</f>
        <v>264.42097500000006</v>
      </c>
      <c r="P38" s="13">
        <f t="shared" si="33"/>
        <v>63.663824429364396</v>
      </c>
      <c r="Q38" s="20">
        <f t="shared" si="53"/>
        <v>571.41435900614306</v>
      </c>
      <c r="R38" s="59">
        <f t="shared" si="0"/>
        <v>864.74769233947632</v>
      </c>
      <c r="S38" s="59">
        <f ca="1">AVERAGE(OFFSET($R$3,0,0,'Données projet'!$E$9+1,1))-AVERAGE(OFFSET($H$3,0,0,'Données projet'!$E$9+1,1))</f>
        <v>404.93035784529889</v>
      </c>
      <c r="T38" s="59">
        <f t="shared" si="34"/>
        <v>534.37689844719353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27.61452278197071</v>
      </c>
      <c r="AA38" s="21">
        <f>EXP(-LN(2)/25)*AA37+(1-EXP(-LN(2)/25))/(LN(2)/25)*Calculateur!V38*Calculateur!X38*VLOOKUP('Données projet'!$B$9,Paramètres!$A$1:$I$89,3,0)*0.475*44/12</f>
        <v>18.444125758134902</v>
      </c>
      <c r="AB38" s="21">
        <f>EXP(-LN(2)/2)*AB37+(1-EXP(-LN(2)/2))/(LN(2)/2)*V38*Y38*VLOOKUP('Données projet'!$B$9,Paramètres!$A$1:$I$89,3,0)*0.475*44/12</f>
        <v>2.1351937301853847</v>
      </c>
      <c r="AC38" s="22">
        <f t="shared" si="3"/>
        <v>48.193842270290993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8.2014285714285702</v>
      </c>
      <c r="AI38" s="13">
        <f>IF('Données projet'!$A$62&gt;35,AI37+AH38-AQ37,IF(A38&lt;'Données projet'!$A$62,$AF$205^A38,IF(A38='Données projet'!$A$62,'Données projet'!$B$62,AI37+AH38-AQ37)))</f>
        <v>287.05</v>
      </c>
      <c r="AJ38" s="13">
        <f>AI38*VLOOKUP('Données projet'!$B$10,Paramètres!$A$1:$I$89,3,0)*VLOOKUP('Données projet'!$B$10,Paramètres!$A$1:$I$89,5,0)</f>
        <v>134.33939999999998</v>
      </c>
      <c r="AK38" s="13">
        <f t="shared" si="35"/>
        <v>34.997143066419042</v>
      </c>
      <c r="AL38" s="20">
        <f t="shared" si="4"/>
        <v>294.92781250734646</v>
      </c>
      <c r="AM38" s="59">
        <f t="shared" si="5"/>
        <v>588.26114584067977</v>
      </c>
      <c r="AN38" s="59">
        <f ca="1">AVERAGE(OFFSET($AM$3,0,0,'Données projet'!$E$10+1,1))-AVERAGE(OFFSET($H$3,0,0,'Données projet'!$E$10+1,1))</f>
        <v>335.67808000437594</v>
      </c>
      <c r="AO38" s="59">
        <f t="shared" si="36"/>
        <v>290.40784797219641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501.69</v>
      </c>
      <c r="L39" s="12">
        <f>VLOOKUP(A39,'Données projet'!$A$35:$I$55,9,0)</f>
        <v>28.665000000000003</v>
      </c>
      <c r="M39" s="12">
        <f t="array" ref="M39">INDEX(L:L,MIN(IF(ISNUMBER(L39:L235),ROW(L39:L235),"")))</f>
        <v>28.665000000000003</v>
      </c>
      <c r="N39" s="13">
        <f>IF('Données projet'!$A$36&gt;35,N38+M39-V38,IF(A39&lt;'Données projet'!$A$36,$K$205^A39,IF(A39='Données projet'!$A$36,'Données projet'!$B$36,N38+M39-V38)))</f>
        <v>501.69000000000005</v>
      </c>
      <c r="O39" s="13">
        <f>N39*VLOOKUP('Données projet'!$B$9,Paramètres!$A$1:$I$89,3,0)*VLOOKUP('Données projet'!$B$9,Paramètres!$A$1:$I$89,5,0)</f>
        <v>280.44471000000004</v>
      </c>
      <c r="P39" s="13">
        <f t="shared" si="33"/>
        <v>67.06098020598759</v>
      </c>
      <c r="Q39" s="20">
        <f t="shared" si="53"/>
        <v>605.23907710876176</v>
      </c>
      <c r="R39" s="59">
        <f t="shared" si="0"/>
        <v>898.57241044209513</v>
      </c>
      <c r="S39" s="59">
        <f ca="1">AVERAGE(OFFSET($R$3,0,0,'Données projet'!$E$9+1,1))-AVERAGE(OFFSET($H$3,0,0,'Données projet'!$E$9+1,1))</f>
        <v>404.93035784529889</v>
      </c>
      <c r="T39" s="59">
        <f t="shared" si="34"/>
        <v>534.37689844719353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85.910000000000025</v>
      </c>
      <c r="W39" s="16">
        <f>IF(ISNA(VLOOKUP(A39,'Données projet'!$A$35:$I$55,5,0)),0%,VLOOKUP(A39,'Données projet'!$A$35:$I$55,5,0)*VLOOKUP('Données projet'!$B$9,Paramètres!$A$1:$I$89,7,0))</f>
        <v>0.33</v>
      </c>
      <c r="X39" s="16">
        <f>IF(ISNA(VLOOKUP(A39,'Données projet'!$A$35:$I$55,6,0)),0%,VLOOKUP(A39,'Données projet'!$A$35:$I$55,6,0)*VLOOKUP('Données projet'!$B$9,Paramètres!$A$1:$I$89,7,0))</f>
        <v>0.11000000000000001</v>
      </c>
      <c r="Y39" s="16">
        <f>IF(ISNA(VLOOKUP(A39,'Données projet'!$A$35:$I$55,7,0)),0%,VLOOKUP(A39,'Données projet'!$A$35:$I$55,7,0))</f>
        <v>0.2</v>
      </c>
      <c r="Z39" s="21">
        <f>EXP(-LN(2)/35)*Z38+(1-EXP(-LN(2)/35))/(LN(2)/35)*V39*W39*VLOOKUP('Données projet'!$B$9,Paramètres!$A$1:$I$89,3,0)*0.475*44/12</f>
        <v>48.09617049051765</v>
      </c>
      <c r="AA39" s="21">
        <f>EXP(-LN(2)/25)*AA38+(1-EXP(-LN(2)/25))/(LN(2)/25)*Calculateur!V39*Calculateur!X39*VLOOKUP('Données projet'!$B$9,Paramètres!$A$1:$I$89,3,0)*0.475*44/12</f>
        <v>24.919895335538552</v>
      </c>
      <c r="AB39" s="21">
        <f>EXP(-LN(2)/2)*AB38+(1-EXP(-LN(2)/2))/(LN(2)/2)*V39*Y39*VLOOKUP('Données projet'!$B$9,Paramètres!$A$1:$I$89,3,0)*0.475*44/12</f>
        <v>12.38460453864084</v>
      </c>
      <c r="AC39" s="22">
        <f t="shared" si="3"/>
        <v>85.400670364697049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8.2014285714285702</v>
      </c>
      <c r="AI39" s="13">
        <f>IF('Données projet'!$A$62&gt;35,AI38+AH39-AQ38,IF(A39&lt;'Données projet'!$A$62,$AF$205^A39,IF(A39='Données projet'!$A$62,'Données projet'!$B$62,AI38+AH39-AQ38)))</f>
        <v>295.25142857142856</v>
      </c>
      <c r="AJ39" s="13">
        <f>AI39*VLOOKUP('Données projet'!$B$10,Paramètres!$A$1:$I$89,3,0)*VLOOKUP('Données projet'!$B$10,Paramètres!$A$1:$I$89,5,0)</f>
        <v>138.17766857142857</v>
      </c>
      <c r="AK39" s="13">
        <f t="shared" si="35"/>
        <v>35.879217149322336</v>
      </c>
      <c r="AL39" s="20">
        <f t="shared" si="4"/>
        <v>303.14907596364111</v>
      </c>
      <c r="AM39" s="59">
        <f t="shared" si="5"/>
        <v>596.48240929697442</v>
      </c>
      <c r="AN39" s="59">
        <f ca="1">AVERAGE(OFFSET($AM$3,0,0,'Données projet'!$E$10+1,1))-AVERAGE(OFFSET($H$3,0,0,'Données projet'!$E$10+1,1))</f>
        <v>335.67808000437594</v>
      </c>
      <c r="AO39" s="59">
        <f t="shared" si="36"/>
        <v>290.40784797219641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28.09833333333334</v>
      </c>
      <c r="N40" s="13">
        <f>IF('Données projet'!$A$36&gt;35,N39+M40-V39,IF(A40&lt;'Données projet'!$A$36,$K$205^A40,IF(A40='Données projet'!$A$36,'Données projet'!$B$36,N39+M40-V39)))</f>
        <v>443.87833333333339</v>
      </c>
      <c r="O40" s="13">
        <f>N40*VLOOKUP('Données projet'!$B$9,Paramètres!$A$1:$I$89,3,0)*VLOOKUP('Données projet'!$B$9,Paramètres!$A$1:$I$89,5,0)</f>
        <v>248.12798833333338</v>
      </c>
      <c r="P40" s="13">
        <f t="shared" si="33"/>
        <v>60.184902542301558</v>
      </c>
      <c r="Q40" s="20">
        <f t="shared" si="53"/>
        <v>536.97828494173086</v>
      </c>
      <c r="R40" s="59">
        <f t="shared" si="0"/>
        <v>830.31161827506412</v>
      </c>
      <c r="S40" s="59">
        <f ca="1">AVERAGE(OFFSET($R$3,0,0,'Données projet'!$E$9+1,1))-AVERAGE(OFFSET($H$3,0,0,'Données projet'!$E$9+1,1))</f>
        <v>404.93035784529889</v>
      </c>
      <c r="T40" s="59">
        <f t="shared" si="34"/>
        <v>534.37689844719353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47.153033922965932</v>
      </c>
      <c r="AA40" s="21">
        <f>EXP(-LN(2)/25)*AA39+(1-EXP(-LN(2)/25))/(LN(2)/25)*Calculateur!V40*Calculateur!X40*VLOOKUP('Données projet'!$B$9,Paramètres!$A$1:$I$89,3,0)*0.475*44/12</f>
        <v>24.23845948710791</v>
      </c>
      <c r="AB40" s="21">
        <f>EXP(-LN(2)/2)*AB39+(1-EXP(-LN(2)/2))/(LN(2)/2)*V40*Y40*VLOOKUP('Données projet'!$B$9,Paramètres!$A$1:$I$89,3,0)*0.475*44/12</f>
        <v>8.7572378515866323</v>
      </c>
      <c r="AC40" s="22">
        <f t="shared" si="3"/>
        <v>80.148731261660487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8.2014285714285702</v>
      </c>
      <c r="AI40" s="13">
        <f>IF('Données projet'!$A$62&gt;35,AI39+AH40-AQ39,IF(A40&lt;'Données projet'!$A$62,$AF$205^A40,IF(A40='Données projet'!$A$62,'Données projet'!$B$62,AI39+AH40-AQ39)))</f>
        <v>303.45285714285711</v>
      </c>
      <c r="AJ40" s="13">
        <f>AI40*VLOOKUP('Données projet'!$B$10,Paramètres!$A$1:$I$89,3,0)*VLOOKUP('Données projet'!$B$10,Paramètres!$A$1:$I$89,5,0)</f>
        <v>142.01593714285713</v>
      </c>
      <c r="AK40" s="13">
        <f t="shared" si="35"/>
        <v>36.758443411529754</v>
      </c>
      <c r="AL40" s="20">
        <f t="shared" si="4"/>
        <v>311.36537946555717</v>
      </c>
      <c r="AM40" s="59">
        <f t="shared" si="5"/>
        <v>604.69871279889048</v>
      </c>
      <c r="AN40" s="59">
        <f ca="1">AVERAGE(OFFSET($AM$3,0,0,'Données projet'!$E$10+1,1))-AVERAGE(OFFSET($H$3,0,0,'Données projet'!$E$10+1,1))</f>
        <v>335.67808000437594</v>
      </c>
      <c r="AO40" s="59">
        <f t="shared" si="36"/>
        <v>290.40784797219641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28.09833333333334</v>
      </c>
      <c r="N41" s="13">
        <f>IF('Données projet'!$A$36&gt;35,N40+M41-V40,IF(A41&lt;'Données projet'!$A$36,$K$205^A41,IF(A41='Données projet'!$A$36,'Données projet'!$B$36,N40+M41-V40)))</f>
        <v>471.97666666666674</v>
      </c>
      <c r="O41" s="13">
        <f>N41*VLOOKUP('Données projet'!$B$9,Paramètres!$A$1:$I$89,3,0)*VLOOKUP('Données projet'!$B$9,Paramètres!$A$1:$I$89,5,0)</f>
        <v>263.83495666666676</v>
      </c>
      <c r="P41" s="13">
        <f t="shared" si="33"/>
        <v>63.539137826670206</v>
      </c>
      <c r="Q41" s="20">
        <f t="shared" si="53"/>
        <v>570.17654790922836</v>
      </c>
      <c r="R41" s="59">
        <f t="shared" si="0"/>
        <v>863.50988124256173</v>
      </c>
      <c r="S41" s="59">
        <f ca="1">AVERAGE(OFFSET($R$3,0,0,'Données projet'!$E$9+1,1))-AVERAGE(OFFSET($H$3,0,0,'Données projet'!$E$9+1,1))</f>
        <v>404.93035784529889</v>
      </c>
      <c r="T41" s="59">
        <f t="shared" si="34"/>
        <v>534.37689844719353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46.228391688247399</v>
      </c>
      <c r="AA41" s="21">
        <f>EXP(-LN(2)/25)*AA40+(1-EXP(-LN(2)/25))/(LN(2)/25)*Calculateur!V41*Calculateur!X41*VLOOKUP('Données projet'!$B$9,Paramètres!$A$1:$I$89,3,0)*0.475*44/12</f>
        <v>23.575657537787759</v>
      </c>
      <c r="AB41" s="21">
        <f>EXP(-LN(2)/2)*AB40+(1-EXP(-LN(2)/2))/(LN(2)/2)*V41*Y41*VLOOKUP('Données projet'!$B$9,Paramètres!$A$1:$I$89,3,0)*0.475*44/12</f>
        <v>6.1923022693204208</v>
      </c>
      <c r="AC41" s="22">
        <f t="shared" si="3"/>
        <v>75.996351495355583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8.2014285714285702</v>
      </c>
      <c r="AI41" s="13">
        <f>IF('Données projet'!$A$62&gt;35,AI40+AH41-AQ40,IF(A41&lt;'Données projet'!$A$62,$AF$205^A41,IF(A41='Données projet'!$A$62,'Données projet'!$B$62,AI40+AH41-AQ40)))</f>
        <v>311.65428571428566</v>
      </c>
      <c r="AJ41" s="13">
        <f>AI41*VLOOKUP('Données projet'!$B$10,Paramètres!$A$1:$I$89,3,0)*VLOOKUP('Données projet'!$B$10,Paramètres!$A$1:$I$89,5,0)</f>
        <v>145.85420571428568</v>
      </c>
      <c r="AK41" s="13">
        <f t="shared" si="35"/>
        <v>37.634907666394</v>
      </c>
      <c r="AL41" s="20">
        <f t="shared" si="4"/>
        <v>319.57687247135044</v>
      </c>
      <c r="AM41" s="59">
        <f t="shared" si="5"/>
        <v>612.91020580468376</v>
      </c>
      <c r="AN41" s="59">
        <f ca="1">AVERAGE(OFFSET($AM$3,0,0,'Données projet'!$E$10+1,1))-AVERAGE(OFFSET($H$3,0,0,'Données projet'!$E$10+1,1))</f>
        <v>335.67808000437594</v>
      </c>
      <c r="AO41" s="59">
        <f t="shared" si="36"/>
        <v>290.40784797219641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28.09833333333334</v>
      </c>
      <c r="N42" s="13">
        <f>IF('Données projet'!$A$36&gt;35,N41+M42-V41,IF(A42&lt;'Données projet'!$A$36,$K$205^A42,IF(A42='Données projet'!$A$36,'Données projet'!$B$36,N41+M42-V41)))</f>
        <v>500.0750000000001</v>
      </c>
      <c r="O42" s="13">
        <f>N42*VLOOKUP('Données projet'!$B$9,Paramètres!$A$1:$I$89,3,0)*VLOOKUP('Données projet'!$B$9,Paramètres!$A$1:$I$89,5,0)</f>
        <v>279.54192500000005</v>
      </c>
      <c r="P42" s="13">
        <f t="shared" si="33"/>
        <v>66.87019524274281</v>
      </c>
      <c r="Q42" s="20">
        <f t="shared" si="53"/>
        <v>603.33444275611043</v>
      </c>
      <c r="R42" s="59">
        <f t="shared" si="0"/>
        <v>896.66777608944381</v>
      </c>
      <c r="S42" s="59">
        <f ca="1">AVERAGE(OFFSET($R$3,0,0,'Données projet'!$E$9+1,1))-AVERAGE(OFFSET($H$3,0,0,'Données projet'!$E$9+1,1))</f>
        <v>404.93035784529889</v>
      </c>
      <c r="T42" s="59">
        <f t="shared" si="34"/>
        <v>534.37689844719353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45.321881123775619</v>
      </c>
      <c r="AA42" s="21">
        <f>EXP(-LN(2)/25)*AA41+(1-EXP(-LN(2)/25))/(LN(2)/25)*Calculateur!V42*Calculateur!X42*VLOOKUP('Données projet'!$B$9,Paramètres!$A$1:$I$89,3,0)*0.475*44/12</f>
        <v>22.930979942627005</v>
      </c>
      <c r="AB42" s="21">
        <f>EXP(-LN(2)/2)*AB41+(1-EXP(-LN(2)/2))/(LN(2)/2)*V42*Y42*VLOOKUP('Données projet'!$B$9,Paramètres!$A$1:$I$89,3,0)*0.475*44/12</f>
        <v>4.378618925793317</v>
      </c>
      <c r="AC42" s="22">
        <f t="shared" si="3"/>
        <v>72.631479992195949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8.2014285714285702</v>
      </c>
      <c r="AI42" s="13">
        <f>IF('Données projet'!$A$62&gt;35,AI41+AH42-AQ41,IF(A42&lt;'Données projet'!$A$62,$AF$205^A42,IF(A42='Données projet'!$A$62,'Données projet'!$B$62,AI41+AH42-AQ41)))</f>
        <v>319.85571428571421</v>
      </c>
      <c r="AJ42" s="13">
        <f>AI42*VLOOKUP('Données projet'!$B$10,Paramètres!$A$1:$I$89,3,0)*VLOOKUP('Données projet'!$B$10,Paramètres!$A$1:$I$89,5,0)</f>
        <v>149.69247428571424</v>
      </c>
      <c r="AK42" s="13">
        <f t="shared" si="35"/>
        <v>38.508690953564773</v>
      </c>
      <c r="AL42" s="20">
        <f t="shared" si="4"/>
        <v>327.7836961250776</v>
      </c>
      <c r="AM42" s="59">
        <f t="shared" si="5"/>
        <v>621.11702945841091</v>
      </c>
      <c r="AN42" s="59">
        <f ca="1">AVERAGE(OFFSET($AM$3,0,0,'Données projet'!$E$10+1,1))-AVERAGE(OFFSET($H$3,0,0,'Données projet'!$E$10+1,1))</f>
        <v>335.67808000437594</v>
      </c>
      <c r="AO42" s="59">
        <f t="shared" si="36"/>
        <v>290.40784797219641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28.09833333333334</v>
      </c>
      <c r="N43" s="13">
        <f>IF('Données projet'!$A$36&gt;35,N42+M43-V42,IF(A43&lt;'Données projet'!$A$36,$K$205^A43,IF(A43='Données projet'!$A$36,'Données projet'!$B$36,N42+M43-V42)))</f>
        <v>528.1733333333334</v>
      </c>
      <c r="O43" s="13">
        <f>N43*VLOOKUP('Données projet'!$B$9,Paramètres!$A$1:$I$89,3,0)*VLOOKUP('Données projet'!$B$9,Paramètres!$A$1:$I$89,5,0)</f>
        <v>295.2488933333334</v>
      </c>
      <c r="P43" s="13">
        <f t="shared" si="33"/>
        <v>70.179525528932587</v>
      </c>
      <c r="Q43" s="20">
        <f t="shared" si="53"/>
        <v>636.45449618511327</v>
      </c>
      <c r="R43" s="59">
        <f t="shared" si="0"/>
        <v>929.78782951844664</v>
      </c>
      <c r="S43" s="59">
        <f ca="1">AVERAGE(OFFSET($R$3,0,0,'Données projet'!$E$9+1,1))-AVERAGE(OFFSET($H$3,0,0,'Données projet'!$E$9+1,1))</f>
        <v>404.93035784529889</v>
      </c>
      <c r="T43" s="59">
        <f t="shared" si="34"/>
        <v>534.37689844719353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44.433146678556284</v>
      </c>
      <c r="AA43" s="21">
        <f>EXP(-LN(2)/25)*AA42+(1-EXP(-LN(2)/25))/(LN(2)/25)*Calculateur!V43*Calculateur!X43*VLOOKUP('Données projet'!$B$9,Paramètres!$A$1:$I$89,3,0)*0.475*44/12</f>
        <v>22.303931090208042</v>
      </c>
      <c r="AB43" s="21">
        <f>EXP(-LN(2)/2)*AB42+(1-EXP(-LN(2)/2))/(LN(2)/2)*V43*Y43*VLOOKUP('Données projet'!$B$9,Paramètres!$A$1:$I$89,3,0)*0.475*44/12</f>
        <v>3.0961511346602109</v>
      </c>
      <c r="AC43" s="22">
        <f t="shared" si="3"/>
        <v>69.833228903424526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8.2014285714285702</v>
      </c>
      <c r="AI43" s="13">
        <f>IF('Données projet'!$A$62&gt;35,AI42+AH43-AQ42,IF(A43&lt;'Données projet'!$A$62,$AF$205^A43,IF(A43='Données projet'!$A$62,'Données projet'!$B$62,AI42+AH43-AQ42)))</f>
        <v>328.05714285714276</v>
      </c>
      <c r="AJ43" s="13">
        <f>AI43*VLOOKUP('Données projet'!$B$10,Paramètres!$A$1:$I$89,3,0)*VLOOKUP('Données projet'!$B$10,Paramètres!$A$1:$I$89,5,0)</f>
        <v>153.5307428571428</v>
      </c>
      <c r="AK43" s="13">
        <f t="shared" si="35"/>
        <v>39.379869920044555</v>
      </c>
      <c r="AL43" s="20">
        <f t="shared" si="4"/>
        <v>335.98598392026793</v>
      </c>
      <c r="AM43" s="59">
        <f t="shared" si="5"/>
        <v>629.31931725360118</v>
      </c>
      <c r="AN43" s="59">
        <f ca="1">AVERAGE(OFFSET($AM$3,0,0,'Données projet'!$E$10+1,1))-AVERAGE(OFFSET($H$3,0,0,'Données projet'!$E$10+1,1))</f>
        <v>335.67808000437594</v>
      </c>
      <c r="AO43" s="59">
        <f t="shared" si="36"/>
        <v>290.40784797219641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28.09833333333334</v>
      </c>
      <c r="N44" s="13">
        <f>IF('Données projet'!$A$36&gt;35,N43+M44-V43,IF(A44&lt;'Données projet'!$A$36,$K$205^A44,IF(A44='Données projet'!$A$36,'Données projet'!$B$36,N43+M44-V43)))</f>
        <v>556.27166666666676</v>
      </c>
      <c r="O44" s="13">
        <f>N44*VLOOKUP('Données projet'!$B$9,Paramètres!$A$1:$I$89,3,0)*VLOOKUP('Données projet'!$B$9,Paramètres!$A$1:$I$89,5,0)</f>
        <v>310.95586166666675</v>
      </c>
      <c r="P44" s="13">
        <f t="shared" si="33"/>
        <v>73.468416349938394</v>
      </c>
      <c r="Q44" s="20">
        <f t="shared" si="53"/>
        <v>669.53895087892067</v>
      </c>
      <c r="R44" s="59">
        <f t="shared" si="0"/>
        <v>962.87228421225404</v>
      </c>
      <c r="S44" s="59">
        <f ca="1">AVERAGE(OFFSET($R$3,0,0,'Données projet'!$E$9+1,1))-AVERAGE(OFFSET($H$3,0,0,'Données projet'!$E$9+1,1))</f>
        <v>404.93035784529889</v>
      </c>
      <c r="T44" s="59">
        <f t="shared" si="34"/>
        <v>534.37689844719353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43.561839773733212</v>
      </c>
      <c r="AA44" s="21">
        <f>EXP(-LN(2)/25)*AA43+(1-EXP(-LN(2)/25))/(LN(2)/25)*Calculateur!V44*Calculateur!X44*VLOOKUP('Données projet'!$B$9,Paramètres!$A$1:$I$89,3,0)*0.475*44/12</f>
        <v>21.694028921633542</v>
      </c>
      <c r="AB44" s="21">
        <f>EXP(-LN(2)/2)*AB43+(1-EXP(-LN(2)/2))/(LN(2)/2)*V44*Y44*VLOOKUP('Données projet'!$B$9,Paramètres!$A$1:$I$89,3,0)*0.475*44/12</f>
        <v>2.1893094628966585</v>
      </c>
      <c r="AC44" s="22">
        <f t="shared" si="3"/>
        <v>67.445178158263417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8.2014285714285702</v>
      </c>
      <c r="AI44" s="13">
        <f>IF('Données projet'!$A$62&gt;35,AI43+AH44-AQ43,IF(A44&lt;'Données projet'!$A$62,$AF$205^A44,IF(A44='Données projet'!$A$62,'Données projet'!$B$62,AI43+AH44-AQ43)))</f>
        <v>336.25857142857132</v>
      </c>
      <c r="AJ44" s="13">
        <f>AI44*VLOOKUP('Données projet'!$B$10,Paramètres!$A$1:$I$89,3,0)*VLOOKUP('Données projet'!$B$10,Paramètres!$A$1:$I$89,5,0)</f>
        <v>157.36901142857138</v>
      </c>
      <c r="AK44" s="13">
        <f t="shared" si="35"/>
        <v>40.248517162065561</v>
      </c>
      <c r="AL44" s="20">
        <f t="shared" si="4"/>
        <v>344.18386229535935</v>
      </c>
      <c r="AM44" s="59">
        <f t="shared" si="5"/>
        <v>637.51719562869266</v>
      </c>
      <c r="AN44" s="59">
        <f ca="1">AVERAGE(OFFSET($AM$3,0,0,'Données projet'!$E$10+1,1))-AVERAGE(OFFSET($H$3,0,0,'Données projet'!$E$10+1,1))</f>
        <v>335.67808000437594</v>
      </c>
      <c r="AO44" s="59">
        <f t="shared" si="36"/>
        <v>290.40784797219641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584.37</v>
      </c>
      <c r="L45" s="12">
        <f>VLOOKUP(A45,'Données projet'!$A$35:$I$55,9,0)</f>
        <v>28.09833333333334</v>
      </c>
      <c r="M45" s="12">
        <f t="array" ref="M45">INDEX(L:L,MIN(IF(ISNUMBER(L45:L241),ROW(L45:L241),"")))</f>
        <v>28.09833333333334</v>
      </c>
      <c r="N45" s="13">
        <f>IF('Données projet'!$A$36&gt;35,N44+M45-V44,IF(A45&lt;'Données projet'!$A$36,$K$205^A45,IF(A45='Données projet'!$A$36,'Données projet'!$B$36,N44+M45-V44)))</f>
        <v>584.37000000000012</v>
      </c>
      <c r="O45" s="13">
        <f>N45*VLOOKUP('Données projet'!$B$9,Paramètres!$A$1:$I$89,3,0)*VLOOKUP('Données projet'!$B$9,Paramètres!$A$1:$I$89,5,0)</f>
        <v>326.6628300000001</v>
      </c>
      <c r="P45" s="13">
        <f t="shared" si="33"/>
        <v>76.738017937615012</v>
      </c>
      <c r="Q45" s="20">
        <f t="shared" si="53"/>
        <v>702.58981015801294</v>
      </c>
      <c r="R45" s="59">
        <f t="shared" si="0"/>
        <v>995.92314349134631</v>
      </c>
      <c r="S45" s="59">
        <f ca="1">AVERAGE(OFFSET($R$3,0,0,'Données projet'!$E$9+1,1))-AVERAGE(OFFSET($H$3,0,0,'Données projet'!$E$9+1,1))</f>
        <v>404.93035784529889</v>
      </c>
      <c r="T45" s="59">
        <f t="shared" si="34"/>
        <v>534.37689844719353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91.32</v>
      </c>
      <c r="W45" s="16">
        <f>IF(ISNA(VLOOKUP(A45,'Données projet'!$A$35:$I$55,5,0)),0%,VLOOKUP(A45,'Données projet'!$A$35:$I$55,5,0)*VLOOKUP('Données projet'!$B$9,Paramètres!$A$1:$I$89,7,0))</f>
        <v>0.33</v>
      </c>
      <c r="X45" s="16">
        <f>IF(ISNA(VLOOKUP(A45,'Données projet'!$A$35:$I$55,6,0)),0%,VLOOKUP(A45,'Données projet'!$A$35:$I$55,6,0)*VLOOKUP('Données projet'!$B$9,Paramètres!$A$1:$I$89,7,0))</f>
        <v>0.11000000000000001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65.054658699938173</v>
      </c>
      <c r="AA45" s="21">
        <f>EXP(-LN(2)/25)*AA44+(1-EXP(-LN(2)/25))/(LN(2)/25)*Calculateur!V45*Calculateur!X45*VLOOKUP('Données projet'!$B$9,Paramètres!$A$1:$I$89,3,0)*0.475*44/12</f>
        <v>28.520488300787161</v>
      </c>
      <c r="AB45" s="21">
        <f>EXP(-LN(2)/2)*AB44+(1-EXP(-LN(2)/2))/(LN(2)/2)*V45*Y45*VLOOKUP('Données projet'!$B$9,Paramètres!$A$1:$I$89,3,0)*0.475*44/12</f>
        <v>13.107687258581169</v>
      </c>
      <c r="AC45" s="22">
        <f t="shared" si="3"/>
        <v>106.6828342593065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344.46</v>
      </c>
      <c r="AG45" s="12">
        <f>VLOOKUP(A45,'Données projet'!$A$61:$I$81,9,0)</f>
        <v>8.2014285714285702</v>
      </c>
      <c r="AH45" s="12">
        <f t="array" ref="AH45">INDEX(AG:AG,MIN(IF(ISNUMBER(AG45:AG241),ROW(AG45:AG241),"")))</f>
        <v>8.2014285714285702</v>
      </c>
      <c r="AI45" s="13">
        <f>IF('Données projet'!$A$62&gt;35,AI44+AH45-AQ44,IF(A45&lt;'Données projet'!$A$62,$AF$205^A45,IF(A45='Données projet'!$A$62,'Données projet'!$B$62,AI44+AH45-AQ44)))</f>
        <v>344.45999999999987</v>
      </c>
      <c r="AJ45" s="13">
        <f>AI45*VLOOKUP('Données projet'!$B$10,Paramètres!$A$1:$I$89,3,0)*VLOOKUP('Données projet'!$B$10,Paramètres!$A$1:$I$89,5,0)</f>
        <v>161.20727999999994</v>
      </c>
      <c r="AK45" s="13">
        <f t="shared" si="35"/>
        <v>41.114701532674296</v>
      </c>
      <c r="AL45" s="20">
        <f t="shared" si="4"/>
        <v>352.37745116940761</v>
      </c>
      <c r="AM45" s="59">
        <f t="shared" si="5"/>
        <v>645.71078450274092</v>
      </c>
      <c r="AN45" s="59">
        <f ca="1">AVERAGE(OFFSET($AM$3,0,0,'Données projet'!$E$10+1,1))-AVERAGE(OFFSET($H$3,0,0,'Données projet'!$E$10+1,1))</f>
        <v>335.67808000437594</v>
      </c>
      <c r="AO45" s="59">
        <f t="shared" si="36"/>
        <v>290.40784797219641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107.08999999999997</v>
      </c>
      <c r="AR45" s="16">
        <f>IF(ISNA(VLOOKUP(A45,'Données projet'!$A$61:$I$81,5,0)),0%,VLOOKUP(A45,'Données projet'!$A$61:$I$81,5,0)*VLOOKUP('Données projet'!$B$10,Paramètres!$A$1:$I$89,7,0))</f>
        <v>0.13750000000000001</v>
      </c>
      <c r="AS45" s="16">
        <f>IF(ISNA(VLOOKUP(A45,'Données projet'!$A$61:$I$81,6,0)),0%,VLOOKUP(A45,'Données projet'!$A$61:$I$81,6,0)*VLOOKUP('Données projet'!$B$10,Paramètres!$A$1:$I$89,7,0))</f>
        <v>0.20350000000000001</v>
      </c>
      <c r="AT45" s="16">
        <f>IF(ISNA(VLOOKUP(A45,'Données projet'!$A$61:$I$81,7,0)),0%,VLOOKUP(A45,'Données projet'!$A$61:$I$81,7,0))</f>
        <v>0.38</v>
      </c>
      <c r="AU45" s="21">
        <f>EXP(-LN(2)/35)*AU44+(1-EXP(-LN(2)/35))/(LN(2)/35)*AQ45*AR45*VLOOKUP('Données projet'!$B$10,Paramètres!$A$1:$I$89,3,0)*0.475*44/12</f>
        <v>9.1416760277498579</v>
      </c>
      <c r="AV45" s="21">
        <f>EXP(-LN(2)/25)*AV44+(1-EXP(-LN(2)/25))/(LN(2)/25)*Calculateur!AQ45*Calculateur!AS45*VLOOKUP('Données projet'!$B$10,Paramètres!$A$1:$I$89,3,0)*0.475*44/12</f>
        <v>13.476409013645899</v>
      </c>
      <c r="AW45" s="21">
        <f>EXP(-LN(2)/2)*AW44+(1-EXP(-LN(2)/2))/(LN(2)/2)*AQ45*AT45*VLOOKUP('Données projet'!$B$10,Paramètres!$A$1:$I$89,3,0)*0.475*44/12</f>
        <v>21.563234579016697</v>
      </c>
      <c r="AX45" s="21">
        <f t="shared" si="6"/>
        <v>44.181319620412452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27.111666666666668</v>
      </c>
      <c r="N46" s="13">
        <f>IF('Données projet'!$A$36&gt;35,N45+M46-V45,IF(A46&lt;'Données projet'!$A$36,$K$205^A46,IF(A46='Données projet'!$A$36,'Données projet'!$B$36,N45+M46-V45)))</f>
        <v>520.16166666666686</v>
      </c>
      <c r="O46" s="13">
        <f>N46*VLOOKUP('Données projet'!$B$9,Paramètres!$A$1:$I$89,3,0)*VLOOKUP('Données projet'!$B$9,Paramètres!$A$1:$I$89,5,0)</f>
        <v>290.77037166666679</v>
      </c>
      <c r="P46" s="13">
        <f t="shared" si="33"/>
        <v>69.238074036654666</v>
      </c>
      <c r="Q46" s="20">
        <f t="shared" si="53"/>
        <v>627.01470959995152</v>
      </c>
      <c r="R46" s="59">
        <f t="shared" si="0"/>
        <v>920.34804293328489</v>
      </c>
      <c r="S46" s="59">
        <f ca="1">AVERAGE(OFFSET($R$3,0,0,'Données projet'!$E$9+1,1))-AVERAGE(OFFSET($H$3,0,0,'Données projet'!$E$9+1,1))</f>
        <v>404.93035784529889</v>
      </c>
      <c r="T46" s="59">
        <f t="shared" si="34"/>
        <v>534.37689844719353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63.778976522256173</v>
      </c>
      <c r="AA46" s="21">
        <f>EXP(-LN(2)/25)*AA45+(1-EXP(-LN(2)/25))/(LN(2)/25)*Calculateur!V46*Calculateur!X46*VLOOKUP('Données projet'!$B$9,Paramètres!$A$1:$I$89,3,0)*0.475*44/12</f>
        <v>27.740594048374842</v>
      </c>
      <c r="AB46" s="21">
        <f>EXP(-LN(2)/2)*AB45+(1-EXP(-LN(2)/2))/(LN(2)/2)*V46*Y46*VLOOKUP('Données projet'!$B$9,Paramètres!$A$1:$I$89,3,0)*0.475*44/12</f>
        <v>9.2685345462152533</v>
      </c>
      <c r="AC46" s="22">
        <f t="shared" si="3"/>
        <v>100.78810511684627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17.29</v>
      </c>
      <c r="AI46" s="13">
        <f>IF('Données projet'!$A$62&gt;35,AI45+AH46-AQ45,IF(A46&lt;'Données projet'!$A$62,$AF$205^A46,IF(A46='Données projet'!$A$62,'Données projet'!$B$62,AI45+AH46-AQ45)))</f>
        <v>254.65999999999991</v>
      </c>
      <c r="AJ46" s="13">
        <f>AI46*VLOOKUP('Données projet'!$B$10,Paramètres!$A$1:$I$89,3,0)*VLOOKUP('Données projet'!$B$10,Paramètres!$A$1:$I$89,5,0)</f>
        <v>119.18087999999996</v>
      </c>
      <c r="AK46" s="13">
        <f t="shared" si="35"/>
        <v>31.483876914537184</v>
      </c>
      <c r="AL46" s="20">
        <f t="shared" si="4"/>
        <v>262.40778495948553</v>
      </c>
      <c r="AM46" s="59">
        <f t="shared" si="5"/>
        <v>555.74111829281878</v>
      </c>
      <c r="AN46" s="59">
        <f ca="1">AVERAGE(OFFSET($AM$3,0,0,'Données projet'!$E$10+1,1))-AVERAGE(OFFSET($H$3,0,0,'Données projet'!$E$10+1,1))</f>
        <v>335.67808000437594</v>
      </c>
      <c r="AO46" s="59">
        <f t="shared" si="36"/>
        <v>290.40784797219641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8.9624133367174892</v>
      </c>
      <c r="AV46" s="21">
        <f>EXP(-LN(2)/25)*AV45+(1-EXP(-LN(2)/25))/(LN(2)/25)*Calculateur!AQ46*Calculateur!AS46*VLOOKUP('Données projet'!$B$10,Paramètres!$A$1:$I$89,3,0)*0.475*44/12</f>
        <v>13.107895900474203</v>
      </c>
      <c r="AW46" s="21">
        <f>EXP(-LN(2)/2)*AW45+(1-EXP(-LN(2)/2))/(LN(2)/2)*AQ46*AT46*VLOOKUP('Données projet'!$B$10,Paramètres!$A$1:$I$89,3,0)*0.475*44/12</f>
        <v>15.247509395138955</v>
      </c>
      <c r="AX46" s="21">
        <f t="shared" si="6"/>
        <v>37.317818632330649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27.111666666666668</v>
      </c>
      <c r="N47" s="13">
        <f>IF('Données projet'!$A$36&gt;35,N46+M47-V46,IF(A47&lt;'Données projet'!$A$36,$K$205^A47,IF(A47='Données projet'!$A$36,'Données projet'!$B$36,N46+M47-V46)))</f>
        <v>547.27333333333354</v>
      </c>
      <c r="O47" s="13">
        <f>N47*VLOOKUP('Données projet'!$B$9,Paramètres!$A$1:$I$89,3,0)*VLOOKUP('Données projet'!$B$9,Paramètres!$A$1:$I$89,5,0)</f>
        <v>305.92579333333344</v>
      </c>
      <c r="P47" s="13">
        <f t="shared" si="33"/>
        <v>72.417319636871426</v>
      </c>
      <c r="Q47" s="20">
        <f t="shared" si="53"/>
        <v>658.94758842310682</v>
      </c>
      <c r="R47" s="59">
        <f t="shared" si="0"/>
        <v>952.28092175644019</v>
      </c>
      <c r="S47" s="59">
        <f ca="1">AVERAGE(OFFSET($R$3,0,0,'Données projet'!$E$9+1,1))-AVERAGE(OFFSET($H$3,0,0,'Données projet'!$E$9+1,1))</f>
        <v>404.93035784529889</v>
      </c>
      <c r="T47" s="59">
        <f t="shared" si="34"/>
        <v>534.37689844719353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62.528309693989222</v>
      </c>
      <c r="AA47" s="21">
        <f>EXP(-LN(2)/25)*AA46+(1-EXP(-LN(2)/25))/(LN(2)/25)*Calculateur!V47*Calculateur!X47*VLOOKUP('Données projet'!$B$9,Paramètres!$A$1:$I$89,3,0)*0.475*44/12</f>
        <v>26.982026045307592</v>
      </c>
      <c r="AB47" s="21">
        <f>EXP(-LN(2)/2)*AB46+(1-EXP(-LN(2)/2))/(LN(2)/2)*V47*Y47*VLOOKUP('Données projet'!$B$9,Paramètres!$A$1:$I$89,3,0)*0.475*44/12</f>
        <v>6.5538436292905864</v>
      </c>
      <c r="AC47" s="22">
        <f t="shared" si="3"/>
        <v>96.064179368587389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17.29</v>
      </c>
      <c r="AI47" s="13">
        <f>IF('Données projet'!$A$62&gt;35,AI46+AH47-AQ46,IF(A47&lt;'Données projet'!$A$62,$AF$205^A47,IF(A47='Données projet'!$A$62,'Données projet'!$B$62,AI46+AH47-AQ46)))</f>
        <v>271.94999999999993</v>
      </c>
      <c r="AJ47" s="13">
        <f>AI47*VLOOKUP('Données projet'!$B$10,Paramètres!$A$1:$I$89,3,0)*VLOOKUP('Données projet'!$B$10,Paramètres!$A$1:$I$89,5,0)</f>
        <v>127.27259999999997</v>
      </c>
      <c r="AK47" s="13">
        <f t="shared" si="35"/>
        <v>33.3653616714357</v>
      </c>
      <c r="AL47" s="20">
        <f t="shared" si="4"/>
        <v>279.77778324441709</v>
      </c>
      <c r="AM47" s="59">
        <f t="shared" si="5"/>
        <v>573.11111657775041</v>
      </c>
      <c r="AN47" s="59">
        <f ca="1">AVERAGE(OFFSET($AM$3,0,0,'Données projet'!$E$10+1,1))-AVERAGE(OFFSET($H$3,0,0,'Données projet'!$E$10+1,1))</f>
        <v>335.67808000437594</v>
      </c>
      <c r="AO47" s="59">
        <f t="shared" si="36"/>
        <v>290.40784797219641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8.7866658777168194</v>
      </c>
      <c r="AV47" s="21">
        <f>EXP(-LN(2)/25)*AV46+(1-EXP(-LN(2)/25))/(LN(2)/25)*Calculateur!AQ47*Calculateur!AS47*VLOOKUP('Données projet'!$B$10,Paramètres!$A$1:$I$89,3,0)*0.475*44/12</f>
        <v>12.74945979776145</v>
      </c>
      <c r="AW47" s="21">
        <f>EXP(-LN(2)/2)*AW46+(1-EXP(-LN(2)/2))/(LN(2)/2)*AQ47*AT47*VLOOKUP('Données projet'!$B$10,Paramètres!$A$1:$I$89,3,0)*0.475*44/12</f>
        <v>10.78161728950835</v>
      </c>
      <c r="AX47" s="21">
        <f t="shared" si="6"/>
        <v>32.317742964986621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27.111666666666668</v>
      </c>
      <c r="N48" s="13">
        <f>IF('Données projet'!$A$36&gt;35,N47+M48-V47,IF(A48&lt;'Données projet'!$A$36,$K$205^A48,IF(A48='Données projet'!$A$36,'Données projet'!$B$36,N47+M48-V47)))</f>
        <v>574.38500000000022</v>
      </c>
      <c r="O48" s="13">
        <f>N48*VLOOKUP('Données projet'!$B$9,Paramètres!$A$1:$I$89,3,0)*VLOOKUP('Données projet'!$B$9,Paramètres!$A$1:$I$89,5,0)</f>
        <v>321.08121500000016</v>
      </c>
      <c r="P48" s="13">
        <f t="shared" si="33"/>
        <v>75.57827728734442</v>
      </c>
      <c r="Q48" s="20">
        <f t="shared" si="53"/>
        <v>690.84861573379169</v>
      </c>
      <c r="R48" s="59">
        <f t="shared" si="0"/>
        <v>984.18194906712506</v>
      </c>
      <c r="S48" s="59">
        <f ca="1">AVERAGE(OFFSET($R$3,0,0,'Données projet'!$E$9+1,1))-AVERAGE(OFFSET($H$3,0,0,'Données projet'!$E$9+1,1))</f>
        <v>404.93035784529889</v>
      </c>
      <c r="T48" s="59">
        <f t="shared" si="34"/>
        <v>534.37689844719353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61.302167679393143</v>
      </c>
      <c r="AA48" s="21">
        <f>EXP(-LN(2)/25)*AA47+(1-EXP(-LN(2)/25))/(LN(2)/25)*Calculateur!V48*Calculateur!X48*VLOOKUP('Données projet'!$B$9,Paramètres!$A$1:$I$89,3,0)*0.475*44/12</f>
        <v>26.244201124175575</v>
      </c>
      <c r="AB48" s="21">
        <f>EXP(-LN(2)/2)*AB47+(1-EXP(-LN(2)/2))/(LN(2)/2)*V48*Y48*VLOOKUP('Données projet'!$B$9,Paramètres!$A$1:$I$89,3,0)*0.475*44/12</f>
        <v>4.6342672731076275</v>
      </c>
      <c r="AC48" s="22">
        <f t="shared" si="3"/>
        <v>92.18063607667635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17.29</v>
      </c>
      <c r="AI48" s="13">
        <f>IF('Données projet'!$A$62&gt;35,AI47+AH48-AQ47,IF(A48&lt;'Données projet'!$A$62,$AF$205^A48,IF(A48='Données projet'!$A$62,'Données projet'!$B$62,AI47+AH48-AQ47)))</f>
        <v>289.23999999999995</v>
      </c>
      <c r="AJ48" s="13">
        <f>AI48*VLOOKUP('Données projet'!$B$10,Paramètres!$A$1:$I$89,3,0)*VLOOKUP('Données projet'!$B$10,Paramètres!$A$1:$I$89,5,0)</f>
        <v>135.36431999999996</v>
      </c>
      <c r="AK48" s="13">
        <f t="shared" si="35"/>
        <v>35.232964094232521</v>
      </c>
      <c r="AL48" s="20">
        <f t="shared" si="4"/>
        <v>297.12360313078824</v>
      </c>
      <c r="AM48" s="59">
        <f t="shared" si="5"/>
        <v>590.45693646412155</v>
      </c>
      <c r="AN48" s="59">
        <f ca="1">AVERAGE(OFFSET($AM$3,0,0,'Données projet'!$E$10+1,1))-AVERAGE(OFFSET($H$3,0,0,'Données projet'!$E$10+1,1))</f>
        <v>335.67808000437594</v>
      </c>
      <c r="AO48" s="59">
        <f t="shared" si="36"/>
        <v>290.40784797219641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8.6143647191917871</v>
      </c>
      <c r="AV48" s="21">
        <f>EXP(-LN(2)/25)*AV47+(1-EXP(-LN(2)/25))/(LN(2)/25)*Calculateur!AQ48*Calculateur!AS48*VLOOKUP('Données projet'!$B$10,Paramètres!$A$1:$I$89,3,0)*0.475*44/12</f>
        <v>12.400825149126712</v>
      </c>
      <c r="AW48" s="21">
        <f>EXP(-LN(2)/2)*AW47+(1-EXP(-LN(2)/2))/(LN(2)/2)*AQ48*AT48*VLOOKUP('Données projet'!$B$10,Paramètres!$A$1:$I$89,3,0)*0.475*44/12</f>
        <v>7.6237546975694794</v>
      </c>
      <c r="AX48" s="21">
        <f t="shared" si="6"/>
        <v>28.638944565887982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27.111666666666668</v>
      </c>
      <c r="N49" s="13">
        <f>IF('Données projet'!$A$36&gt;35,N48+M49-V48,IF(A49&lt;'Données projet'!$A$36,$K$205^A49,IF(A49='Données projet'!$A$36,'Données projet'!$B$36,N48+M49-V48)))</f>
        <v>601.4966666666669</v>
      </c>
      <c r="O49" s="13">
        <f>N49*VLOOKUP('Données projet'!$B$9,Paramètres!$A$1:$I$89,3,0)*VLOOKUP('Données projet'!$B$9,Paramètres!$A$1:$I$89,5,0)</f>
        <v>336.23663666666675</v>
      </c>
      <c r="P49" s="13">
        <f t="shared" si="33"/>
        <v>78.721908767357917</v>
      </c>
      <c r="Q49" s="20">
        <f t="shared" si="53"/>
        <v>722.71946663092638</v>
      </c>
      <c r="R49" s="59">
        <f t="shared" si="0"/>
        <v>1016.0527999642597</v>
      </c>
      <c r="S49" s="59">
        <f ca="1">AVERAGE(OFFSET($R$3,0,0,'Données projet'!$E$9+1,1))-AVERAGE(OFFSET($H$3,0,0,'Données projet'!$E$9+1,1))</f>
        <v>404.93035784529889</v>
      </c>
      <c r="T49" s="59">
        <f t="shared" si="34"/>
        <v>534.37689844719353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60.100069561830509</v>
      </c>
      <c r="AA49" s="21">
        <f>EXP(-LN(2)/25)*AA48+(1-EXP(-LN(2)/25))/(LN(2)/25)*Calculateur!V49*Calculateur!X49*VLOOKUP('Données projet'!$B$9,Paramètres!$A$1:$I$89,3,0)*0.475*44/12</f>
        <v>25.52655206431244</v>
      </c>
      <c r="AB49" s="21">
        <f>EXP(-LN(2)/2)*AB48+(1-EXP(-LN(2)/2))/(LN(2)/2)*V49*Y49*VLOOKUP('Données projet'!$B$9,Paramètres!$A$1:$I$89,3,0)*0.475*44/12</f>
        <v>3.2769218146452936</v>
      </c>
      <c r="AC49" s="22">
        <f t="shared" si="3"/>
        <v>88.903543440788241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17.29</v>
      </c>
      <c r="AI49" s="13">
        <f>IF('Données projet'!$A$62&gt;35,AI48+AH49-AQ48,IF(A49&lt;'Données projet'!$A$62,$AF$205^A49,IF(A49='Données projet'!$A$62,'Données projet'!$B$62,AI48+AH49-AQ48)))</f>
        <v>306.52999999999997</v>
      </c>
      <c r="AJ49" s="13">
        <f>AI49*VLOOKUP('Données projet'!$B$10,Paramètres!$A$1:$I$89,3,0)*VLOOKUP('Données projet'!$B$10,Paramètres!$A$1:$I$89,5,0)</f>
        <v>143.45604</v>
      </c>
      <c r="AK49" s="13">
        <f t="shared" si="35"/>
        <v>37.087608544115007</v>
      </c>
      <c r="AL49" s="20">
        <f t="shared" si="4"/>
        <v>314.44685454766693</v>
      </c>
      <c r="AM49" s="59">
        <f t="shared" si="5"/>
        <v>607.7801878810003</v>
      </c>
      <c r="AN49" s="59">
        <f ca="1">AVERAGE(OFFSET($AM$3,0,0,'Données projet'!$E$10+1,1))-AVERAGE(OFFSET($H$3,0,0,'Données projet'!$E$10+1,1))</f>
        <v>335.67808000437594</v>
      </c>
      <c r="AO49" s="59">
        <f t="shared" si="36"/>
        <v>290.40784797219641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8.4454422812921006</v>
      </c>
      <c r="AV49" s="21">
        <f>EXP(-LN(2)/25)*AV48+(1-EXP(-LN(2)/25))/(LN(2)/25)*Calculateur!AQ49*Calculateur!AS49*VLOOKUP('Données projet'!$B$10,Paramètres!$A$1:$I$89,3,0)*0.475*44/12</f>
        <v>12.061723933292789</v>
      </c>
      <c r="AW49" s="21">
        <f>EXP(-LN(2)/2)*AW48+(1-EXP(-LN(2)/2))/(LN(2)/2)*AQ49*AT49*VLOOKUP('Données projet'!$B$10,Paramètres!$A$1:$I$89,3,0)*0.475*44/12</f>
        <v>5.3908086447541761</v>
      </c>
      <c r="AX49" s="21">
        <f t="shared" si="6"/>
        <v>25.897974859339069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27.111666666666668</v>
      </c>
      <c r="N50" s="13">
        <f>IF('Données projet'!$A$36&gt;35,N49+M50-V49,IF(A50&lt;'Données projet'!$A$36,$K$205^A50,IF(A50='Données projet'!$A$36,'Données projet'!$B$36,N49+M50-V49)))</f>
        <v>628.60833333333358</v>
      </c>
      <c r="O50" s="13">
        <f>N50*VLOOKUP('Données projet'!$B$9,Paramètres!$A$1:$I$89,3,0)*VLOOKUP('Données projet'!$B$9,Paramètres!$A$1:$I$89,5,0)</f>
        <v>351.39205833333347</v>
      </c>
      <c r="P50" s="13">
        <f t="shared" si="33"/>
        <v>81.849084253039365</v>
      </c>
      <c r="Q50" s="20">
        <f t="shared" si="53"/>
        <v>754.56165667126595</v>
      </c>
      <c r="R50" s="59">
        <f t="shared" si="0"/>
        <v>1047.8949900045993</v>
      </c>
      <c r="S50" s="59">
        <f ca="1">AVERAGE(OFFSET($R$3,0,0,'Données projet'!$E$9+1,1))-AVERAGE(OFFSET($H$3,0,0,'Données projet'!$E$9+1,1))</f>
        <v>404.93035784529889</v>
      </c>
      <c r="T50" s="59">
        <f t="shared" si="34"/>
        <v>534.37689844719353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58.921543855145828</v>
      </c>
      <c r="AA50" s="21">
        <f>EXP(-LN(2)/25)*AA49+(1-EXP(-LN(2)/25))/(LN(2)/25)*Calculateur!V50*Calculateur!X50*VLOOKUP('Données projet'!$B$9,Paramètres!$A$1:$I$89,3,0)*0.475*44/12</f>
        <v>24.828527155730786</v>
      </c>
      <c r="AB50" s="21">
        <f>EXP(-LN(2)/2)*AB49+(1-EXP(-LN(2)/2))/(LN(2)/2)*V50*Y50*VLOOKUP('Données projet'!$B$9,Paramètres!$A$1:$I$89,3,0)*0.475*44/12</f>
        <v>2.3171336365538142</v>
      </c>
      <c r="AC50" s="22">
        <f t="shared" si="3"/>
        <v>86.06720464743043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17.29</v>
      </c>
      <c r="AI50" s="13">
        <f>IF('Données projet'!$A$62&gt;35,AI49+AH50-AQ49,IF(A50&lt;'Données projet'!$A$62,$AF$205^A50,IF(A50='Données projet'!$A$62,'Données projet'!$B$62,AI49+AH50-AQ49)))</f>
        <v>323.82</v>
      </c>
      <c r="AJ50" s="13">
        <f>AI50*VLOOKUP('Données projet'!$B$10,Paramètres!$A$1:$I$89,3,0)*VLOOKUP('Données projet'!$B$10,Paramètres!$A$1:$I$89,5,0)</f>
        <v>151.54776000000001</v>
      </c>
      <c r="AK50" s="13">
        <f t="shared" si="35"/>
        <v>38.930109214317461</v>
      </c>
      <c r="AL50" s="20">
        <f t="shared" si="4"/>
        <v>331.74895554826963</v>
      </c>
      <c r="AM50" s="59">
        <f t="shared" si="5"/>
        <v>625.08228888160295</v>
      </c>
      <c r="AN50" s="59">
        <f ca="1">AVERAGE(OFFSET($AM$3,0,0,'Données projet'!$E$10+1,1))-AVERAGE(OFFSET($H$3,0,0,'Données projet'!$E$10+1,1))</f>
        <v>335.67808000437594</v>
      </c>
      <c r="AO50" s="59">
        <f t="shared" si="36"/>
        <v>290.40784797219641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8.279832309367114</v>
      </c>
      <c r="AV50" s="21">
        <f>EXP(-LN(2)/25)*AV49+(1-EXP(-LN(2)/25))/(LN(2)/25)*Calculateur!AQ50*Calculateur!AS50*VLOOKUP('Données projet'!$B$10,Paramètres!$A$1:$I$89,3,0)*0.475*44/12</f>
        <v>11.731895458038403</v>
      </c>
      <c r="AW50" s="21">
        <f>EXP(-LN(2)/2)*AW49+(1-EXP(-LN(2)/2))/(LN(2)/2)*AQ50*AT50*VLOOKUP('Données projet'!$B$10,Paramètres!$A$1:$I$89,3,0)*0.475*44/12</f>
        <v>3.8118773487847402</v>
      </c>
      <c r="AX50" s="21">
        <f t="shared" si="6"/>
        <v>23.823605116190258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655.72</v>
      </c>
      <c r="L51" s="12">
        <f>VLOOKUP(A51,'Données projet'!$A$35:$I$55,9,0)</f>
        <v>27.111666666666668</v>
      </c>
      <c r="M51" s="12">
        <f t="array" ref="M51">INDEX(L:L,MIN(IF(ISNUMBER(L51:L247),ROW(L51:L247),"")))</f>
        <v>27.111666666666668</v>
      </c>
      <c r="N51" s="13">
        <f>IF('Données projet'!$A$36&gt;35,N50+M51-V50,IF(A51&lt;'Données projet'!$A$36,$K$205^A51,IF(A51='Données projet'!$A$36,'Données projet'!$B$36,N50+M51-V50)))</f>
        <v>655.72000000000025</v>
      </c>
      <c r="O51" s="13">
        <f>N51*VLOOKUP('Données projet'!$B$9,Paramètres!$A$1:$I$89,3,0)*VLOOKUP('Données projet'!$B$9,Paramètres!$A$1:$I$89,5,0)</f>
        <v>366.54748000000012</v>
      </c>
      <c r="P51" s="13">
        <f t="shared" si="33"/>
        <v>84.960594614663748</v>
      </c>
      <c r="Q51" s="20">
        <f t="shared" si="53"/>
        <v>786.3765632872063</v>
      </c>
      <c r="R51" s="59">
        <f t="shared" si="0"/>
        <v>1079.7098966205397</v>
      </c>
      <c r="S51" s="59">
        <f ca="1">AVERAGE(OFFSET($R$3,0,0,'Données projet'!$E$9+1,1))-AVERAGE(OFFSET($H$3,0,0,'Données projet'!$E$9+1,1))</f>
        <v>404.93035784529889</v>
      </c>
      <c r="T51" s="59">
        <f t="shared" si="34"/>
        <v>534.37689844719353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101.43000000000006</v>
      </c>
      <c r="W51" s="16">
        <f>IF(ISNA(VLOOKUP(A51,'Données projet'!$A$35:$I$55,5,0)),0%,VLOOKUP(A51,'Données projet'!$A$35:$I$55,5,0)*VLOOKUP('Données projet'!$B$9,Paramètres!$A$1:$I$89,7,0))</f>
        <v>0.33</v>
      </c>
      <c r="X51" s="16">
        <f>IF(ISNA(VLOOKUP(A51,'Données projet'!$A$35:$I$55,6,0)),0%,VLOOKUP(A51,'Données projet'!$A$35:$I$55,6,0)*VLOOKUP('Données projet'!$B$9,Paramètres!$A$1:$I$89,7,0))</f>
        <v>0.11000000000000001</v>
      </c>
      <c r="Y51" s="16">
        <f>IF(ISNA(VLOOKUP(A51,'Données projet'!$A$35:$I$55,7,0)),0%,VLOOKUP(A51,'Données projet'!$A$35:$I$55,7,0))</f>
        <v>0.2</v>
      </c>
      <c r="Z51" s="21">
        <f>EXP(-LN(2)/35)*Z50+(1-EXP(-LN(2)/35))/(LN(2)/35)*V51*W51*VLOOKUP('Données projet'!$B$9,Paramètres!$A$1:$I$89,3,0)*0.475*44/12</f>
        <v>82.587200051718497</v>
      </c>
      <c r="AA51" s="21">
        <f>EXP(-LN(2)/25)*AA50+(1-EXP(-LN(2)/25))/(LN(2)/25)*Calculateur!V51*Calculateur!X51*VLOOKUP('Données projet'!$B$9,Paramètres!$A$1:$I$89,3,0)*0.475*44/12</f>
        <v>32.390703680313976</v>
      </c>
      <c r="AB51" s="21">
        <f>EXP(-LN(2)/2)*AB50+(1-EXP(-LN(2)/2))/(LN(2)/2)*V51*Y51*VLOOKUP('Données projet'!$B$9,Paramètres!$A$1:$I$89,3,0)*0.475*44/12</f>
        <v>14.47783250000329</v>
      </c>
      <c r="AC51" s="22">
        <f t="shared" si="3"/>
        <v>129.45573623203578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17.29</v>
      </c>
      <c r="AI51" s="13">
        <f>IF('Données projet'!$A$62&gt;35,AI50+AH51-AQ50,IF(A51&lt;'Données projet'!$A$62,$AF$205^A51,IF(A51='Données projet'!$A$62,'Données projet'!$B$62,AI50+AH51-AQ50)))</f>
        <v>341.11</v>
      </c>
      <c r="AJ51" s="13">
        <f>AI51*VLOOKUP('Données projet'!$B$10,Paramètres!$A$1:$I$89,3,0)*VLOOKUP('Données projet'!$B$10,Paramètres!$A$1:$I$89,5,0)</f>
        <v>159.63947999999999</v>
      </c>
      <c r="AK51" s="13">
        <f t="shared" si="35"/>
        <v>40.761188441662483</v>
      </c>
      <c r="AL51" s="20">
        <f t="shared" si="4"/>
        <v>349.03116420256214</v>
      </c>
      <c r="AM51" s="59">
        <f t="shared" si="5"/>
        <v>642.36449753589545</v>
      </c>
      <c r="AN51" s="59">
        <f ca="1">AVERAGE(OFFSET($AM$3,0,0,'Données projet'!$E$10+1,1))-AVERAGE(OFFSET($H$3,0,0,'Données projet'!$E$10+1,1))</f>
        <v>335.67808000437594</v>
      </c>
      <c r="AO51" s="59">
        <f t="shared" si="36"/>
        <v>290.40784797219641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8.1174698479794678</v>
      </c>
      <c r="AV51" s="21">
        <f>EXP(-LN(2)/25)*AV50+(1-EXP(-LN(2)/25))/(LN(2)/25)*Calculateur!AQ51*Calculateur!AS51*VLOOKUP('Données projet'!$B$10,Paramètres!$A$1:$I$89,3,0)*0.475*44/12</f>
        <v>11.411086159784775</v>
      </c>
      <c r="AW51" s="21">
        <f>EXP(-LN(2)/2)*AW50+(1-EXP(-LN(2)/2))/(LN(2)/2)*AQ51*AT51*VLOOKUP('Données projet'!$B$10,Paramètres!$A$1:$I$89,3,0)*0.475*44/12</f>
        <v>2.6954043223770885</v>
      </c>
      <c r="AX51" s="21">
        <f t="shared" si="6"/>
        <v>22.223960330141331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25.72000000000001</v>
      </c>
      <c r="N52" s="13">
        <f>IF('Données projet'!$A$36&gt;35,N51+M52-V51,IF(A52&lt;'Données projet'!$A$36,$K$205^A52,IF(A52='Données projet'!$A$36,'Données projet'!$B$36,N51+M52-V51)))</f>
        <v>580.01000000000022</v>
      </c>
      <c r="O52" s="13">
        <f>N52*VLOOKUP('Données projet'!$B$9,Paramètres!$A$1:$I$89,3,0)*VLOOKUP('Données projet'!$B$9,Paramètres!$A$1:$I$89,5,0)</f>
        <v>324.22559000000012</v>
      </c>
      <c r="P52" s="13">
        <f t="shared" si="33"/>
        <v>76.231897434877695</v>
      </c>
      <c r="Q52" s="20">
        <f t="shared" si="53"/>
        <v>697.46345728241215</v>
      </c>
      <c r="R52" s="59">
        <f t="shared" si="0"/>
        <v>990.79679061574552</v>
      </c>
      <c r="S52" s="59">
        <f ca="1">AVERAGE(OFFSET($R$3,0,0,'Données projet'!$E$9+1,1))-AVERAGE(OFFSET($H$3,0,0,'Données projet'!$E$9+1,1))</f>
        <v>404.93035784529889</v>
      </c>
      <c r="T52" s="59">
        <f t="shared" si="34"/>
        <v>534.37689844719353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80.967715431922386</v>
      </c>
      <c r="AA52" s="21">
        <f>EXP(-LN(2)/25)*AA51+(1-EXP(-LN(2)/25))/(LN(2)/25)*Calculateur!V52*Calculateur!X52*VLOOKUP('Données projet'!$B$9,Paramètres!$A$1:$I$89,3,0)*0.475*44/12</f>
        <v>31.504978184822715</v>
      </c>
      <c r="AB52" s="21">
        <f>EXP(-LN(2)/2)*AB51+(1-EXP(-LN(2)/2))/(LN(2)/2)*V52*Y52*VLOOKUP('Données projet'!$B$9,Paramètres!$A$1:$I$89,3,0)*0.475*44/12</f>
        <v>10.237373537635314</v>
      </c>
      <c r="AC52" s="22">
        <f t="shared" si="3"/>
        <v>122.71006715438043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17.29</v>
      </c>
      <c r="AI52" s="13">
        <f>IF('Données projet'!$A$62&gt;35,AI51+AH52-AQ51,IF(A52&lt;'Données projet'!$A$62,$AF$205^A52,IF(A52='Données projet'!$A$62,'Données projet'!$B$62,AI51+AH52-AQ51)))</f>
        <v>358.40000000000003</v>
      </c>
      <c r="AJ52" s="13">
        <f>AI52*VLOOKUP('Données projet'!$B$10,Paramètres!$A$1:$I$89,3,0)*VLOOKUP('Données projet'!$B$10,Paramètres!$A$1:$I$89,5,0)</f>
        <v>167.7312</v>
      </c>
      <c r="AK52" s="13">
        <f t="shared" si="35"/>
        <v>42.581491199832655</v>
      </c>
      <c r="AL52" s="20">
        <f t="shared" si="4"/>
        <v>366.29460383970854</v>
      </c>
      <c r="AM52" s="59">
        <f t="shared" si="5"/>
        <v>659.6279371730418</v>
      </c>
      <c r="AN52" s="59">
        <f ca="1">AVERAGE(OFFSET($AM$3,0,0,'Données projet'!$E$10+1,1))-AVERAGE(OFFSET($H$3,0,0,'Données projet'!$E$10+1,1))</f>
        <v>335.67808000437594</v>
      </c>
      <c r="AO52" s="59">
        <f t="shared" si="36"/>
        <v>290.40784797219641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7.9582912154283107</v>
      </c>
      <c r="AV52" s="21">
        <f>EXP(-LN(2)/25)*AV51+(1-EXP(-LN(2)/25))/(LN(2)/25)*Calculateur!AQ52*Calculateur!AS52*VLOOKUP('Données projet'!$B$10,Paramètres!$A$1:$I$89,3,0)*0.475*44/12</f>
        <v>11.09904940866252</v>
      </c>
      <c r="AW52" s="21">
        <f>EXP(-LN(2)/2)*AW51+(1-EXP(-LN(2)/2))/(LN(2)/2)*AQ52*AT52*VLOOKUP('Données projet'!$B$10,Paramètres!$A$1:$I$89,3,0)*0.475*44/12</f>
        <v>1.9059386743923705</v>
      </c>
      <c r="AX52" s="21">
        <f t="shared" si="6"/>
        <v>20.963279298483201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25.72000000000001</v>
      </c>
      <c r="N53" s="13">
        <f>IF('Données projet'!$A$36&gt;35,N52+M53-V52,IF(A53&lt;'Données projet'!$A$36,$K$205^A53,IF(A53='Données projet'!$A$36,'Données projet'!$B$36,N52+M53-V52)))</f>
        <v>605.73000000000025</v>
      </c>
      <c r="O53" s="13">
        <f>N53*VLOOKUP('Données projet'!$B$9,Paramètres!$A$1:$I$89,3,0)*VLOOKUP('Données projet'!$B$9,Paramètres!$A$1:$I$89,5,0)</f>
        <v>338.60307000000012</v>
      </c>
      <c r="P53" s="13">
        <f t="shared" si="33"/>
        <v>79.211262719631009</v>
      </c>
      <c r="Q53" s="20">
        <f t="shared" si="53"/>
        <v>727.69329615335755</v>
      </c>
      <c r="R53" s="59">
        <f t="shared" si="0"/>
        <v>1021.0266294866908</v>
      </c>
      <c r="S53" s="59">
        <f ca="1">AVERAGE(OFFSET($R$3,0,0,'Données projet'!$E$9+1,1))-AVERAGE(OFFSET($H$3,0,0,'Données projet'!$E$9+1,1))</f>
        <v>404.93035784529889</v>
      </c>
      <c r="T53" s="59">
        <f t="shared" si="34"/>
        <v>534.37689844719353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79.379987917732393</v>
      </c>
      <c r="AA53" s="21">
        <f>EXP(-LN(2)/25)*AA52+(1-EXP(-LN(2)/25))/(LN(2)/25)*Calculateur!V53*Calculateur!X53*VLOOKUP('Données projet'!$B$9,Paramètres!$A$1:$I$89,3,0)*0.475*44/12</f>
        <v>30.643472899583941</v>
      </c>
      <c r="AB53" s="21">
        <f>EXP(-LN(2)/2)*AB52+(1-EXP(-LN(2)/2))/(LN(2)/2)*V53*Y53*VLOOKUP('Données projet'!$B$9,Paramètres!$A$1:$I$89,3,0)*0.475*44/12</f>
        <v>7.2389162500016466</v>
      </c>
      <c r="AC53" s="22">
        <f t="shared" si="3"/>
        <v>117.26237706731798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375.69</v>
      </c>
      <c r="AG53" s="12">
        <f>VLOOKUP(A53,'Données projet'!$A$61:$I$81,9,0)</f>
        <v>17.29</v>
      </c>
      <c r="AH53" s="12">
        <f t="array" ref="AH53">INDEX(AG:AG,MIN(IF(ISNUMBER(AG53:AG249),ROW(AG53:AG249),"")))</f>
        <v>17.29</v>
      </c>
      <c r="AI53" s="13">
        <f>IF('Données projet'!$A$62&gt;35,AI52+AH53-AQ52,IF(A53&lt;'Données projet'!$A$62,$AF$205^A53,IF(A53='Données projet'!$A$62,'Données projet'!$B$62,AI52+AH53-AQ52)))</f>
        <v>375.69000000000005</v>
      </c>
      <c r="AJ53" s="13">
        <f>AI53*VLOOKUP('Données projet'!$B$10,Paramètres!$A$1:$I$89,3,0)*VLOOKUP('Données projet'!$B$10,Paramètres!$A$1:$I$89,5,0)</f>
        <v>175.82292000000001</v>
      </c>
      <c r="AK53" s="13">
        <f t="shared" si="35"/>
        <v>44.391596716593277</v>
      </c>
      <c r="AL53" s="20">
        <f t="shared" si="4"/>
        <v>383.54028328139998</v>
      </c>
      <c r="AM53" s="59">
        <f t="shared" si="5"/>
        <v>676.87361661473324</v>
      </c>
      <c r="AN53" s="59">
        <f ca="1">AVERAGE(OFFSET($AM$3,0,0,'Données projet'!$E$10+1,1))-AVERAGE(OFFSET($H$3,0,0,'Données projet'!$E$10+1,1))</f>
        <v>335.67808000437594</v>
      </c>
      <c r="AO53" s="59">
        <f t="shared" si="36"/>
        <v>290.40784797219641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108.07</v>
      </c>
      <c r="AR53" s="16">
        <f>IF(ISNA(VLOOKUP(A53,'Données projet'!$A$61:$I$81,5,0)),0%,VLOOKUP(A53,'Données projet'!$A$61:$I$81,5,0)*VLOOKUP('Données projet'!$B$10,Paramètres!$A$1:$I$89,7,0))</f>
        <v>0.33</v>
      </c>
      <c r="AS53" s="16">
        <f>IF(ISNA(VLOOKUP(A53,'Données projet'!$A$61:$I$81,6,0)),0%,VLOOKUP(A53,'Données projet'!$A$61:$I$81,6,0)*VLOOKUP('Données projet'!$B$10,Paramètres!$A$1:$I$89,7,0))</f>
        <v>0.11000000000000001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29.943033567579882</v>
      </c>
      <c r="AV53" s="21">
        <f>EXP(-LN(2)/25)*AV52+(1-EXP(-LN(2)/25))/(LN(2)/25)*Calculateur!AQ53*Calculateur!AS53*VLOOKUP('Données projet'!$B$10,Paramètres!$A$1:$I$89,3,0)*0.475*44/12</f>
        <v>18.146752927082538</v>
      </c>
      <c r="AW53" s="21">
        <f>EXP(-LN(2)/2)*AW52+(1-EXP(-LN(2)/2))/(LN(2)/2)*AQ53*AT53*VLOOKUP('Données projet'!$B$10,Paramètres!$A$1:$I$89,3,0)*0.475*44/12</f>
        <v>12.800630396437477</v>
      </c>
      <c r="AX53" s="21">
        <f t="shared" si="6"/>
        <v>60.890416891099896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25.72000000000001</v>
      </c>
      <c r="N54" s="13">
        <f>IF('Données projet'!$A$36&gt;35,N53+M54-V53,IF(A54&lt;'Données projet'!$A$36,$K$205^A54,IF(A54='Données projet'!$A$36,'Données projet'!$B$36,N53+M54-V53)))</f>
        <v>631.45000000000027</v>
      </c>
      <c r="O54" s="13">
        <f>N54*VLOOKUP('Données projet'!$B$9,Paramètres!$A$1:$I$89,3,0)*VLOOKUP('Données projet'!$B$9,Paramètres!$A$1:$I$89,5,0)</f>
        <v>352.98055000000016</v>
      </c>
      <c r="P54" s="13">
        <f t="shared" si="33"/>
        <v>82.175934220475256</v>
      </c>
      <c r="Q54" s="20">
        <f t="shared" si="53"/>
        <v>757.89754335066129</v>
      </c>
      <c r="R54" s="59">
        <f t="shared" si="0"/>
        <v>1051.2308766839947</v>
      </c>
      <c r="S54" s="59">
        <f ca="1">AVERAGE(OFFSET($R$3,0,0,'Données projet'!$E$9+1,1))-AVERAGE(OFFSET($H$3,0,0,'Données projet'!$E$9+1,1))</f>
        <v>404.93035784529889</v>
      </c>
      <c r="T54" s="59">
        <f t="shared" si="34"/>
        <v>534.37689844719353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77.823394771677513</v>
      </c>
      <c r="AA54" s="21">
        <f>EXP(-LN(2)/25)*AA53+(1-EXP(-LN(2)/25))/(LN(2)/25)*Calculateur!V54*Calculateur!X54*VLOOKUP('Données projet'!$B$9,Paramètres!$A$1:$I$89,3,0)*0.475*44/12</f>
        <v>29.805525521674614</v>
      </c>
      <c r="AB54" s="21">
        <f>EXP(-LN(2)/2)*AB53+(1-EXP(-LN(2)/2))/(LN(2)/2)*V54*Y54*VLOOKUP('Données projet'!$B$9,Paramètres!$A$1:$I$89,3,0)*0.475*44/12</f>
        <v>5.1186867688176578</v>
      </c>
      <c r="AC54" s="22">
        <f t="shared" si="3"/>
        <v>112.74760706216978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16.561250000000001</v>
      </c>
      <c r="AI54" s="13">
        <f>IF('Données projet'!$A$62&gt;35,AI53+AH54-AQ53,IF(A54&lt;'Données projet'!$A$62,$AF$205^A54,IF(A54='Données projet'!$A$62,'Données projet'!$B$62,AI53+AH54-AQ53)))</f>
        <v>284.18125000000003</v>
      </c>
      <c r="AJ54" s="13">
        <f>AI54*VLOOKUP('Données projet'!$B$10,Paramètres!$A$1:$I$89,3,0)*VLOOKUP('Données projet'!$B$10,Paramètres!$A$1:$I$89,5,0)</f>
        <v>132.99682500000003</v>
      </c>
      <c r="AK54" s="13">
        <f t="shared" si="35"/>
        <v>34.687916407887755</v>
      </c>
      <c r="AL54" s="20">
        <f t="shared" si="4"/>
        <v>292.05092461873784</v>
      </c>
      <c r="AM54" s="59">
        <f t="shared" si="5"/>
        <v>585.38425795207115</v>
      </c>
      <c r="AN54" s="59">
        <f ca="1">AVERAGE(OFFSET($AM$3,0,0,'Données projet'!$E$10+1,1))-AVERAGE(OFFSET($H$3,0,0,'Données projet'!$E$10+1,1))</f>
        <v>335.67808000437594</v>
      </c>
      <c r="AO54" s="59">
        <f t="shared" si="36"/>
        <v>290.40784797219641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29.355868942766751</v>
      </c>
      <c r="AV54" s="21">
        <f>EXP(-LN(2)/25)*AV53+(1-EXP(-LN(2)/25))/(LN(2)/25)*Calculateur!AQ54*Calculateur!AS54*VLOOKUP('Données projet'!$B$10,Paramètres!$A$1:$I$89,3,0)*0.475*44/12</f>
        <v>17.650529013995204</v>
      </c>
      <c r="AW54" s="21">
        <f>EXP(-LN(2)/2)*AW53+(1-EXP(-LN(2)/2))/(LN(2)/2)*AQ54*AT54*VLOOKUP('Données projet'!$B$10,Paramètres!$A$1:$I$89,3,0)*0.475*44/12</f>
        <v>9.0514125567835837</v>
      </c>
      <c r="AX54" s="21">
        <f t="shared" si="6"/>
        <v>56.05781051354554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25.72000000000001</v>
      </c>
      <c r="N55" s="13">
        <f>IF('Données projet'!$A$36&gt;35,N54+M55-V54,IF(A55&lt;'Données projet'!$A$36,$K$205^A55,IF(A55='Données projet'!$A$36,'Données projet'!$B$36,N54+M55-V54)))</f>
        <v>657.1700000000003</v>
      </c>
      <c r="O55" s="13">
        <f>N55*VLOOKUP('Données projet'!$B$9,Paramètres!$A$1:$I$89,3,0)*VLOOKUP('Données projet'!$B$9,Paramètres!$A$1:$I$89,5,0)</f>
        <v>367.35803000000016</v>
      </c>
      <c r="P55" s="13">
        <f t="shared" si="33"/>
        <v>85.126578899620242</v>
      </c>
      <c r="Q55" s="20">
        <f t="shared" si="53"/>
        <v>788.07736050017218</v>
      </c>
      <c r="R55" s="59">
        <f t="shared" si="0"/>
        <v>1081.4106938335055</v>
      </c>
      <c r="S55" s="59">
        <f ca="1">AVERAGE(OFFSET($R$3,0,0,'Données projet'!$E$9+1,1))-AVERAGE(OFFSET($H$3,0,0,'Données projet'!$E$9+1,1))</f>
        <v>404.93035784529889</v>
      </c>
      <c r="T55" s="59">
        <f t="shared" si="34"/>
        <v>534.37689844719353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76.297325467788696</v>
      </c>
      <c r="AA55" s="21">
        <f>EXP(-LN(2)/25)*AA54+(1-EXP(-LN(2)/25))/(LN(2)/25)*Calculateur!V55*Calculateur!X55*VLOOKUP('Données projet'!$B$9,Paramètres!$A$1:$I$89,3,0)*0.475*44/12</f>
        <v>28.990491858879956</v>
      </c>
      <c r="AB55" s="21">
        <f>EXP(-LN(2)/2)*AB54+(1-EXP(-LN(2)/2))/(LN(2)/2)*V55*Y55*VLOOKUP('Données projet'!$B$9,Paramètres!$A$1:$I$89,3,0)*0.475*44/12</f>
        <v>3.6194581250008238</v>
      </c>
      <c r="AC55" s="22">
        <f t="shared" si="3"/>
        <v>108.90727545166948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16.561250000000001</v>
      </c>
      <c r="AI55" s="13">
        <f>IF('Données projet'!$A$62&gt;35,AI54+AH55-AQ54,IF(A55&lt;'Données projet'!$A$62,$AF$205^A55,IF(A55='Données projet'!$A$62,'Données projet'!$B$62,AI54+AH55-AQ54)))</f>
        <v>300.74250000000006</v>
      </c>
      <c r="AJ55" s="13">
        <f>AI55*VLOOKUP('Données projet'!$B$10,Paramètres!$A$1:$I$89,3,0)*VLOOKUP('Données projet'!$B$10,Paramètres!$A$1:$I$89,5,0)</f>
        <v>140.74749000000003</v>
      </c>
      <c r="AK55" s="13">
        <f t="shared" si="35"/>
        <v>36.46819185149684</v>
      </c>
      <c r="AL55" s="20">
        <f t="shared" si="4"/>
        <v>308.65064589135704</v>
      </c>
      <c r="AM55" s="59">
        <f t="shared" si="5"/>
        <v>601.9839792246903</v>
      </c>
      <c r="AN55" s="59">
        <f ca="1">AVERAGE(OFFSET($AM$3,0,0,'Données projet'!$E$10+1,1))-AVERAGE(OFFSET($H$3,0,0,'Données projet'!$E$10+1,1))</f>
        <v>335.67808000437594</v>
      </c>
      <c r="AO55" s="59">
        <f t="shared" si="36"/>
        <v>290.40784797219641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28.780218258111148</v>
      </c>
      <c r="AV55" s="21">
        <f>EXP(-LN(2)/25)*AV54+(1-EXP(-LN(2)/25))/(LN(2)/25)*Calculateur!AQ55*Calculateur!AS55*VLOOKUP('Données projet'!$B$10,Paramètres!$A$1:$I$89,3,0)*0.475*44/12</f>
        <v>17.167874369906524</v>
      </c>
      <c r="AW55" s="21">
        <f>EXP(-LN(2)/2)*AW54+(1-EXP(-LN(2)/2))/(LN(2)/2)*AQ55*AT55*VLOOKUP('Données projet'!$B$10,Paramètres!$A$1:$I$89,3,0)*0.475*44/12</f>
        <v>6.4003151982187383</v>
      </c>
      <c r="AX55" s="21">
        <f t="shared" si="6"/>
        <v>52.348407826236411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25.72000000000001</v>
      </c>
      <c r="N56" s="13">
        <f>IF('Données projet'!$A$36&gt;35,N55+M56-V55,IF(A56&lt;'Données projet'!$A$36,$K$205^A56,IF(A56='Données projet'!$A$36,'Données projet'!$B$36,N55+M56-V55)))</f>
        <v>682.89000000000033</v>
      </c>
      <c r="O56" s="13">
        <f>N56*VLOOKUP('Données projet'!$B$9,Paramètres!$A$1:$I$89,3,0)*VLOOKUP('Données projet'!$B$9,Paramètres!$A$1:$I$89,5,0)</f>
        <v>381.7355100000002</v>
      </c>
      <c r="P56" s="13">
        <f t="shared" si="33"/>
        <v>88.063808556932955</v>
      </c>
      <c r="Q56" s="20">
        <f t="shared" si="53"/>
        <v>818.23381315332517</v>
      </c>
      <c r="R56" s="59">
        <f t="shared" si="0"/>
        <v>1111.5671464866584</v>
      </c>
      <c r="S56" s="59">
        <f ca="1">AVERAGE(OFFSET($R$3,0,0,'Données projet'!$E$9+1,1))-AVERAGE(OFFSET($H$3,0,0,'Données projet'!$E$9+1,1))</f>
        <v>404.93035784529889</v>
      </c>
      <c r="T56" s="59">
        <f t="shared" si="34"/>
        <v>534.37689844719353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74.801181452138763</v>
      </c>
      <c r="AA56" s="21">
        <f>EXP(-LN(2)/25)*AA55+(1-EXP(-LN(2)/25))/(LN(2)/25)*Calculateur!V56*Calculateur!X56*VLOOKUP('Données projet'!$B$9,Paramètres!$A$1:$I$89,3,0)*0.475*44/12</f>
        <v>28.197745334455174</v>
      </c>
      <c r="AB56" s="21">
        <f>EXP(-LN(2)/2)*AB55+(1-EXP(-LN(2)/2))/(LN(2)/2)*V56*Y56*VLOOKUP('Données projet'!$B$9,Paramètres!$A$1:$I$89,3,0)*0.475*44/12</f>
        <v>2.5593433844088294</v>
      </c>
      <c r="AC56" s="22">
        <f t="shared" si="3"/>
        <v>105.55827017100277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16.561250000000001</v>
      </c>
      <c r="AI56" s="13">
        <f>IF('Données projet'!$A$62&gt;35,AI55+AH56-AQ55,IF(A56&lt;'Données projet'!$A$62,$AF$205^A56,IF(A56='Données projet'!$A$62,'Données projet'!$B$62,AI55+AH56-AQ55)))</f>
        <v>317.30375000000004</v>
      </c>
      <c r="AJ56" s="13">
        <f>AI56*VLOOKUP('Données projet'!$B$10,Paramètres!$A$1:$I$89,3,0)*VLOOKUP('Données projet'!$B$10,Paramètres!$A$1:$I$89,5,0)</f>
        <v>148.49815500000003</v>
      </c>
      <c r="AK56" s="13">
        <f t="shared" si="35"/>
        <v>38.237086329747228</v>
      </c>
      <c r="AL56" s="20">
        <f t="shared" si="4"/>
        <v>325.23054531597643</v>
      </c>
      <c r="AM56" s="59">
        <f t="shared" si="5"/>
        <v>618.5638786493098</v>
      </c>
      <c r="AN56" s="59">
        <f ca="1">AVERAGE(OFFSET($AM$3,0,0,'Données projet'!$E$10+1,1))-AVERAGE(OFFSET($H$3,0,0,'Données projet'!$E$10+1,1))</f>
        <v>335.67808000437594</v>
      </c>
      <c r="AO56" s="59">
        <f t="shared" si="36"/>
        <v>290.40784797219641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28.215855732269393</v>
      </c>
      <c r="AV56" s="21">
        <f>EXP(-LN(2)/25)*AV55+(1-EXP(-LN(2)/25))/(LN(2)/25)*Calculateur!AQ56*Calculateur!AS56*VLOOKUP('Données projet'!$B$10,Paramètres!$A$1:$I$89,3,0)*0.475*44/12</f>
        <v>16.698417942442155</v>
      </c>
      <c r="AW56" s="21">
        <f>EXP(-LN(2)/2)*AW55+(1-EXP(-LN(2)/2))/(LN(2)/2)*AQ56*AT56*VLOOKUP('Données projet'!$B$10,Paramètres!$A$1:$I$89,3,0)*0.475*44/12</f>
        <v>4.5257062783917918</v>
      </c>
      <c r="AX56" s="21">
        <f t="shared" si="6"/>
        <v>49.439979953103347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708.61</v>
      </c>
      <c r="L57" s="12">
        <f>VLOOKUP(A57,'Données projet'!$A$35:$I$55,9,0)</f>
        <v>25.72000000000001</v>
      </c>
      <c r="M57" s="12">
        <f t="array" ref="M57">INDEX(L:L,MIN(IF(ISNUMBER(L57:L253),ROW(L57:L253),"")))</f>
        <v>25.72000000000001</v>
      </c>
      <c r="N57" s="13">
        <f>IF('Données projet'!$A$36&gt;35,N56+M57-V56,IF(A57&lt;'Données projet'!$A$36,$K$205^A57,IF(A57='Données projet'!$A$36,'Données projet'!$B$36,N56+M57-V56)))</f>
        <v>708.61000000000035</v>
      </c>
      <c r="O57" s="13">
        <f>N57*VLOOKUP('Données projet'!$B$9,Paramètres!$A$1:$I$89,3,0)*VLOOKUP('Données projet'!$B$9,Paramètres!$A$1:$I$89,5,0)</f>
        <v>396.1129900000002</v>
      </c>
      <c r="P57" s="13">
        <f t="shared" si="33"/>
        <v>90.988186296707582</v>
      </c>
      <c r="Q57" s="20">
        <f t="shared" si="53"/>
        <v>848.36788205009941</v>
      </c>
      <c r="R57" s="59">
        <f t="shared" si="0"/>
        <v>1141.7012153834328</v>
      </c>
      <c r="S57" s="59">
        <f ca="1">AVERAGE(OFFSET($R$3,0,0,'Données projet'!$E$9+1,1))-AVERAGE(OFFSET($H$3,0,0,'Données projet'!$E$9+1,1))</f>
        <v>404.93035784529889</v>
      </c>
      <c r="T57" s="59">
        <f t="shared" si="34"/>
        <v>534.37689844719353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708.61</v>
      </c>
      <c r="W57" s="16">
        <f>IF(ISNA(VLOOKUP(A57,'Données projet'!$A$35:$I$55,5,0)),0%,VLOOKUP(A57,'Données projet'!$A$35:$I$55,5,0)*VLOOKUP('Données projet'!$B$9,Paramètres!$A$1:$I$89,7,0))</f>
        <v>0.33</v>
      </c>
      <c r="X57" s="16">
        <f>IF(ISNA(VLOOKUP(A57,'Données projet'!$A$35:$I$55,6,0)),0%,VLOOKUP(A57,'Données projet'!$A$35:$I$55,6,0)*VLOOKUP('Données projet'!$B$9,Paramètres!$A$1:$I$89,7,0))</f>
        <v>0.11000000000000001</v>
      </c>
      <c r="Y57" s="16">
        <f>IF(ISNA(VLOOKUP(A57,'Données projet'!$A$35:$I$55,7,0)),0%,VLOOKUP(A57,'Données projet'!$A$35:$I$55,7,0))</f>
        <v>0.2</v>
      </c>
      <c r="Z57" s="21">
        <f>EXP(-LN(2)/35)*Z56+(1-EXP(-LN(2)/35))/(LN(2)/35)*V57*W57*VLOOKUP('Données projet'!$B$9,Paramètres!$A$1:$I$89,3,0)*0.475*44/12</f>
        <v>246.73928215579772</v>
      </c>
      <c r="AA57" s="21">
        <f>EXP(-LN(2)/25)*AA56+(1-EXP(-LN(2)/25))/(LN(2)/25)*Calculateur!V57*Calculateur!X57*VLOOKUP('Données projet'!$B$9,Paramètres!$A$1:$I$89,3,0)*0.475*44/12</f>
        <v>85.000724858553923</v>
      </c>
      <c r="AB57" s="21">
        <f>EXP(-LN(2)/2)*AB56+(1-EXP(-LN(2)/2))/(LN(2)/2)*V57*Y57*VLOOKUP('Données projet'!$B$9,Paramètres!$A$1:$I$89,3,0)*0.475*44/12</f>
        <v>91.508113212056003</v>
      </c>
      <c r="AC57" s="22">
        <f t="shared" si="3"/>
        <v>423.24812022640765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16.561250000000001</v>
      </c>
      <c r="AI57" s="13">
        <f>IF('Données projet'!$A$62&gt;35,AI56+AH57-AQ56,IF(A57&lt;'Données projet'!$A$62,$AF$205^A57,IF(A57='Données projet'!$A$62,'Données projet'!$B$62,AI56+AH57-AQ56)))</f>
        <v>333.86500000000001</v>
      </c>
      <c r="AJ57" s="13">
        <f>AI57*VLOOKUP('Données projet'!$B$10,Paramètres!$A$1:$I$89,3,0)*VLOOKUP('Données projet'!$B$10,Paramètres!$A$1:$I$89,5,0)</f>
        <v>156.24881999999999</v>
      </c>
      <c r="AK57" s="13">
        <f t="shared" si="35"/>
        <v>39.995261606085506</v>
      </c>
      <c r="AL57" s="20">
        <f t="shared" si="4"/>
        <v>341.7917754639322</v>
      </c>
      <c r="AM57" s="59">
        <f t="shared" si="5"/>
        <v>635.12510879726551</v>
      </c>
      <c r="AN57" s="59">
        <f ca="1">AVERAGE(OFFSET($AM$3,0,0,'Données projet'!$E$10+1,1))-AVERAGE(OFFSET($H$3,0,0,'Données projet'!$E$10+1,1))</f>
        <v>335.67808000437594</v>
      </c>
      <c r="AO57" s="59">
        <f t="shared" si="36"/>
        <v>290.40784797219641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27.662560011332243</v>
      </c>
      <c r="AV57" s="21">
        <f>EXP(-LN(2)/25)*AV56+(1-EXP(-LN(2)/25))/(LN(2)/25)*Calculateur!AQ57*Calculateur!AS57*VLOOKUP('Données projet'!$B$10,Paramètres!$A$1:$I$89,3,0)*0.475*44/12</f>
        <v>16.24179882567444</v>
      </c>
      <c r="AW57" s="21">
        <f>EXP(-LN(2)/2)*AW56+(1-EXP(-LN(2)/2))/(LN(2)/2)*AQ57*AT57*VLOOKUP('Données projet'!$B$10,Paramètres!$A$1:$I$89,3,0)*0.475*44/12</f>
        <v>3.2001575991093691</v>
      </c>
      <c r="AX57" s="21">
        <f t="shared" si="6"/>
        <v>47.10451643611605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3.4106051316484809E-13</v>
      </c>
      <c r="O58" s="13">
        <f>N58*VLOOKUP('Données projet'!$B$9,Paramètres!$A$1:$I$89,3,0)*VLOOKUP('Données projet'!$B$9,Paramètres!$A$1:$I$89,5,0)</f>
        <v>1.9065282685915009E-13</v>
      </c>
      <c r="P58" s="13">
        <f t="shared" si="33"/>
        <v>2.6568987209435707E-12</v>
      </c>
      <c r="Q58" s="20">
        <f t="shared" si="53"/>
        <v>4.959485612423072E-12</v>
      </c>
      <c r="R58" s="59">
        <f t="shared" si="0"/>
        <v>293.33333333333826</v>
      </c>
      <c r="S58" s="59">
        <f ca="1">AVERAGE(OFFSET($R$3,0,0,'Données projet'!$E$9+1,1))-AVERAGE(OFFSET($H$3,0,0,'Données projet'!$E$9+1,1))</f>
        <v>404.93035784529889</v>
      </c>
      <c r="T58" s="59">
        <f t="shared" si="34"/>
        <v>534.37689844719353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241.90087532882438</v>
      </c>
      <c r="AA58" s="21">
        <f>EXP(-LN(2)/25)*AA57+(1-EXP(-LN(2)/25))/(LN(2)/25)*Calculateur!V58*Calculateur!X58*VLOOKUP('Données projet'!$B$9,Paramètres!$A$1:$I$89,3,0)*0.475*44/12</f>
        <v>82.676375567302912</v>
      </c>
      <c r="AB58" s="21">
        <f>EXP(-LN(2)/2)*AB57+(1-EXP(-LN(2)/2))/(LN(2)/2)*V58*Y58*VLOOKUP('Données projet'!$B$9,Paramètres!$A$1:$I$89,3,0)*0.475*44/12</f>
        <v>64.7060073858311</v>
      </c>
      <c r="AC58" s="22">
        <f t="shared" si="3"/>
        <v>389.28325828195841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16.561250000000001</v>
      </c>
      <c r="AI58" s="13">
        <f>IF('Données projet'!$A$62&gt;35,AI57+AH58-AQ57,IF(A58&lt;'Données projet'!$A$62,$AF$205^A58,IF(A58='Données projet'!$A$62,'Données projet'!$B$62,AI57+AH58-AQ57)))</f>
        <v>350.42624999999998</v>
      </c>
      <c r="AJ58" s="13">
        <f>AI58*VLOOKUP('Données projet'!$B$10,Paramètres!$A$1:$I$89,3,0)*VLOOKUP('Données projet'!$B$10,Paramètres!$A$1:$I$89,5,0)</f>
        <v>163.99948499999999</v>
      </c>
      <c r="AK58" s="13">
        <f t="shared" si="35"/>
        <v>41.743310082042726</v>
      </c>
      <c r="AL58" s="20">
        <f t="shared" si="4"/>
        <v>358.33536810122433</v>
      </c>
      <c r="AM58" s="59">
        <f t="shared" si="5"/>
        <v>651.66870143455765</v>
      </c>
      <c r="AN58" s="59">
        <f ca="1">AVERAGE(OFFSET($AM$3,0,0,'Données projet'!$E$10+1,1))-AVERAGE(OFFSET($H$3,0,0,'Données projet'!$E$10+1,1))</f>
        <v>335.67808000437594</v>
      </c>
      <c r="AO58" s="59">
        <f t="shared" si="36"/>
        <v>290.40784797219641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27.120114082005603</v>
      </c>
      <c r="AV58" s="21">
        <f>EXP(-LN(2)/25)*AV57+(1-EXP(-LN(2)/25))/(LN(2)/25)*Calculateur!AQ58*Calculateur!AS58*VLOOKUP('Données projet'!$B$10,Paramètres!$A$1:$I$89,3,0)*0.475*44/12</f>
        <v>15.797665982667294</v>
      </c>
      <c r="AW58" s="21">
        <f>EXP(-LN(2)/2)*AW57+(1-EXP(-LN(2)/2))/(LN(2)/2)*AQ58*AT58*VLOOKUP('Données projet'!$B$10,Paramètres!$A$1:$I$89,3,0)*0.475*44/12</f>
        <v>2.2628531391958959</v>
      </c>
      <c r="AX58" s="21">
        <f t="shared" si="6"/>
        <v>45.180633203868794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3.4106051316484809E-13</v>
      </c>
      <c r="O59" s="13">
        <f>N59*VLOOKUP('Données projet'!$B$9,Paramètres!$A$1:$I$89,3,0)*VLOOKUP('Données projet'!$B$9,Paramètres!$A$1:$I$89,5,0)</f>
        <v>1.9065282685915009E-13</v>
      </c>
      <c r="P59" s="13">
        <f t="shared" si="33"/>
        <v>2.6568987209435707E-12</v>
      </c>
      <c r="Q59" s="20">
        <f t="shared" si="53"/>
        <v>4.959485612423072E-12</v>
      </c>
      <c r="R59" s="59">
        <f t="shared" si="0"/>
        <v>293.33333333333826</v>
      </c>
      <c r="S59" s="59">
        <f ca="1">AVERAGE(OFFSET($R$3,0,0,'Données projet'!$E$9+1,1))-AVERAGE(OFFSET($H$3,0,0,'Données projet'!$E$9+1,1))</f>
        <v>404.93035784529889</v>
      </c>
      <c r="T59" s="59">
        <f t="shared" si="34"/>
        <v>534.37689844719353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237.15734670859123</v>
      </c>
      <c r="AA59" s="21">
        <f>EXP(-LN(2)/25)*AA58+(1-EXP(-LN(2)/25))/(LN(2)/25)*Calculateur!V59*Calculateur!X59*VLOOKUP('Données projet'!$B$9,Paramètres!$A$1:$I$89,3,0)*0.475*44/12</f>
        <v>80.415585729653387</v>
      </c>
      <c r="AB59" s="21">
        <f>EXP(-LN(2)/2)*AB58+(1-EXP(-LN(2)/2))/(LN(2)/2)*V59*Y59*VLOOKUP('Données projet'!$B$9,Paramètres!$A$1:$I$89,3,0)*0.475*44/12</f>
        <v>45.754056606028001</v>
      </c>
      <c r="AC59" s="22">
        <f t="shared" si="3"/>
        <v>363.32698904427264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16.561250000000001</v>
      </c>
      <c r="AI59" s="13">
        <f>IF('Données projet'!$A$62&gt;35,AI58+AH59-AQ58,IF(A59&lt;'Données projet'!$A$62,$AF$205^A59,IF(A59='Données projet'!$A$62,'Données projet'!$B$62,AI58+AH59-AQ58)))</f>
        <v>366.98749999999995</v>
      </c>
      <c r="AJ59" s="13">
        <f>AI59*VLOOKUP('Données projet'!$B$10,Paramètres!$A$1:$I$89,3,0)*VLOOKUP('Données projet'!$B$10,Paramètres!$A$1:$I$89,5,0)</f>
        <v>171.75014999999996</v>
      </c>
      <c r="AK59" s="13">
        <f t="shared" si="35"/>
        <v>43.481765000846472</v>
      </c>
      <c r="AL59" s="20">
        <f t="shared" si="4"/>
        <v>374.86225195980757</v>
      </c>
      <c r="AM59" s="59">
        <f t="shared" si="5"/>
        <v>668.19558529314088</v>
      </c>
      <c r="AN59" s="59">
        <f ca="1">AVERAGE(OFFSET($AM$3,0,0,'Données projet'!$E$10+1,1))-AVERAGE(OFFSET($H$3,0,0,'Données projet'!$E$10+1,1))</f>
        <v>335.67808000437594</v>
      </c>
      <c r="AO59" s="59">
        <f t="shared" si="36"/>
        <v>290.40784797219641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26.588305186493713</v>
      </c>
      <c r="AV59" s="21">
        <f>EXP(-LN(2)/25)*AV58+(1-EXP(-LN(2)/25))/(LN(2)/25)*Calculateur!AQ59*Calculateur!AS59*VLOOKUP('Données projet'!$B$10,Paramètres!$A$1:$I$89,3,0)*0.475*44/12</f>
        <v>15.365677975608108</v>
      </c>
      <c r="AW59" s="21">
        <f>EXP(-LN(2)/2)*AW58+(1-EXP(-LN(2)/2))/(LN(2)/2)*AQ59*AT59*VLOOKUP('Données projet'!$B$10,Paramètres!$A$1:$I$89,3,0)*0.475*44/12</f>
        <v>1.6000787995546846</v>
      </c>
      <c r="AX59" s="21">
        <f t="shared" si="6"/>
        <v>43.554061961656508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3.4106051316484809E-13</v>
      </c>
      <c r="O60" s="13">
        <f>N60*VLOOKUP('Données projet'!$B$9,Paramètres!$A$1:$I$89,3,0)*VLOOKUP('Données projet'!$B$9,Paramètres!$A$1:$I$89,5,0)</f>
        <v>1.9065282685915009E-13</v>
      </c>
      <c r="P60" s="13">
        <f t="shared" si="33"/>
        <v>2.6568987209435707E-12</v>
      </c>
      <c r="Q60" s="20">
        <f t="shared" si="53"/>
        <v>4.959485612423072E-12</v>
      </c>
      <c r="R60" s="59">
        <f t="shared" si="0"/>
        <v>293.33333333333826</v>
      </c>
      <c r="S60" s="59">
        <f ca="1">AVERAGE(OFFSET($R$3,0,0,'Données projet'!$E$9+1,1))-AVERAGE(OFFSET($H$3,0,0,'Données projet'!$E$9+1,1))</f>
        <v>404.93035784529889</v>
      </c>
      <c r="T60" s="59">
        <f t="shared" si="34"/>
        <v>534.37689844719353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232.50683579133408</v>
      </c>
      <c r="AA60" s="21">
        <f>EXP(-LN(2)/25)*AA59+(1-EXP(-LN(2)/25))/(LN(2)/25)*Calculateur!V60*Calculateur!X60*VLOOKUP('Données projet'!$B$9,Paramètres!$A$1:$I$89,3,0)*0.475*44/12</f>
        <v>78.21661730900415</v>
      </c>
      <c r="AB60" s="21">
        <f>EXP(-LN(2)/2)*AB59+(1-EXP(-LN(2)/2))/(LN(2)/2)*V60*Y60*VLOOKUP('Données projet'!$B$9,Paramètres!$A$1:$I$89,3,0)*0.475*44/12</f>
        <v>32.35300369291555</v>
      </c>
      <c r="AC60" s="22">
        <f t="shared" si="3"/>
        <v>343.07645679325378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16.561250000000001</v>
      </c>
      <c r="AI60" s="13">
        <f>IF('Données projet'!$A$62&gt;35,AI59+AH60-AQ59,IF(A60&lt;'Données projet'!$A$62,$AF$205^A60,IF(A60='Données projet'!$A$62,'Données projet'!$B$62,AI59+AH60-AQ59)))</f>
        <v>383.54874999999993</v>
      </c>
      <c r="AJ60" s="13">
        <f>AI60*VLOOKUP('Données projet'!$B$10,Paramètres!$A$1:$I$89,3,0)*VLOOKUP('Données projet'!$B$10,Paramètres!$A$1:$I$89,5,0)</f>
        <v>179.50081499999996</v>
      </c>
      <c r="AK60" s="13">
        <f t="shared" si="35"/>
        <v>45.211108757127889</v>
      </c>
      <c r="AL60" s="20">
        <f t="shared" si="4"/>
        <v>391.37326721033105</v>
      </c>
      <c r="AM60" s="59">
        <f t="shared" si="5"/>
        <v>684.70660054366431</v>
      </c>
      <c r="AN60" s="59">
        <f ca="1">AVERAGE(OFFSET($AM$3,0,0,'Données projet'!$E$10+1,1))-AVERAGE(OFFSET($H$3,0,0,'Données projet'!$E$10+1,1))</f>
        <v>335.67808000437594</v>
      </c>
      <c r="AO60" s="59">
        <f t="shared" si="36"/>
        <v>290.40784797219641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26.066924739051412</v>
      </c>
      <c r="AV60" s="21">
        <f>EXP(-LN(2)/25)*AV59+(1-EXP(-LN(2)/25))/(LN(2)/25)*Calculateur!AQ60*Calculateur!AS60*VLOOKUP('Données projet'!$B$10,Paramètres!$A$1:$I$89,3,0)*0.475*44/12</f>
        <v>14.945502703319217</v>
      </c>
      <c r="AW60" s="21">
        <f>EXP(-LN(2)/2)*AW59+(1-EXP(-LN(2)/2))/(LN(2)/2)*AQ60*AT60*VLOOKUP('Données projet'!$B$10,Paramètres!$A$1:$I$89,3,0)*0.475*44/12</f>
        <v>1.131426569597948</v>
      </c>
      <c r="AX60" s="21">
        <f t="shared" si="6"/>
        <v>42.143854011968578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3.4106051316484809E-13</v>
      </c>
      <c r="O61" s="13">
        <f>N61*VLOOKUP('Données projet'!$B$9,Paramètres!$A$1:$I$89,3,0)*VLOOKUP('Données projet'!$B$9,Paramètres!$A$1:$I$89,5,0)</f>
        <v>1.9065282685915009E-13</v>
      </c>
      <c r="P61" s="13">
        <f t="shared" si="33"/>
        <v>2.6568987209435707E-12</v>
      </c>
      <c r="Q61" s="20">
        <f t="shared" si="53"/>
        <v>4.959485612423072E-12</v>
      </c>
      <c r="R61" s="59">
        <f t="shared" si="0"/>
        <v>293.33333333333826</v>
      </c>
      <c r="S61" s="59">
        <f ca="1">AVERAGE(OFFSET($R$3,0,0,'Données projet'!$E$9+1,1))-AVERAGE(OFFSET($H$3,0,0,'Données projet'!$E$9+1,1))</f>
        <v>404.93035784529889</v>
      </c>
      <c r="T61" s="59">
        <f t="shared" si="34"/>
        <v>534.37689844719353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227.94751855663276</v>
      </c>
      <c r="AA61" s="21">
        <f>EXP(-LN(2)/25)*AA60+(1-EXP(-LN(2)/25))/(LN(2)/25)*Calculateur!V61*Calculateur!X61*VLOOKUP('Données projet'!$B$9,Paramètres!$A$1:$I$89,3,0)*0.475*44/12</f>
        <v>76.077779795456294</v>
      </c>
      <c r="AB61" s="21">
        <f>EXP(-LN(2)/2)*AB60+(1-EXP(-LN(2)/2))/(LN(2)/2)*V61*Y61*VLOOKUP('Données projet'!$B$9,Paramètres!$A$1:$I$89,3,0)*0.475*44/12</f>
        <v>22.877028303014001</v>
      </c>
      <c r="AC61" s="22">
        <f t="shared" si="3"/>
        <v>326.90232665510308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400.11</v>
      </c>
      <c r="AG61" s="12">
        <f>VLOOKUP(A61,'Données projet'!$A$61:$I$81,9,0)</f>
        <v>16.561250000000001</v>
      </c>
      <c r="AH61" s="12">
        <f t="array" ref="AH61">INDEX(AG:AG,MIN(IF(ISNUMBER(AG61:AG257),ROW(AG61:AG257),"")))</f>
        <v>16.561250000000001</v>
      </c>
      <c r="AI61" s="13">
        <f>IF('Données projet'!$A$62&gt;35,AI60+AH61-AQ60,IF(A61&lt;'Données projet'!$A$62,$AF$205^A61,IF(A61='Données projet'!$A$62,'Données projet'!$B$62,AI60+AH61-AQ60)))</f>
        <v>400.1099999999999</v>
      </c>
      <c r="AJ61" s="13">
        <f>AI61*VLOOKUP('Données projet'!$B$10,Paramètres!$A$1:$I$89,3,0)*VLOOKUP('Données projet'!$B$10,Paramètres!$A$1:$I$89,5,0)</f>
        <v>187.25147999999993</v>
      </c>
      <c r="AK61" s="13">
        <f t="shared" si="35"/>
        <v>46.931779730921761</v>
      </c>
      <c r="AL61" s="20">
        <f t="shared" si="4"/>
        <v>407.8691773646886</v>
      </c>
      <c r="AM61" s="59">
        <f t="shared" si="5"/>
        <v>701.20251069802191</v>
      </c>
      <c r="AN61" s="59">
        <f ca="1">AVERAGE(OFFSET($AM$3,0,0,'Données projet'!$E$10+1,1))-AVERAGE(OFFSET($H$3,0,0,'Données projet'!$E$10+1,1))</f>
        <v>335.67808000437594</v>
      </c>
      <c r="AO61" s="59">
        <f t="shared" si="36"/>
        <v>290.40784797219641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88.54000000000002</v>
      </c>
      <c r="AR61" s="16">
        <f>IF(ISNA(VLOOKUP(A61,'Données projet'!$A$61:$I$81,5,0)),0%,VLOOKUP(A61,'Données projet'!$A$61:$I$81,5,0)*VLOOKUP('Données projet'!$B$10,Paramètres!$A$1:$I$89,7,0))</f>
        <v>0.33</v>
      </c>
      <c r="AS61" s="16">
        <f>IF(ISNA(VLOOKUP(A61,'Données projet'!$A$61:$I$81,6,0)),0%,VLOOKUP(A61,'Données projet'!$A$61:$I$81,6,0)*VLOOKUP('Données projet'!$B$10,Paramètres!$A$1:$I$89,7,0))</f>
        <v>0.11000000000000001</v>
      </c>
      <c r="AT61" s="16">
        <f>IF(ISNA(VLOOKUP(A61,'Données projet'!$A$61:$I$81,7,0)),0%,VLOOKUP(A61,'Données projet'!$A$61:$I$81,7,0))</f>
        <v>0.2</v>
      </c>
      <c r="AU61" s="21">
        <f>EXP(-LN(2)/35)*AU60+(1-EXP(-LN(2)/35))/(LN(2)/35)*AQ61*AR61*VLOOKUP('Données projet'!$B$10,Paramètres!$A$1:$I$89,3,0)*0.475*44/12</f>
        <v>43.695366611833023</v>
      </c>
      <c r="AV61" s="21">
        <f>EXP(-LN(2)/25)*AV60+(1-EXP(-LN(2)/25))/(LN(2)/25)*Calculateur!AQ61*Calculateur!AS61*VLOOKUP('Données projet'!$B$10,Paramètres!$A$1:$I$89,3,0)*0.475*44/12</f>
        <v>20.559542431666429</v>
      </c>
      <c r="AW61" s="21">
        <f>EXP(-LN(2)/2)*AW60+(1-EXP(-LN(2)/2))/(LN(2)/2)*AQ61*AT61*VLOOKUP('Données projet'!$B$10,Paramètres!$A$1:$I$89,3,0)*0.475*44/12</f>
        <v>10.183237937289515</v>
      </c>
      <c r="AX61" s="21">
        <f t="shared" si="6"/>
        <v>74.438146980788972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3.4106051316484809E-13</v>
      </c>
      <c r="O62" s="13">
        <f>N62*VLOOKUP('Données projet'!$B$9,Paramètres!$A$1:$I$89,3,0)*VLOOKUP('Données projet'!$B$9,Paramètres!$A$1:$I$89,5,0)</f>
        <v>1.9065282685915009E-13</v>
      </c>
      <c r="P62" s="13">
        <f t="shared" si="33"/>
        <v>2.6568987209435707E-12</v>
      </c>
      <c r="Q62" s="20">
        <f t="shared" si="53"/>
        <v>4.959485612423072E-12</v>
      </c>
      <c r="R62" s="59">
        <f t="shared" si="0"/>
        <v>293.33333333333826</v>
      </c>
      <c r="S62" s="59">
        <f ca="1">AVERAGE(OFFSET($R$3,0,0,'Données projet'!$E$9+1,1))-AVERAGE(OFFSET($H$3,0,0,'Données projet'!$E$9+1,1))</f>
        <v>404.93035784529889</v>
      </c>
      <c r="T62" s="59">
        <f t="shared" si="34"/>
        <v>534.37689844719353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223.47760675199501</v>
      </c>
      <c r="AA62" s="21">
        <f>EXP(-LN(2)/25)*AA61+(1-EXP(-LN(2)/25))/(LN(2)/25)*Calculateur!V62*Calculateur!X62*VLOOKUP('Données projet'!$B$9,Paramètres!$A$1:$I$89,3,0)*0.475*44/12</f>
        <v>73.99742890619298</v>
      </c>
      <c r="AB62" s="21">
        <f>EXP(-LN(2)/2)*AB61+(1-EXP(-LN(2)/2))/(LN(2)/2)*V62*Y62*VLOOKUP('Données projet'!$B$9,Paramètres!$A$1:$I$89,3,0)*0.475*44/12</f>
        <v>16.176501846457775</v>
      </c>
      <c r="AC62" s="22">
        <f t="shared" si="3"/>
        <v>313.65153750464577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16.078749999999999</v>
      </c>
      <c r="AI62" s="13">
        <f>IF('Données projet'!$A$62&gt;35,AI61+AH62-AQ61,IF(A62&lt;'Données projet'!$A$62,$AF$205^A62,IF(A62='Données projet'!$A$62,'Données projet'!$B$62,AI61+AH62-AQ61)))</f>
        <v>327.64874999999989</v>
      </c>
      <c r="AJ62" s="13">
        <f>AI62*VLOOKUP('Données projet'!$B$10,Paramètres!$A$1:$I$89,3,0)*VLOOKUP('Données projet'!$B$10,Paramètres!$A$1:$I$89,5,0)</f>
        <v>153.33961499999995</v>
      </c>
      <c r="AK62" s="13">
        <f t="shared" si="35"/>
        <v>39.336549754966939</v>
      </c>
      <c r="AL62" s="20">
        <f t="shared" si="4"/>
        <v>335.57765361490061</v>
      </c>
      <c r="AM62" s="59">
        <f t="shared" si="5"/>
        <v>628.91098694823393</v>
      </c>
      <c r="AN62" s="59">
        <f ca="1">AVERAGE(OFFSET($AM$3,0,0,'Données projet'!$E$10+1,1))-AVERAGE(OFFSET($H$3,0,0,'Données projet'!$E$10+1,1))</f>
        <v>335.67808000437594</v>
      </c>
      <c r="AO62" s="59">
        <f t="shared" si="36"/>
        <v>290.40784797219641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42.838527124116993</v>
      </c>
      <c r="AV62" s="21">
        <f>EXP(-LN(2)/25)*AV61+(1-EXP(-LN(2)/25))/(LN(2)/25)*Calculateur!AQ62*Calculateur!AS62*VLOOKUP('Données projet'!$B$10,Paramètres!$A$1:$I$89,3,0)*0.475*44/12</f>
        <v>19.997340662693162</v>
      </c>
      <c r="AW62" s="21">
        <f>EXP(-LN(2)/2)*AW61+(1-EXP(-LN(2)/2))/(LN(2)/2)*AQ62*AT62*VLOOKUP('Données projet'!$B$10,Paramètres!$A$1:$I$89,3,0)*0.475*44/12</f>
        <v>7.2006365998935271</v>
      </c>
      <c r="AX62" s="21">
        <f t="shared" si="6"/>
        <v>70.036504386703683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3.4106051316484809E-13</v>
      </c>
      <c r="O63" s="13">
        <f>N63*VLOOKUP('Données projet'!$B$9,Paramètres!$A$1:$I$89,3,0)*VLOOKUP('Données projet'!$B$9,Paramètres!$A$1:$I$89,5,0)</f>
        <v>1.9065282685915009E-13</v>
      </c>
      <c r="P63" s="13">
        <f t="shared" si="33"/>
        <v>2.6568987209435707E-12</v>
      </c>
      <c r="Q63" s="20">
        <f t="shared" si="53"/>
        <v>4.959485612423072E-12</v>
      </c>
      <c r="R63" s="59">
        <f t="shared" si="0"/>
        <v>293.33333333333826</v>
      </c>
      <c r="S63" s="59">
        <f ca="1">AVERAGE(OFFSET($R$3,0,0,'Données projet'!$E$9+1,1))-AVERAGE(OFFSET($H$3,0,0,'Données projet'!$E$9+1,1))</f>
        <v>404.93035784529889</v>
      </c>
      <c r="T63" s="59">
        <f t="shared" si="34"/>
        <v>534.37689844719353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219.09534719146922</v>
      </c>
      <c r="AA63" s="21">
        <f>EXP(-LN(2)/25)*AA62+(1-EXP(-LN(2)/25))/(LN(2)/25)*Calculateur!V63*Calculateur!X63*VLOOKUP('Données projet'!$B$9,Paramètres!$A$1:$I$89,3,0)*0.475*44/12</f>
        <v>71.973965321397472</v>
      </c>
      <c r="AB63" s="21">
        <f>EXP(-LN(2)/2)*AB62+(1-EXP(-LN(2)/2))/(LN(2)/2)*V63*Y63*VLOOKUP('Données projet'!$B$9,Paramètres!$A$1:$I$89,3,0)*0.475*44/12</f>
        <v>11.438514151507</v>
      </c>
      <c r="AC63" s="22">
        <f t="shared" si="3"/>
        <v>302.50782666437368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16.078749999999999</v>
      </c>
      <c r="AI63" s="13">
        <f>IF('Données projet'!$A$62&gt;35,AI62+AH63-AQ62,IF(A63&lt;'Données projet'!$A$62,$AF$205^A63,IF(A63='Données projet'!$A$62,'Données projet'!$B$62,AI62+AH63-AQ62)))</f>
        <v>343.72749999999991</v>
      </c>
      <c r="AJ63" s="13">
        <f>AI63*VLOOKUP('Données projet'!$B$10,Paramètres!$A$1:$I$89,3,0)*VLOOKUP('Données projet'!$B$10,Paramètres!$A$1:$I$89,5,0)</f>
        <v>160.86446999999995</v>
      </c>
      <c r="AK63" s="13">
        <f t="shared" si="35"/>
        <v>41.037437838357505</v>
      </c>
      <c r="AL63" s="20">
        <f t="shared" si="4"/>
        <v>351.6458228184726</v>
      </c>
      <c r="AM63" s="59">
        <f t="shared" si="5"/>
        <v>644.97915615180591</v>
      </c>
      <c r="AN63" s="59">
        <f ca="1">AVERAGE(OFFSET($AM$3,0,0,'Données projet'!$E$10+1,1))-AVERAGE(OFFSET($H$3,0,0,'Données projet'!$E$10+1,1))</f>
        <v>335.67808000437594</v>
      </c>
      <c r="AO63" s="59">
        <f t="shared" si="36"/>
        <v>290.40784797219641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41.998489736134587</v>
      </c>
      <c r="AV63" s="21">
        <f>EXP(-LN(2)/25)*AV62+(1-EXP(-LN(2)/25))/(LN(2)/25)*Calculateur!AQ63*Calculateur!AS63*VLOOKUP('Données projet'!$B$10,Paramètres!$A$1:$I$89,3,0)*0.475*44/12</f>
        <v>19.450512330657375</v>
      </c>
      <c r="AW63" s="21">
        <f>EXP(-LN(2)/2)*AW62+(1-EXP(-LN(2)/2))/(LN(2)/2)*AQ63*AT63*VLOOKUP('Données projet'!$B$10,Paramètres!$A$1:$I$89,3,0)*0.475*44/12</f>
        <v>5.0916189686447586</v>
      </c>
      <c r="AX63" s="21">
        <f t="shared" si="6"/>
        <v>66.540621035436715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3.4106051316484809E-13</v>
      </c>
      <c r="O64" s="13">
        <f>N64*VLOOKUP('Données projet'!$B$9,Paramètres!$A$1:$I$89,3,0)*VLOOKUP('Données projet'!$B$9,Paramètres!$A$1:$I$89,5,0)</f>
        <v>1.9065282685915009E-13</v>
      </c>
      <c r="P64" s="13">
        <f t="shared" si="33"/>
        <v>2.6568987209435707E-12</v>
      </c>
      <c r="Q64" s="20">
        <f t="shared" si="53"/>
        <v>4.959485612423072E-12</v>
      </c>
      <c r="R64" s="59">
        <f t="shared" si="0"/>
        <v>293.33333333333826</v>
      </c>
      <c r="S64" s="59">
        <f ca="1">AVERAGE(OFFSET($R$3,0,0,'Données projet'!$E$9+1,1))-AVERAGE(OFFSET($H$3,0,0,'Données projet'!$E$9+1,1))</f>
        <v>404.93035784529889</v>
      </c>
      <c r="T64" s="59">
        <f t="shared" si="34"/>
        <v>534.37689844719353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214.79902106801094</v>
      </c>
      <c r="AA64" s="21">
        <f>EXP(-LN(2)/25)*AA63+(1-EXP(-LN(2)/25))/(LN(2)/25)*Calculateur!V64*Calculateur!X64*VLOOKUP('Données projet'!$B$9,Paramètres!$A$1:$I$89,3,0)*0.475*44/12</f>
        <v>70.005833454737527</v>
      </c>
      <c r="AB64" s="21">
        <f>EXP(-LN(2)/2)*AB63+(1-EXP(-LN(2)/2))/(LN(2)/2)*V64*Y64*VLOOKUP('Données projet'!$B$9,Paramètres!$A$1:$I$89,3,0)*0.475*44/12</f>
        <v>8.0882509232288875</v>
      </c>
      <c r="AC64" s="22">
        <f t="shared" si="3"/>
        <v>292.89310544597737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16.078749999999999</v>
      </c>
      <c r="AI64" s="13">
        <f>IF('Données projet'!$A$62&gt;35,AI63+AH64-AQ63,IF(A64&lt;'Données projet'!$A$62,$AF$205^A64,IF(A64='Données projet'!$A$62,'Données projet'!$B$62,AI63+AH64-AQ63)))</f>
        <v>359.80624999999992</v>
      </c>
      <c r="AJ64" s="13">
        <f>AI64*VLOOKUP('Données projet'!$B$10,Paramètres!$A$1:$I$89,3,0)*VLOOKUP('Données projet'!$B$10,Paramètres!$A$1:$I$89,5,0)</f>
        <v>168.38932499999996</v>
      </c>
      <c r="AK64" s="13">
        <f t="shared" si="35"/>
        <v>42.729086342883477</v>
      </c>
      <c r="AL64" s="20">
        <f t="shared" si="4"/>
        <v>367.69789975552197</v>
      </c>
      <c r="AM64" s="59">
        <f t="shared" si="5"/>
        <v>661.03123308885529</v>
      </c>
      <c r="AN64" s="59">
        <f ca="1">AVERAGE(OFFSET($AM$3,0,0,'Données projet'!$E$10+1,1))-AVERAGE(OFFSET($H$3,0,0,'Données projet'!$E$10+1,1))</f>
        <v>335.67808000437594</v>
      </c>
      <c r="AO64" s="59">
        <f t="shared" si="36"/>
        <v>290.40784797219641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41.174924968958301</v>
      </c>
      <c r="AV64" s="21">
        <f>EXP(-LN(2)/25)*AV63+(1-EXP(-LN(2)/25))/(LN(2)/25)*Calculateur!AQ64*Calculateur!AS64*VLOOKUP('Données projet'!$B$10,Paramètres!$A$1:$I$89,3,0)*0.475*44/12</f>
        <v>18.91863704811756</v>
      </c>
      <c r="AW64" s="21">
        <f>EXP(-LN(2)/2)*AW63+(1-EXP(-LN(2)/2))/(LN(2)/2)*AQ64*AT64*VLOOKUP('Données projet'!$B$10,Paramètres!$A$1:$I$89,3,0)*0.475*44/12</f>
        <v>3.6003182999467644</v>
      </c>
      <c r="AX64" s="21">
        <f t="shared" si="6"/>
        <v>63.693880317022625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3.4106051316484809E-13</v>
      </c>
      <c r="O65" s="13">
        <f>N65*VLOOKUP('Données projet'!$B$9,Paramètres!$A$1:$I$89,3,0)*VLOOKUP('Données projet'!$B$9,Paramètres!$A$1:$I$89,5,0)</f>
        <v>1.9065282685915009E-13</v>
      </c>
      <c r="P65" s="13">
        <f t="shared" si="33"/>
        <v>2.6568987209435707E-12</v>
      </c>
      <c r="Q65" s="20">
        <f t="shared" si="53"/>
        <v>4.959485612423072E-12</v>
      </c>
      <c r="R65" s="59">
        <f t="shared" si="0"/>
        <v>293.33333333333826</v>
      </c>
      <c r="S65" s="59">
        <f ca="1">AVERAGE(OFFSET($R$3,0,0,'Données projet'!$E$9+1,1))-AVERAGE(OFFSET($H$3,0,0,'Données projet'!$E$9+1,1))</f>
        <v>404.93035784529889</v>
      </c>
      <c r="T65" s="59">
        <f t="shared" si="34"/>
        <v>534.37689844719353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210.5869432793335</v>
      </c>
      <c r="AA65" s="21">
        <f>EXP(-LN(2)/25)*AA64+(1-EXP(-LN(2)/25))/(LN(2)/25)*Calculateur!V65*Calculateur!X65*VLOOKUP('Données projet'!$B$9,Paramètres!$A$1:$I$89,3,0)*0.475*44/12</f>
        <v>68.091520257470947</v>
      </c>
      <c r="AB65" s="21">
        <f>EXP(-LN(2)/2)*AB64+(1-EXP(-LN(2)/2))/(LN(2)/2)*V65*Y65*VLOOKUP('Données projet'!$B$9,Paramètres!$A$1:$I$89,3,0)*0.475*44/12</f>
        <v>5.7192570757535002</v>
      </c>
      <c r="AC65" s="22">
        <f t="shared" si="3"/>
        <v>284.39772061255792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16.078749999999999</v>
      </c>
      <c r="AI65" s="13">
        <f>IF('Données projet'!$A$62&gt;35,AI64+AH65-AQ64,IF(A65&lt;'Données projet'!$A$62,$AF$205^A65,IF(A65='Données projet'!$A$62,'Données projet'!$B$62,AI64+AH65-AQ64)))</f>
        <v>375.88499999999993</v>
      </c>
      <c r="AJ65" s="13">
        <f>AI65*VLOOKUP('Données projet'!$B$10,Paramètres!$A$1:$I$89,3,0)*VLOOKUP('Données projet'!$B$10,Paramètres!$A$1:$I$89,5,0)</f>
        <v>175.91417999999999</v>
      </c>
      <c r="AK65" s="13">
        <f t="shared" si="35"/>
        <v>44.411955336426431</v>
      </c>
      <c r="AL65" s="20">
        <f t="shared" si="4"/>
        <v>383.73468571094264</v>
      </c>
      <c r="AM65" s="59">
        <f t="shared" si="5"/>
        <v>677.06801904427596</v>
      </c>
      <c r="AN65" s="59">
        <f ca="1">AVERAGE(OFFSET($AM$3,0,0,'Données projet'!$E$10+1,1))-AVERAGE(OFFSET($H$3,0,0,'Données projet'!$E$10+1,1))</f>
        <v>335.67808000437594</v>
      </c>
      <c r="AO65" s="59">
        <f t="shared" si="36"/>
        <v>290.40784797219641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40.367509804541434</v>
      </c>
      <c r="AV65" s="21">
        <f>EXP(-LN(2)/25)*AV64+(1-EXP(-LN(2)/25))/(LN(2)/25)*Calculateur!AQ65*Calculateur!AS65*VLOOKUP('Données projet'!$B$10,Paramètres!$A$1:$I$89,3,0)*0.475*44/12</f>
        <v>18.401305923148904</v>
      </c>
      <c r="AW65" s="21">
        <f>EXP(-LN(2)/2)*AW64+(1-EXP(-LN(2)/2))/(LN(2)/2)*AQ65*AT65*VLOOKUP('Données projet'!$B$10,Paramètres!$A$1:$I$89,3,0)*0.475*44/12</f>
        <v>2.5458094843223797</v>
      </c>
      <c r="AX65" s="21">
        <f t="shared" si="6"/>
        <v>61.314625212012714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3.4106051316484809E-13</v>
      </c>
      <c r="O66" s="13">
        <f>N66*VLOOKUP('Données projet'!$B$9,Paramètres!$A$1:$I$89,3,0)*VLOOKUP('Données projet'!$B$9,Paramètres!$A$1:$I$89,5,0)</f>
        <v>1.9065282685915009E-13</v>
      </c>
      <c r="P66" s="13">
        <f t="shared" si="33"/>
        <v>2.6568987209435707E-12</v>
      </c>
      <c r="Q66" s="20">
        <f t="shared" si="53"/>
        <v>4.959485612423072E-12</v>
      </c>
      <c r="R66" s="59">
        <f t="shared" si="0"/>
        <v>293.33333333333826</v>
      </c>
      <c r="S66" s="59">
        <f ca="1">AVERAGE(OFFSET($R$3,0,0,'Données projet'!$E$9+1,1))-AVERAGE(OFFSET($H$3,0,0,'Données projet'!$E$9+1,1))</f>
        <v>404.93035784529889</v>
      </c>
      <c r="T66" s="59">
        <f t="shared" si="34"/>
        <v>534.37689844719353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206.45746176697824</v>
      </c>
      <c r="AA66" s="21">
        <f>EXP(-LN(2)/25)*AA65+(1-EXP(-LN(2)/25))/(LN(2)/25)*Calculateur!V66*Calculateur!X66*VLOOKUP('Données projet'!$B$9,Paramètres!$A$1:$I$89,3,0)*0.475*44/12</f>
        <v>66.229554055252976</v>
      </c>
      <c r="AB66" s="21">
        <f>EXP(-LN(2)/2)*AB65+(1-EXP(-LN(2)/2))/(LN(2)/2)*V66*Y66*VLOOKUP('Données projet'!$B$9,Paramètres!$A$1:$I$89,3,0)*0.475*44/12</f>
        <v>4.0441254616144438</v>
      </c>
      <c r="AC66" s="22">
        <f t="shared" si="3"/>
        <v>276.73114128384566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16.078749999999999</v>
      </c>
      <c r="AI66" s="13">
        <f>IF('Données projet'!$A$62&gt;35,AI65+AH66-AQ65,IF(A66&lt;'Données projet'!$A$62,$AF$205^A66,IF(A66='Données projet'!$A$62,'Données projet'!$B$62,AI65+AH66-AQ65)))</f>
        <v>391.96374999999995</v>
      </c>
      <c r="AJ66" s="13">
        <f>AI66*VLOOKUP('Données projet'!$B$10,Paramètres!$A$1:$I$89,3,0)*VLOOKUP('Données projet'!$B$10,Paramètres!$A$1:$I$89,5,0)</f>
        <v>183.43903499999999</v>
      </c>
      <c r="AK66" s="13">
        <f t="shared" si="35"/>
        <v>46.08646330124531</v>
      </c>
      <c r="AL66" s="20">
        <f t="shared" si="4"/>
        <v>399.75690954133552</v>
      </c>
      <c r="AM66" s="59">
        <f t="shared" si="5"/>
        <v>693.09024287466877</v>
      </c>
      <c r="AN66" s="59">
        <f ca="1">AVERAGE(OFFSET($AM$3,0,0,'Données projet'!$E$10+1,1))-AVERAGE(OFFSET($H$3,0,0,'Données projet'!$E$10+1,1))</f>
        <v>335.67808000437594</v>
      </c>
      <c r="AO66" s="59">
        <f t="shared" si="36"/>
        <v>290.40784797219641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39.575927559024159</v>
      </c>
      <c r="AV66" s="21">
        <f>EXP(-LN(2)/25)*AV65+(1-EXP(-LN(2)/25))/(LN(2)/25)*Calculateur!AQ66*Calculateur!AS66*VLOOKUP('Données projet'!$B$10,Paramètres!$A$1:$I$89,3,0)*0.475*44/12</f>
        <v>17.898121244997775</v>
      </c>
      <c r="AW66" s="21">
        <f>EXP(-LN(2)/2)*AW65+(1-EXP(-LN(2)/2))/(LN(2)/2)*AQ66*AT66*VLOOKUP('Données projet'!$B$10,Paramètres!$A$1:$I$89,3,0)*0.475*44/12</f>
        <v>1.8001591499733824</v>
      </c>
      <c r="AX66" s="21">
        <f t="shared" si="6"/>
        <v>59.274207953995315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3.4106051316484809E-13</v>
      </c>
      <c r="O67" s="13">
        <f>N67*VLOOKUP('Données projet'!$B$9,Paramètres!$A$1:$I$89,3,0)*VLOOKUP('Données projet'!$B$9,Paramètres!$A$1:$I$89,5,0)</f>
        <v>1.9065282685915009E-13</v>
      </c>
      <c r="P67" s="13">
        <f t="shared" si="33"/>
        <v>2.6568987209435707E-12</v>
      </c>
      <c r="Q67" s="20">
        <f t="shared" ref="Q67:Q98" si="54">(O67+P67)*0.475*44/12</f>
        <v>4.959485612423072E-12</v>
      </c>
      <c r="R67" s="59">
        <f t="shared" ref="R67:R130" si="55">Q67+(I67+J67)*44/12</f>
        <v>293.33333333333826</v>
      </c>
      <c r="S67" s="59">
        <f ca="1">AVERAGE(OFFSET($R$3,0,0,'Données projet'!$E$9+1,1))-AVERAGE(OFFSET($H$3,0,0,'Données projet'!$E$9+1,1))</f>
        <v>404.93035784529889</v>
      </c>
      <c r="T67" s="59">
        <f t="shared" si="34"/>
        <v>534.37689844719353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202.40895686834526</v>
      </c>
      <c r="AA67" s="21">
        <f>EXP(-LN(2)/25)*AA66+(1-EXP(-LN(2)/25))/(LN(2)/25)*Calculateur!V67*Calculateur!X67*VLOOKUP('Données projet'!$B$9,Paramètres!$A$1:$I$89,3,0)*0.475*44/12</f>
        <v>64.418503416751207</v>
      </c>
      <c r="AB67" s="21">
        <f>EXP(-LN(2)/2)*AB66+(1-EXP(-LN(2)/2))/(LN(2)/2)*V67*Y67*VLOOKUP('Données projet'!$B$9,Paramètres!$A$1:$I$89,3,0)*0.475*44/12</f>
        <v>2.8596285378767501</v>
      </c>
      <c r="AC67" s="22">
        <f t="shared" si="3"/>
        <v>269.68708882297318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16.078749999999999</v>
      </c>
      <c r="AI67" s="13">
        <f>IF('Données projet'!$A$62&gt;35,AI66+AH67-AQ66,IF(A67&lt;'Données projet'!$A$62,$AF$205^A67,IF(A67='Données projet'!$A$62,'Données projet'!$B$62,AI66+AH67-AQ66)))</f>
        <v>408.04249999999996</v>
      </c>
      <c r="AJ67" s="13">
        <f>AI67*VLOOKUP('Données projet'!$B$10,Paramètres!$A$1:$I$89,3,0)*VLOOKUP('Données projet'!$B$10,Paramètres!$A$1:$I$89,5,0)</f>
        <v>190.96388999999999</v>
      </c>
      <c r="AK67" s="13">
        <f t="shared" si="35"/>
        <v>47.75299244368879</v>
      </c>
      <c r="AL67" s="20">
        <f t="shared" si="4"/>
        <v>415.76523692275788</v>
      </c>
      <c r="AM67" s="59">
        <f t="shared" si="5"/>
        <v>709.09857025609119</v>
      </c>
      <c r="AN67" s="59">
        <f ca="1">AVERAGE(OFFSET($AM$3,0,0,'Données projet'!$E$10+1,1))-AVERAGE(OFFSET($H$3,0,0,'Données projet'!$E$10+1,1))</f>
        <v>335.67808000437594</v>
      </c>
      <c r="AO67" s="59">
        <f t="shared" si="36"/>
        <v>290.40784797219641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38.799867758523988</v>
      </c>
      <c r="AV67" s="21">
        <f>EXP(-LN(2)/25)*AV66+(1-EXP(-LN(2)/25))/(LN(2)/25)*Calculateur!AQ67*Calculateur!AS67*VLOOKUP('Données projet'!$B$10,Paramètres!$A$1:$I$89,3,0)*0.475*44/12</f>
        <v>17.408696178332022</v>
      </c>
      <c r="AW67" s="21">
        <f>EXP(-LN(2)/2)*AW66+(1-EXP(-LN(2)/2))/(LN(2)/2)*AQ67*AT67*VLOOKUP('Données projet'!$B$10,Paramètres!$A$1:$I$89,3,0)*0.475*44/12</f>
        <v>1.2729047421611901</v>
      </c>
      <c r="AX67" s="21">
        <f t="shared" si="6"/>
        <v>57.481468679017198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3.4106051316484809E-13</v>
      </c>
      <c r="O68" s="13">
        <f>N68*VLOOKUP('Données projet'!$B$9,Paramètres!$A$1:$I$89,3,0)*VLOOKUP('Données projet'!$B$9,Paramètres!$A$1:$I$89,5,0)</f>
        <v>1.9065282685915009E-13</v>
      </c>
      <c r="P68" s="13">
        <f t="shared" si="33"/>
        <v>2.6568987209435707E-12</v>
      </c>
      <c r="Q68" s="20">
        <f t="shared" si="54"/>
        <v>4.959485612423072E-12</v>
      </c>
      <c r="R68" s="59">
        <f t="shared" si="55"/>
        <v>293.33333333333826</v>
      </c>
      <c r="S68" s="59">
        <f ca="1">AVERAGE(OFFSET($R$3,0,0,'Données projet'!$E$9+1,1))-AVERAGE(OFFSET($H$3,0,0,'Données projet'!$E$9+1,1))</f>
        <v>404.93035784529889</v>
      </c>
      <c r="T68" s="59">
        <f t="shared" si="34"/>
        <v>534.37689844719353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198.4398406814303</v>
      </c>
      <c r="AA68" s="21">
        <f>EXP(-LN(2)/25)*AA67+(1-EXP(-LN(2)/25))/(LN(2)/25)*Calculateur!V68*Calculateur!X68*VLOOKUP('Données projet'!$B$9,Paramètres!$A$1:$I$89,3,0)*0.475*44/12</f>
        <v>62.656976053198278</v>
      </c>
      <c r="AB68" s="21">
        <f>EXP(-LN(2)/2)*AB67+(1-EXP(-LN(2)/2))/(LN(2)/2)*V68*Y68*VLOOKUP('Données projet'!$B$9,Paramètres!$A$1:$I$89,3,0)*0.475*44/12</f>
        <v>2.0220627308072219</v>
      </c>
      <c r="AC68" s="22">
        <f t="shared" ref="AC68:AC131" si="57">SUM(Z68:AB68)</f>
        <v>263.11887946543584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16.078749999999999</v>
      </c>
      <c r="AI68" s="13">
        <f>IF('Données projet'!$A$62&gt;35,AI67+AH68-AQ67,IF(A68&lt;'Données projet'!$A$62,$AF$205^A68,IF(A68='Données projet'!$A$62,'Données projet'!$B$62,AI67+AH68-AQ67)))</f>
        <v>424.12124999999997</v>
      </c>
      <c r="AJ68" s="13">
        <f>AI68*VLOOKUP('Données projet'!$B$10,Paramètres!$A$1:$I$89,3,0)*VLOOKUP('Données projet'!$B$10,Paramètres!$A$1:$I$89,5,0)</f>
        <v>198.48874499999997</v>
      </c>
      <c r="AK68" s="13">
        <f t="shared" si="35"/>
        <v>49.411893143448467</v>
      </c>
      <c r="AL68" s="20">
        <f t="shared" ref="AL68:AL131" si="58">(AJ68+AK68)*0.475*44/12</f>
        <v>431.7602780998393</v>
      </c>
      <c r="AM68" s="59">
        <f t="shared" ref="AM68:AM131" si="59">AL68+(AD68+AE68)*44/12</f>
        <v>725.09361143317255</v>
      </c>
      <c r="AN68" s="59">
        <f ca="1">AVERAGE(OFFSET($AM$3,0,0,'Données projet'!$E$10+1,1))-AVERAGE(OFFSET($H$3,0,0,'Données projet'!$E$10+1,1))</f>
        <v>335.67808000437594</v>
      </c>
      <c r="AO68" s="59">
        <f t="shared" si="36"/>
        <v>290.40784797219641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38.039026017361884</v>
      </c>
      <c r="AV68" s="21">
        <f>EXP(-LN(2)/25)*AV67+(1-EXP(-LN(2)/25))/(LN(2)/25)*Calculateur!AQ68*Calculateur!AS68*VLOOKUP('Données projet'!$B$10,Paramètres!$A$1:$I$89,3,0)*0.475*44/12</f>
        <v>16.932654465851989</v>
      </c>
      <c r="AW68" s="21">
        <f>EXP(-LN(2)/2)*AW67+(1-EXP(-LN(2)/2))/(LN(2)/2)*AQ68*AT68*VLOOKUP('Données projet'!$B$10,Paramètres!$A$1:$I$89,3,0)*0.475*44/12</f>
        <v>0.90007957498669144</v>
      </c>
      <c r="AX68" s="21">
        <f t="shared" ref="AX68:AX131" si="60">SUM(AU68:AW68)</f>
        <v>55.871760058200564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3.4106051316484809E-13</v>
      </c>
      <c r="O69" s="13">
        <f>N69*VLOOKUP('Données projet'!$B$9,Paramètres!$A$1:$I$89,3,0)*VLOOKUP('Données projet'!$B$9,Paramètres!$A$1:$I$89,5,0)</f>
        <v>1.9065282685915009E-13</v>
      </c>
      <c r="P69" s="13">
        <f t="shared" ref="P69:P132" si="87">EXP(-1.0587+0.8836*LN(O69)+0.284)</f>
        <v>2.6568987209435707E-12</v>
      </c>
      <c r="Q69" s="20">
        <f t="shared" si="54"/>
        <v>4.959485612423072E-12</v>
      </c>
      <c r="R69" s="59">
        <f t="shared" si="55"/>
        <v>293.33333333333826</v>
      </c>
      <c r="S69" s="59">
        <f ca="1">AVERAGE(OFFSET($R$3,0,0,'Données projet'!$E$9+1,1))-AVERAGE(OFFSET($H$3,0,0,'Données projet'!$E$9+1,1))</f>
        <v>404.93035784529889</v>
      </c>
      <c r="T69" s="59">
        <f t="shared" ref="T69:T132" si="88">$T$3</f>
        <v>534.37689844719353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194.54855644201891</v>
      </c>
      <c r="AA69" s="21">
        <f>EXP(-LN(2)/25)*AA68+(1-EXP(-LN(2)/25))/(LN(2)/25)*Calculateur!V69*Calculateur!X69*VLOOKUP('Données projet'!$B$9,Paramètres!$A$1:$I$89,3,0)*0.475*44/12</f>
        <v>60.943617748036402</v>
      </c>
      <c r="AB69" s="21">
        <f>EXP(-LN(2)/2)*AB68+(1-EXP(-LN(2)/2))/(LN(2)/2)*V69*Y69*VLOOKUP('Données projet'!$B$9,Paramètres!$A$1:$I$89,3,0)*0.475*44/12</f>
        <v>1.429814268938375</v>
      </c>
      <c r="AC69" s="22">
        <f t="shared" si="57"/>
        <v>256.92198845899372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440.2</v>
      </c>
      <c r="AG69" s="12">
        <f>VLOOKUP(A69,'Données projet'!$A$61:$I$81,9,0)</f>
        <v>16.078749999999999</v>
      </c>
      <c r="AH69" s="12">
        <f t="array" ref="AH69">INDEX(AG:AG,MIN(IF(ISNUMBER(AG69:AG265),ROW(AG69:AG265),"")))</f>
        <v>16.078749999999999</v>
      </c>
      <c r="AI69" s="13">
        <f>IF('Données projet'!$A$62&gt;35,AI68+AH69-AQ68,IF(A69&lt;'Données projet'!$A$62,$AF$205^A69,IF(A69='Données projet'!$A$62,'Données projet'!$B$62,AI68+AH69-AQ68)))</f>
        <v>440.2</v>
      </c>
      <c r="AJ69" s="13">
        <f>AI69*VLOOKUP('Données projet'!$B$10,Paramètres!$A$1:$I$89,3,0)*VLOOKUP('Données projet'!$B$10,Paramètres!$A$1:$I$89,5,0)</f>
        <v>206.01359999999997</v>
      </c>
      <c r="AK69" s="13">
        <f t="shared" ref="AK69:AK132" si="89">EXP(-1.0587+0.8836*LN(AJ69)+0.284)</f>
        <v>51.063487709141434</v>
      </c>
      <c r="AL69" s="20">
        <f t="shared" si="58"/>
        <v>447.74259442675452</v>
      </c>
      <c r="AM69" s="59">
        <f t="shared" si="59"/>
        <v>741.07592776008778</v>
      </c>
      <c r="AN69" s="59">
        <f ca="1">AVERAGE(OFFSET($AM$3,0,0,'Données projet'!$E$10+1,1))-AVERAGE(OFFSET($H$3,0,0,'Données projet'!$E$10+1,1))</f>
        <v>335.67808000437594</v>
      </c>
      <c r="AO69" s="59">
        <f t="shared" ref="AO69:AO132" si="90">$AO$3</f>
        <v>290.40784797219641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88.899999999999977</v>
      </c>
      <c r="AR69" s="16">
        <f>IF(ISNA(VLOOKUP(A69,'Données projet'!$A$61:$I$81,5,0)),0%,VLOOKUP(A69,'Données projet'!$A$61:$I$81,5,0)*VLOOKUP('Données projet'!$B$10,Paramètres!$A$1:$I$89,7,0))</f>
        <v>0.33</v>
      </c>
      <c r="AS69" s="16">
        <f>IF(ISNA(VLOOKUP(A69,'Données projet'!$A$61:$I$81,6,0)),0%,VLOOKUP(A69,'Données projet'!$A$61:$I$81,6,0)*VLOOKUP('Données projet'!$B$10,Paramètres!$A$1:$I$89,7,0))</f>
        <v>0.11000000000000001</v>
      </c>
      <c r="AT69" s="16">
        <f>IF(ISNA(VLOOKUP(A69,'Données projet'!$A$61:$I$81,7,0)),0%,VLOOKUP(A69,'Données projet'!$A$61:$I$81,7,0))</f>
        <v>0.2</v>
      </c>
      <c r="AU69" s="21">
        <f>EXP(-LN(2)/35)*AU68+(1-EXP(-LN(2)/35))/(LN(2)/35)*AQ69*AR69*VLOOKUP('Données projet'!$B$10,Paramètres!$A$1:$I$89,3,0)*0.475*44/12</f>
        <v>55.506457147555871</v>
      </c>
      <c r="AV69" s="21">
        <f>EXP(-LN(2)/25)*AV68+(1-EXP(-LN(2)/25))/(LN(2)/25)*Calculateur!AQ69*Calculateur!AS69*VLOOKUP('Données projet'!$B$10,Paramètres!$A$1:$I$89,3,0)*0.475*44/12</f>
        <v>22.516843578162263</v>
      </c>
      <c r="AW69" s="21">
        <f>EXP(-LN(2)/2)*AW68+(1-EXP(-LN(2)/2))/(LN(2)/2)*AQ69*AT69*VLOOKUP('Données projet'!$B$10,Paramètres!$A$1:$I$89,3,0)*0.475*44/12</f>
        <v>10.057802608090215</v>
      </c>
      <c r="AX69" s="21">
        <f t="shared" si="60"/>
        <v>88.081103333808343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3.4106051316484809E-13</v>
      </c>
      <c r="O70" s="13">
        <f>N70*VLOOKUP('Données projet'!$B$9,Paramètres!$A$1:$I$89,3,0)*VLOOKUP('Données projet'!$B$9,Paramètres!$A$1:$I$89,5,0)</f>
        <v>1.9065282685915009E-13</v>
      </c>
      <c r="P70" s="13">
        <f t="shared" si="87"/>
        <v>2.6568987209435707E-12</v>
      </c>
      <c r="Q70" s="20">
        <f t="shared" si="54"/>
        <v>4.959485612423072E-12</v>
      </c>
      <c r="R70" s="59">
        <f t="shared" si="55"/>
        <v>293.33333333333826</v>
      </c>
      <c r="S70" s="59">
        <f ca="1">AVERAGE(OFFSET($R$3,0,0,'Données projet'!$E$9+1,1))-AVERAGE(OFFSET($H$3,0,0,'Données projet'!$E$9+1,1))</f>
        <v>404.93035784529889</v>
      </c>
      <c r="T70" s="59">
        <f t="shared" si="88"/>
        <v>534.37689844719353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190.73357791309337</v>
      </c>
      <c r="AA70" s="21">
        <f>EXP(-LN(2)/25)*AA69+(1-EXP(-LN(2)/25))/(LN(2)/25)*Calculateur!V70*Calculateur!X70*VLOOKUP('Données projet'!$B$9,Paramètres!$A$1:$I$89,3,0)*0.475*44/12</f>
        <v>59.27711131583078</v>
      </c>
      <c r="AB70" s="21">
        <f>EXP(-LN(2)/2)*AB69+(1-EXP(-LN(2)/2))/(LN(2)/2)*V70*Y70*VLOOKUP('Données projet'!$B$9,Paramètres!$A$1:$I$89,3,0)*0.475*44/12</f>
        <v>1.0110313654036109</v>
      </c>
      <c r="AC70" s="22">
        <f t="shared" si="57"/>
        <v>251.02172059432777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15.341111111111111</v>
      </c>
      <c r="AI70" s="13">
        <f>IF('Données projet'!$A$62&gt;35,AI69+AH70-AQ69,IF(A70&lt;'Données projet'!$A$62,$AF$205^A70,IF(A70='Données projet'!$A$62,'Données projet'!$B$62,AI69+AH70-AQ69)))</f>
        <v>366.64111111111112</v>
      </c>
      <c r="AJ70" s="13">
        <f>AI70*VLOOKUP('Données projet'!$B$10,Paramètres!$A$1:$I$89,3,0)*VLOOKUP('Données projet'!$B$10,Paramètres!$A$1:$I$89,5,0)</f>
        <v>171.58804000000001</v>
      </c>
      <c r="AK70" s="13">
        <f t="shared" si="89"/>
        <v>43.445499020867565</v>
      </c>
      <c r="AL70" s="20">
        <f t="shared" si="58"/>
        <v>374.51674712801105</v>
      </c>
      <c r="AM70" s="59">
        <f t="shared" si="59"/>
        <v>667.85008046134431</v>
      </c>
      <c r="AN70" s="59">
        <f ca="1">AVERAGE(OFFSET($AM$3,0,0,'Données projet'!$E$10+1,1))-AVERAGE(OFFSET($H$3,0,0,'Données projet'!$E$10+1,1))</f>
        <v>335.67808000437594</v>
      </c>
      <c r="AO70" s="59">
        <f t="shared" si="90"/>
        <v>290.40784797219641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54.4180093784882</v>
      </c>
      <c r="AV70" s="21">
        <f>EXP(-LN(2)/25)*AV69+(1-EXP(-LN(2)/25))/(LN(2)/25)*Calculateur!AQ70*Calculateur!AS70*VLOOKUP('Données projet'!$B$10,Paramètres!$A$1:$I$89,3,0)*0.475*44/12</f>
        <v>21.901119306408074</v>
      </c>
      <c r="AW70" s="21">
        <f>EXP(-LN(2)/2)*AW69+(1-EXP(-LN(2)/2))/(LN(2)/2)*AQ70*AT70*VLOOKUP('Données projet'!$B$10,Paramètres!$A$1:$I$89,3,0)*0.475*44/12</f>
        <v>7.111940428016335</v>
      </c>
      <c r="AX70" s="21">
        <f t="shared" si="60"/>
        <v>83.43106911291261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3.4106051316484809E-13</v>
      </c>
      <c r="O71" s="13">
        <f>N71*VLOOKUP('Données projet'!$B$9,Paramètres!$A$1:$I$89,3,0)*VLOOKUP('Données projet'!$B$9,Paramètres!$A$1:$I$89,5,0)</f>
        <v>1.9065282685915009E-13</v>
      </c>
      <c r="P71" s="13">
        <f t="shared" si="87"/>
        <v>2.6568987209435707E-12</v>
      </c>
      <c r="Q71" s="20">
        <f t="shared" si="54"/>
        <v>4.959485612423072E-12</v>
      </c>
      <c r="R71" s="59">
        <f t="shared" si="55"/>
        <v>293.33333333333826</v>
      </c>
      <c r="S71" s="59">
        <f ca="1">AVERAGE(OFFSET($R$3,0,0,'Données projet'!$E$9+1,1))-AVERAGE(OFFSET($H$3,0,0,'Données projet'!$E$9+1,1))</f>
        <v>404.93035784529889</v>
      </c>
      <c r="T71" s="59">
        <f t="shared" si="88"/>
        <v>534.37689844719353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186.99340878621291</v>
      </c>
      <c r="AA71" s="21">
        <f>EXP(-LN(2)/25)*AA70+(1-EXP(-LN(2)/25))/(LN(2)/25)*Calculateur!V71*Calculateur!X71*VLOOKUP('Données projet'!$B$9,Paramètres!$A$1:$I$89,3,0)*0.475*44/12</f>
        <v>57.656175589651582</v>
      </c>
      <c r="AB71" s="21">
        <f>EXP(-LN(2)/2)*AB70+(1-EXP(-LN(2)/2))/(LN(2)/2)*V71*Y71*VLOOKUP('Données projet'!$B$9,Paramètres!$A$1:$I$89,3,0)*0.475*44/12</f>
        <v>0.71490713446918752</v>
      </c>
      <c r="AC71" s="22">
        <f t="shared" si="57"/>
        <v>245.36449151033369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15.341111111111111</v>
      </c>
      <c r="AI71" s="13">
        <f>IF('Données projet'!$A$62&gt;35,AI70+AH71-AQ70,IF(A71&lt;'Données projet'!$A$62,$AF$205^A71,IF(A71='Données projet'!$A$62,'Données projet'!$B$62,AI70+AH71-AQ70)))</f>
        <v>381.98222222222222</v>
      </c>
      <c r="AJ71" s="13">
        <f>AI71*VLOOKUP('Données projet'!$B$10,Paramètres!$A$1:$I$89,3,0)*VLOOKUP('Données projet'!$B$10,Paramètres!$A$1:$I$89,5,0)</f>
        <v>178.76768000000001</v>
      </c>
      <c r="AK71" s="13">
        <f t="shared" si="89"/>
        <v>45.04790814890876</v>
      </c>
      <c r="AL71" s="20">
        <f t="shared" si="58"/>
        <v>389.81214935934941</v>
      </c>
      <c r="AM71" s="59">
        <f t="shared" si="59"/>
        <v>683.14548269268266</v>
      </c>
      <c r="AN71" s="59">
        <f ca="1">AVERAGE(OFFSET($AM$3,0,0,'Données projet'!$E$10+1,1))-AVERAGE(OFFSET($H$3,0,0,'Données projet'!$E$10+1,1))</f>
        <v>335.67808000437594</v>
      </c>
      <c r="AO71" s="59">
        <f t="shared" si="90"/>
        <v>290.40784797219641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53.350905406284362</v>
      </c>
      <c r="AV71" s="21">
        <f>EXP(-LN(2)/25)*AV70+(1-EXP(-LN(2)/25))/(LN(2)/25)*Calculateur!AQ71*Calculateur!AS71*VLOOKUP('Données projet'!$B$10,Paramètres!$A$1:$I$89,3,0)*0.475*44/12</f>
        <v>21.302232047244537</v>
      </c>
      <c r="AW71" s="21">
        <f>EXP(-LN(2)/2)*AW70+(1-EXP(-LN(2)/2))/(LN(2)/2)*AQ71*AT71*VLOOKUP('Données projet'!$B$10,Paramètres!$A$1:$I$89,3,0)*0.475*44/12</f>
        <v>5.0289013040451085</v>
      </c>
      <c r="AX71" s="21">
        <f t="shared" si="60"/>
        <v>79.682038757574006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3.4106051316484809E-13</v>
      </c>
      <c r="O72" s="13">
        <f>N72*VLOOKUP('Données projet'!$B$9,Paramètres!$A$1:$I$89,3,0)*VLOOKUP('Données projet'!$B$9,Paramètres!$A$1:$I$89,5,0)</f>
        <v>1.9065282685915009E-13</v>
      </c>
      <c r="P72" s="13">
        <f t="shared" si="87"/>
        <v>2.6568987209435707E-12</v>
      </c>
      <c r="Q72" s="20">
        <f t="shared" si="54"/>
        <v>4.959485612423072E-12</v>
      </c>
      <c r="R72" s="59">
        <f t="shared" si="55"/>
        <v>293.33333333333826</v>
      </c>
      <c r="S72" s="59">
        <f ca="1">AVERAGE(OFFSET($R$3,0,0,'Données projet'!$E$9+1,1))-AVERAGE(OFFSET($H$3,0,0,'Données projet'!$E$9+1,1))</f>
        <v>404.93035784529889</v>
      </c>
      <c r="T72" s="59">
        <f t="shared" si="88"/>
        <v>534.37689844719353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183.32658209463267</v>
      </c>
      <c r="AA72" s="21">
        <f>EXP(-LN(2)/25)*AA71+(1-EXP(-LN(2)/25))/(LN(2)/25)*Calculateur!V72*Calculateur!X72*VLOOKUP('Données projet'!$B$9,Paramètres!$A$1:$I$89,3,0)*0.475*44/12</f>
        <v>56.079564436146057</v>
      </c>
      <c r="AB72" s="21">
        <f>EXP(-LN(2)/2)*AB71+(1-EXP(-LN(2)/2))/(LN(2)/2)*V72*Y72*VLOOKUP('Données projet'!$B$9,Paramètres!$A$1:$I$89,3,0)*0.475*44/12</f>
        <v>0.50551568270180547</v>
      </c>
      <c r="AC72" s="22">
        <f t="shared" si="57"/>
        <v>239.91166221348053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15.341111111111111</v>
      </c>
      <c r="AI72" s="13">
        <f>IF('Données projet'!$A$62&gt;35,AI71+AH72-AQ71,IF(A72&lt;'Données projet'!$A$62,$AF$205^A72,IF(A72='Données projet'!$A$62,'Données projet'!$B$62,AI71+AH72-AQ71)))</f>
        <v>397.32333333333332</v>
      </c>
      <c r="AJ72" s="13">
        <f>AI72*VLOOKUP('Données projet'!$B$10,Paramètres!$A$1:$I$89,3,0)*VLOOKUP('Données projet'!$B$10,Paramètres!$A$1:$I$89,5,0)</f>
        <v>185.94731999999999</v>
      </c>
      <c r="AK72" s="13">
        <f t="shared" si="89"/>
        <v>46.642841632371386</v>
      </c>
      <c r="AL72" s="20">
        <f t="shared" si="58"/>
        <v>405.09453150971348</v>
      </c>
      <c r="AM72" s="59">
        <f t="shared" si="59"/>
        <v>698.42786484304679</v>
      </c>
      <c r="AN72" s="59">
        <f ca="1">AVERAGE(OFFSET($AM$3,0,0,'Données projet'!$E$10+1,1))-AVERAGE(OFFSET($H$3,0,0,'Données projet'!$E$10+1,1))</f>
        <v>335.67808000437594</v>
      </c>
      <c r="AO72" s="59">
        <f t="shared" si="90"/>
        <v>290.40784797219641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52.304726692106286</v>
      </c>
      <c r="AV72" s="21">
        <f>EXP(-LN(2)/25)*AV71+(1-EXP(-LN(2)/25))/(LN(2)/25)*Calculateur!AQ72*Calculateur!AS72*VLOOKUP('Données projet'!$B$10,Paramètres!$A$1:$I$89,3,0)*0.475*44/12</f>
        <v>20.719721391676938</v>
      </c>
      <c r="AW72" s="21">
        <f>EXP(-LN(2)/2)*AW71+(1-EXP(-LN(2)/2))/(LN(2)/2)*AQ72*AT72*VLOOKUP('Données projet'!$B$10,Paramètres!$A$1:$I$89,3,0)*0.475*44/12</f>
        <v>3.5559702140081684</v>
      </c>
      <c r="AX72" s="21">
        <f t="shared" si="60"/>
        <v>76.580418297791397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3.4106051316484809E-13</v>
      </c>
      <c r="O73" s="13">
        <f>N73*VLOOKUP('Données projet'!$B$9,Paramètres!$A$1:$I$89,3,0)*VLOOKUP('Données projet'!$B$9,Paramètres!$A$1:$I$89,5,0)</f>
        <v>1.9065282685915009E-13</v>
      </c>
      <c r="P73" s="13">
        <f t="shared" si="87"/>
        <v>2.6568987209435707E-12</v>
      </c>
      <c r="Q73" s="20">
        <f t="shared" si="54"/>
        <v>4.959485612423072E-12</v>
      </c>
      <c r="R73" s="59">
        <f t="shared" si="55"/>
        <v>293.33333333333826</v>
      </c>
      <c r="S73" s="59">
        <f ca="1">AVERAGE(OFFSET($R$3,0,0,'Données projet'!$E$9+1,1))-AVERAGE(OFFSET($H$3,0,0,'Données projet'!$E$9+1,1))</f>
        <v>404.93035784529889</v>
      </c>
      <c r="T73" s="59">
        <f t="shared" si="88"/>
        <v>534.37689844719353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179.73165963793087</v>
      </c>
      <c r="AA73" s="21">
        <f>EXP(-LN(2)/25)*AA72+(1-EXP(-LN(2)/25))/(LN(2)/25)*Calculateur!V73*Calculateur!X73*VLOOKUP('Données projet'!$B$9,Paramètres!$A$1:$I$89,3,0)*0.475*44/12</f>
        <v>54.54606579754352</v>
      </c>
      <c r="AB73" s="21">
        <f>EXP(-LN(2)/2)*AB72+(1-EXP(-LN(2)/2))/(LN(2)/2)*V73*Y73*VLOOKUP('Données projet'!$B$9,Paramètres!$A$1:$I$89,3,0)*0.475*44/12</f>
        <v>0.35745356723459376</v>
      </c>
      <c r="AC73" s="22">
        <f t="shared" si="57"/>
        <v>234.63517900270898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15.341111111111111</v>
      </c>
      <c r="AI73" s="13">
        <f>IF('Données projet'!$A$62&gt;35,AI72+AH73-AQ72,IF(A73&lt;'Données projet'!$A$62,$AF$205^A73,IF(A73='Données projet'!$A$62,'Données projet'!$B$62,AI72+AH73-AQ72)))</f>
        <v>412.66444444444443</v>
      </c>
      <c r="AJ73" s="13">
        <f>AI73*VLOOKUP('Données projet'!$B$10,Paramètres!$A$1:$I$89,3,0)*VLOOKUP('Données projet'!$B$10,Paramètres!$A$1:$I$89,5,0)</f>
        <v>193.12695999999997</v>
      </c>
      <c r="AK73" s="13">
        <f t="shared" si="89"/>
        <v>48.230621152290105</v>
      </c>
      <c r="AL73" s="20">
        <f t="shared" si="58"/>
        <v>420.36445384023858</v>
      </c>
      <c r="AM73" s="59">
        <f t="shared" si="59"/>
        <v>713.6977871735719</v>
      </c>
      <c r="AN73" s="59">
        <f ca="1">AVERAGE(OFFSET($AM$3,0,0,'Données projet'!$E$10+1,1))-AVERAGE(OFFSET($H$3,0,0,'Données projet'!$E$10+1,1))</f>
        <v>335.67808000437594</v>
      </c>
      <c r="AO73" s="59">
        <f t="shared" si="90"/>
        <v>290.40784797219641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51.279062904407233</v>
      </c>
      <c r="AV73" s="21">
        <f>EXP(-LN(2)/25)*AV72+(1-EXP(-LN(2)/25))/(LN(2)/25)*Calculateur!AQ73*Calculateur!AS73*VLOOKUP('Données projet'!$B$10,Paramètres!$A$1:$I$89,3,0)*0.475*44/12</f>
        <v>20.15313952061874</v>
      </c>
      <c r="AW73" s="21">
        <f>EXP(-LN(2)/2)*AW72+(1-EXP(-LN(2)/2))/(LN(2)/2)*AQ73*AT73*VLOOKUP('Données projet'!$B$10,Paramètres!$A$1:$I$89,3,0)*0.475*44/12</f>
        <v>2.5144506520225547</v>
      </c>
      <c r="AX73" s="21">
        <f t="shared" si="60"/>
        <v>73.946653077048538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3.4106051316484809E-13</v>
      </c>
      <c r="O74" s="13">
        <f>N74*VLOOKUP('Données projet'!$B$9,Paramètres!$A$1:$I$89,3,0)*VLOOKUP('Données projet'!$B$9,Paramètres!$A$1:$I$89,5,0)</f>
        <v>1.9065282685915009E-13</v>
      </c>
      <c r="P74" s="13">
        <f t="shared" si="87"/>
        <v>2.6568987209435707E-12</v>
      </c>
      <c r="Q74" s="20">
        <f t="shared" si="54"/>
        <v>4.959485612423072E-12</v>
      </c>
      <c r="R74" s="59">
        <f t="shared" si="55"/>
        <v>293.33333333333826</v>
      </c>
      <c r="S74" s="59">
        <f ca="1">AVERAGE(OFFSET($R$3,0,0,'Données projet'!$E$9+1,1))-AVERAGE(OFFSET($H$3,0,0,'Données projet'!$E$9+1,1))</f>
        <v>404.93035784529889</v>
      </c>
      <c r="T74" s="59">
        <f t="shared" si="88"/>
        <v>534.37689844719353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176.20723141791882</v>
      </c>
      <c r="AA74" s="21">
        <f>EXP(-LN(2)/25)*AA73+(1-EXP(-LN(2)/25))/(LN(2)/25)*Calculateur!V74*Calculateur!X74*VLOOKUP('Données projet'!$B$9,Paramètres!$A$1:$I$89,3,0)*0.475*44/12</f>
        <v>53.054500759856758</v>
      </c>
      <c r="AB74" s="21">
        <f>EXP(-LN(2)/2)*AB73+(1-EXP(-LN(2)/2))/(LN(2)/2)*V74*Y74*VLOOKUP('Données projet'!$B$9,Paramètres!$A$1:$I$89,3,0)*0.475*44/12</f>
        <v>0.25275784135090273</v>
      </c>
      <c r="AC74" s="22">
        <f t="shared" si="57"/>
        <v>229.51449001912647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15.341111111111111</v>
      </c>
      <c r="AI74" s="13">
        <f>IF('Données projet'!$A$62&gt;35,AI73+AH74-AQ73,IF(A74&lt;'Données projet'!$A$62,$AF$205^A74,IF(A74='Données projet'!$A$62,'Données projet'!$B$62,AI73+AH74-AQ73)))</f>
        <v>428.00555555555553</v>
      </c>
      <c r="AJ74" s="13">
        <f>AI74*VLOOKUP('Données projet'!$B$10,Paramètres!$A$1:$I$89,3,0)*VLOOKUP('Données projet'!$B$10,Paramètres!$A$1:$I$89,5,0)</f>
        <v>200.3066</v>
      </c>
      <c r="AK74" s="13">
        <f t="shared" si="89"/>
        <v>49.811543117142179</v>
      </c>
      <c r="AL74" s="20">
        <f t="shared" si="58"/>
        <v>435.6224325956893</v>
      </c>
      <c r="AM74" s="59">
        <f t="shared" si="59"/>
        <v>728.95576592902262</v>
      </c>
      <c r="AN74" s="59">
        <f ca="1">AVERAGE(OFFSET($AM$3,0,0,'Données projet'!$E$10+1,1))-AVERAGE(OFFSET($H$3,0,0,'Données projet'!$E$10+1,1))</f>
        <v>335.67808000437594</v>
      </c>
      <c r="AO74" s="59">
        <f t="shared" si="90"/>
        <v>290.40784797219641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50.27351175799182</v>
      </c>
      <c r="AV74" s="21">
        <f>EXP(-LN(2)/25)*AV73+(1-EXP(-LN(2)/25))/(LN(2)/25)*Calculateur!AQ74*Calculateur!AS74*VLOOKUP('Données projet'!$B$10,Paramètres!$A$1:$I$89,3,0)*0.475*44/12</f>
        <v>19.602050860619876</v>
      </c>
      <c r="AW74" s="21">
        <f>EXP(-LN(2)/2)*AW73+(1-EXP(-LN(2)/2))/(LN(2)/2)*AQ74*AT74*VLOOKUP('Données projet'!$B$10,Paramètres!$A$1:$I$89,3,0)*0.475*44/12</f>
        <v>1.7779851070040844</v>
      </c>
      <c r="AX74" s="21">
        <f t="shared" si="60"/>
        <v>71.65354772561578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3.4106051316484809E-13</v>
      </c>
      <c r="O75" s="13">
        <f>N75*VLOOKUP('Données projet'!$B$9,Paramètres!$A$1:$I$89,3,0)*VLOOKUP('Données projet'!$B$9,Paramètres!$A$1:$I$89,5,0)</f>
        <v>1.9065282685915009E-13</v>
      </c>
      <c r="P75" s="13">
        <f t="shared" si="87"/>
        <v>2.6568987209435707E-12</v>
      </c>
      <c r="Q75" s="20">
        <f t="shared" si="54"/>
        <v>4.959485612423072E-12</v>
      </c>
      <c r="R75" s="59">
        <f t="shared" si="55"/>
        <v>293.33333333333826</v>
      </c>
      <c r="S75" s="59">
        <f ca="1">AVERAGE(OFFSET($R$3,0,0,'Données projet'!$E$9+1,1))-AVERAGE(OFFSET($H$3,0,0,'Données projet'!$E$9+1,1))</f>
        <v>404.93035784529889</v>
      </c>
      <c r="T75" s="59">
        <f t="shared" si="88"/>
        <v>534.37689844719353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172.75191508561224</v>
      </c>
      <c r="AA75" s="21">
        <f>EXP(-LN(2)/25)*AA74+(1-EXP(-LN(2)/25))/(LN(2)/25)*Calculateur!V75*Calculateur!X75*VLOOKUP('Données projet'!$B$9,Paramètres!$A$1:$I$89,3,0)*0.475*44/12</f>
        <v>51.60372264656354</v>
      </c>
      <c r="AB75" s="21">
        <f>EXP(-LN(2)/2)*AB74+(1-EXP(-LN(2)/2))/(LN(2)/2)*V75*Y75*VLOOKUP('Données projet'!$B$9,Paramètres!$A$1:$I$89,3,0)*0.475*44/12</f>
        <v>0.17872678361729688</v>
      </c>
      <c r="AC75" s="22">
        <f t="shared" si="57"/>
        <v>224.53436451579307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15.341111111111111</v>
      </c>
      <c r="AI75" s="13">
        <f>IF('Données projet'!$A$62&gt;35,AI74+AH75-AQ74,IF(A75&lt;'Données projet'!$A$62,$AF$205^A75,IF(A75='Données projet'!$A$62,'Données projet'!$B$62,AI74+AH75-AQ74)))</f>
        <v>443.34666666666664</v>
      </c>
      <c r="AJ75" s="13">
        <f>AI75*VLOOKUP('Données projet'!$B$10,Paramètres!$A$1:$I$89,3,0)*VLOOKUP('Données projet'!$B$10,Paramètres!$A$1:$I$89,5,0)</f>
        <v>207.48623999999998</v>
      </c>
      <c r="AK75" s="13">
        <f t="shared" si="89"/>
        <v>51.385881482437711</v>
      </c>
      <c r="AL75" s="20">
        <f t="shared" si="58"/>
        <v>450.86894491524566</v>
      </c>
      <c r="AM75" s="59">
        <f t="shared" si="59"/>
        <v>744.20227824857898</v>
      </c>
      <c r="AN75" s="59">
        <f ca="1">AVERAGE(OFFSET($AM$3,0,0,'Données projet'!$E$10+1,1))-AVERAGE(OFFSET($H$3,0,0,'Données projet'!$E$10+1,1))</f>
        <v>335.67808000437594</v>
      </c>
      <c r="AO75" s="59">
        <f t="shared" si="90"/>
        <v>290.40784797219641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49.28767885623197</v>
      </c>
      <c r="AV75" s="21">
        <f>EXP(-LN(2)/25)*AV74+(1-EXP(-LN(2)/25))/(LN(2)/25)*Calculateur!AQ75*Calculateur!AS75*VLOOKUP('Données projet'!$B$10,Paramètres!$A$1:$I$89,3,0)*0.475*44/12</f>
        <v>19.066031749009174</v>
      </c>
      <c r="AW75" s="21">
        <f>EXP(-LN(2)/2)*AW74+(1-EXP(-LN(2)/2))/(LN(2)/2)*AQ75*AT75*VLOOKUP('Données projet'!$B$10,Paramètres!$A$1:$I$89,3,0)*0.475*44/12</f>
        <v>1.2572253260112776</v>
      </c>
      <c r="AX75" s="21">
        <f t="shared" si="60"/>
        <v>69.610935931252428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3.4106051316484809E-13</v>
      </c>
      <c r="O76" s="13">
        <f>N76*VLOOKUP('Données projet'!$B$9,Paramètres!$A$1:$I$89,3,0)*VLOOKUP('Données projet'!$B$9,Paramètres!$A$1:$I$89,5,0)</f>
        <v>1.9065282685915009E-13</v>
      </c>
      <c r="P76" s="13">
        <f t="shared" si="87"/>
        <v>2.6568987209435707E-12</v>
      </c>
      <c r="Q76" s="20">
        <f t="shared" si="54"/>
        <v>4.959485612423072E-12</v>
      </c>
      <c r="R76" s="59">
        <f t="shared" si="55"/>
        <v>293.33333333333826</v>
      </c>
      <c r="S76" s="59">
        <f ca="1">AVERAGE(OFFSET($R$3,0,0,'Données projet'!$E$9+1,1))-AVERAGE(OFFSET($H$3,0,0,'Données projet'!$E$9+1,1))</f>
        <v>404.93035784529889</v>
      </c>
      <c r="T76" s="59">
        <f t="shared" si="88"/>
        <v>534.37689844719353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169.36435539904733</v>
      </c>
      <c r="AA76" s="21">
        <f>EXP(-LN(2)/25)*AA75+(1-EXP(-LN(2)/25))/(LN(2)/25)*Calculateur!V76*Calculateur!X76*VLOOKUP('Données projet'!$B$9,Paramètres!$A$1:$I$89,3,0)*0.475*44/12</f>
        <v>50.192616137071425</v>
      </c>
      <c r="AB76" s="21">
        <f>EXP(-LN(2)/2)*AB75+(1-EXP(-LN(2)/2))/(LN(2)/2)*V76*Y76*VLOOKUP('Données projet'!$B$9,Paramètres!$A$1:$I$89,3,0)*0.475*44/12</f>
        <v>0.12637892067545137</v>
      </c>
      <c r="AC76" s="22">
        <f t="shared" si="57"/>
        <v>219.68335045679419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15.341111111111111</v>
      </c>
      <c r="AI76" s="13">
        <f>IF('Données projet'!$A$62&gt;35,AI75+AH76-AQ75,IF(A76&lt;'Données projet'!$A$62,$AF$205^A76,IF(A76='Données projet'!$A$62,'Données projet'!$B$62,AI75+AH76-AQ75)))</f>
        <v>458.68777777777774</v>
      </c>
      <c r="AJ76" s="13">
        <f>AI76*VLOOKUP('Données projet'!$B$10,Paramètres!$A$1:$I$89,3,0)*VLOOKUP('Données projet'!$B$10,Paramètres!$A$1:$I$89,5,0)</f>
        <v>214.66587999999996</v>
      </c>
      <c r="AK76" s="13">
        <f t="shared" si="89"/>
        <v>52.953890169081092</v>
      </c>
      <c r="AL76" s="20">
        <f t="shared" si="58"/>
        <v>466.10443304448285</v>
      </c>
      <c r="AM76" s="59">
        <f t="shared" si="59"/>
        <v>759.43776637781616</v>
      </c>
      <c r="AN76" s="59">
        <f ca="1">AVERAGE(OFFSET($AM$3,0,0,'Données projet'!$E$10+1,1))-AVERAGE(OFFSET($H$3,0,0,'Données projet'!$E$10+1,1))</f>
        <v>335.67808000437594</v>
      </c>
      <c r="AO76" s="59">
        <f t="shared" si="90"/>
        <v>290.40784797219641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48.321177536376936</v>
      </c>
      <c r="AV76" s="21">
        <f>EXP(-LN(2)/25)*AV75+(1-EXP(-LN(2)/25))/(LN(2)/25)*Calculateur!AQ76*Calculateur!AS76*VLOOKUP('Données projet'!$B$10,Paramètres!$A$1:$I$89,3,0)*0.475*44/12</f>
        <v>18.544670108193483</v>
      </c>
      <c r="AW76" s="21">
        <f>EXP(-LN(2)/2)*AW75+(1-EXP(-LN(2)/2))/(LN(2)/2)*AQ76*AT76*VLOOKUP('Données projet'!$B$10,Paramètres!$A$1:$I$89,3,0)*0.475*44/12</f>
        <v>0.88899255350204243</v>
      </c>
      <c r="AX76" s="21">
        <f t="shared" si="60"/>
        <v>67.754840198072458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3.4106051316484809E-13</v>
      </c>
      <c r="O77" s="13">
        <f>N77*VLOOKUP('Données projet'!$B$9,Paramètres!$A$1:$I$89,3,0)*VLOOKUP('Données projet'!$B$9,Paramètres!$A$1:$I$89,5,0)</f>
        <v>1.9065282685915009E-13</v>
      </c>
      <c r="P77" s="13">
        <f t="shared" si="87"/>
        <v>2.6568987209435707E-12</v>
      </c>
      <c r="Q77" s="20">
        <f t="shared" si="54"/>
        <v>4.959485612423072E-12</v>
      </c>
      <c r="R77" s="59">
        <f t="shared" si="55"/>
        <v>293.33333333333826</v>
      </c>
      <c r="S77" s="59">
        <f ca="1">AVERAGE(OFFSET($R$3,0,0,'Données projet'!$E$9+1,1))-AVERAGE(OFFSET($H$3,0,0,'Données projet'!$E$9+1,1))</f>
        <v>404.93035784529889</v>
      </c>
      <c r="T77" s="59">
        <f t="shared" si="88"/>
        <v>534.37689844719353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166.04322369172857</v>
      </c>
      <c r="AA77" s="21">
        <f>EXP(-LN(2)/25)*AA76+(1-EXP(-LN(2)/25))/(LN(2)/25)*Calculateur!V77*Calculateur!X77*VLOOKUP('Données projet'!$B$9,Paramètres!$A$1:$I$89,3,0)*0.475*44/12</f>
        <v>48.82009640928824</v>
      </c>
      <c r="AB77" s="21">
        <f>EXP(-LN(2)/2)*AB76+(1-EXP(-LN(2)/2))/(LN(2)/2)*V77*Y77*VLOOKUP('Données projet'!$B$9,Paramètres!$A$1:$I$89,3,0)*0.475*44/12</f>
        <v>8.936339180864844E-2</v>
      </c>
      <c r="AC77" s="22">
        <f t="shared" si="57"/>
        <v>214.95268349282549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15.341111111111111</v>
      </c>
      <c r="AI77" s="13">
        <f>IF('Données projet'!$A$62&gt;35,AI76+AH77-AQ76,IF(A77&lt;'Données projet'!$A$62,$AF$205^A77,IF(A77='Données projet'!$A$62,'Données projet'!$B$62,AI76+AH77-AQ76)))</f>
        <v>474.02888888888884</v>
      </c>
      <c r="AJ77" s="13">
        <f>AI77*VLOOKUP('Données projet'!$B$10,Paramètres!$A$1:$I$89,3,0)*VLOOKUP('Données projet'!$B$10,Paramètres!$A$1:$I$89,5,0)</f>
        <v>221.84551999999999</v>
      </c>
      <c r="AK77" s="13">
        <f t="shared" si="89"/>
        <v>54.515805149108424</v>
      </c>
      <c r="AL77" s="20">
        <f t="shared" si="58"/>
        <v>481.32930796803049</v>
      </c>
      <c r="AM77" s="59">
        <f t="shared" si="59"/>
        <v>774.66264130136381</v>
      </c>
      <c r="AN77" s="59">
        <f ca="1">AVERAGE(OFFSET($AM$3,0,0,'Données projet'!$E$10+1,1))-AVERAGE(OFFSET($H$3,0,0,'Données projet'!$E$10+1,1))</f>
        <v>335.67808000437594</v>
      </c>
      <c r="AO77" s="59">
        <f t="shared" si="90"/>
        <v>290.40784797219641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47.373628717896665</v>
      </c>
      <c r="AV77" s="21">
        <f>EXP(-LN(2)/25)*AV76+(1-EXP(-LN(2)/25))/(LN(2)/25)*Calculateur!AQ77*Calculateur!AS77*VLOOKUP('Données projet'!$B$10,Paramètres!$A$1:$I$89,3,0)*0.475*44/12</f>
        <v>18.037565128863115</v>
      </c>
      <c r="AW77" s="21">
        <f>EXP(-LN(2)/2)*AW76+(1-EXP(-LN(2)/2))/(LN(2)/2)*AQ77*AT77*VLOOKUP('Données projet'!$B$10,Paramètres!$A$1:$I$89,3,0)*0.475*44/12</f>
        <v>0.62861266300563889</v>
      </c>
      <c r="AX77" s="21">
        <f t="shared" si="60"/>
        <v>66.039806509765413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3.4106051316484809E-13</v>
      </c>
      <c r="O78" s="13">
        <f>N78*VLOOKUP('Données projet'!$B$9,Paramètres!$A$1:$I$89,3,0)*VLOOKUP('Données projet'!$B$9,Paramètres!$A$1:$I$89,5,0)</f>
        <v>1.9065282685915009E-13</v>
      </c>
      <c r="P78" s="13">
        <f t="shared" si="87"/>
        <v>2.6568987209435707E-12</v>
      </c>
      <c r="Q78" s="20">
        <f t="shared" si="54"/>
        <v>4.959485612423072E-12</v>
      </c>
      <c r="R78" s="59">
        <f t="shared" si="55"/>
        <v>293.33333333333826</v>
      </c>
      <c r="S78" s="59">
        <f ca="1">AVERAGE(OFFSET($R$3,0,0,'Données projet'!$E$9+1,1))-AVERAGE(OFFSET($H$3,0,0,'Données projet'!$E$9+1,1))</f>
        <v>404.93035784529889</v>
      </c>
      <c r="T78" s="59">
        <f t="shared" si="88"/>
        <v>534.37689844719353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162.7872173515</v>
      </c>
      <c r="AA78" s="21">
        <f>EXP(-LN(2)/25)*AA77+(1-EXP(-LN(2)/25))/(LN(2)/25)*Calculateur!V78*Calculateur!X78*VLOOKUP('Données projet'!$B$9,Paramètres!$A$1:$I$89,3,0)*0.475*44/12</f>
        <v>47.48510830563896</v>
      </c>
      <c r="AB78" s="21">
        <f>EXP(-LN(2)/2)*AB77+(1-EXP(-LN(2)/2))/(LN(2)/2)*V78*Y78*VLOOKUP('Données projet'!$B$9,Paramètres!$A$1:$I$89,3,0)*0.475*44/12</f>
        <v>6.3189460337725684E-2</v>
      </c>
      <c r="AC78" s="22">
        <f t="shared" si="57"/>
        <v>210.33551511747669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489.37</v>
      </c>
      <c r="AG78" s="12">
        <f>VLOOKUP(A78,'Données projet'!$A$61:$I$81,9,0)</f>
        <v>15.341111111111111</v>
      </c>
      <c r="AH78" s="12">
        <f t="array" ref="AH78">INDEX(AG:AG,MIN(IF(ISNUMBER(AG78:AG274),ROW(AG78:AG274),"")))</f>
        <v>15.341111111111111</v>
      </c>
      <c r="AI78" s="13">
        <f>IF('Données projet'!$A$62&gt;35,AI77+AH78-AQ77,IF(A78&lt;'Données projet'!$A$62,$AF$205^A78,IF(A78='Données projet'!$A$62,'Données projet'!$B$62,AI77+AH78-AQ77)))</f>
        <v>489.36999999999995</v>
      </c>
      <c r="AJ78" s="13">
        <f>AI78*VLOOKUP('Données projet'!$B$10,Paramètres!$A$1:$I$89,3,0)*VLOOKUP('Données projet'!$B$10,Paramètres!$A$1:$I$89,5,0)</f>
        <v>229.02515999999997</v>
      </c>
      <c r="AK78" s="13">
        <f t="shared" si="89"/>
        <v>56.071846253835986</v>
      </c>
      <c r="AL78" s="20">
        <f t="shared" si="58"/>
        <v>496.54395255876426</v>
      </c>
      <c r="AM78" s="59">
        <f t="shared" si="59"/>
        <v>789.87728589209758</v>
      </c>
      <c r="AN78" s="59">
        <f ca="1">AVERAGE(OFFSET($AM$3,0,0,'Données projet'!$E$10+1,1))-AVERAGE(OFFSET($H$3,0,0,'Données projet'!$E$10+1,1))</f>
        <v>335.67808000437594</v>
      </c>
      <c r="AO78" s="59">
        <f t="shared" si="90"/>
        <v>290.40784797219641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89.149999999999977</v>
      </c>
      <c r="AR78" s="16">
        <f>IF(ISNA(VLOOKUP(A78,'Données projet'!$A$61:$I$81,5,0)),0%,VLOOKUP(A78,'Données projet'!$A$61:$I$81,5,0)*VLOOKUP('Données projet'!$B$10,Paramètres!$A$1:$I$89,7,0))</f>
        <v>0.33</v>
      </c>
      <c r="AS78" s="16">
        <f>IF(ISNA(VLOOKUP(A78,'Données projet'!$A$61:$I$81,6,0)),0%,VLOOKUP(A78,'Données projet'!$A$61:$I$81,6,0)*VLOOKUP('Données projet'!$B$10,Paramètres!$A$1:$I$89,7,0))</f>
        <v>0.11000000000000001</v>
      </c>
      <c r="AT78" s="16">
        <f>IF(ISNA(VLOOKUP(A78,'Données projet'!$A$61:$I$81,7,0)),0%,VLOOKUP(A78,'Données projet'!$A$61:$I$81,7,0))</f>
        <v>0.2</v>
      </c>
      <c r="AU78" s="21">
        <f>EXP(-LN(2)/35)*AU77+(1-EXP(-LN(2)/35))/(LN(2)/35)*AQ78*AR78*VLOOKUP('Données projet'!$B$10,Paramètres!$A$1:$I$89,3,0)*0.475*44/12</f>
        <v>64.709232636303142</v>
      </c>
      <c r="AV78" s="21">
        <f>EXP(-LN(2)/25)*AV77+(1-EXP(-LN(2)/25))/(LN(2)/25)*Calculateur!AQ78*Calculateur!AS78*VLOOKUP('Données projet'!$B$10,Paramètres!$A$1:$I$89,3,0)*0.475*44/12</f>
        <v>23.608546063078414</v>
      </c>
      <c r="AW78" s="21">
        <f>EXP(-LN(2)/2)*AW77+(1-EXP(-LN(2)/2))/(LN(2)/2)*AQ78*AT78*VLOOKUP('Données projet'!$B$10,Paramètres!$A$1:$I$89,3,0)*0.475*44/12</f>
        <v>9.8923407495227611</v>
      </c>
      <c r="AX78" s="21">
        <f t="shared" si="60"/>
        <v>98.210119448904322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3.4106051316484809E-13</v>
      </c>
      <c r="O79" s="13">
        <f>N79*VLOOKUP('Données projet'!$B$9,Paramètres!$A$1:$I$89,3,0)*VLOOKUP('Données projet'!$B$9,Paramètres!$A$1:$I$89,5,0)</f>
        <v>1.9065282685915009E-13</v>
      </c>
      <c r="P79" s="13">
        <f t="shared" si="87"/>
        <v>2.6568987209435707E-12</v>
      </c>
      <c r="Q79" s="20">
        <f t="shared" si="54"/>
        <v>4.959485612423072E-12</v>
      </c>
      <c r="R79" s="59">
        <f t="shared" si="55"/>
        <v>293.33333333333826</v>
      </c>
      <c r="S79" s="59">
        <f ca="1">AVERAGE(OFFSET($R$3,0,0,'Données projet'!$E$9+1,1))-AVERAGE(OFFSET($H$3,0,0,'Données projet'!$E$9+1,1))</f>
        <v>404.93035784529889</v>
      </c>
      <c r="T79" s="59">
        <f t="shared" si="88"/>
        <v>534.37689844719353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159.59505930963556</v>
      </c>
      <c r="AA79" s="21">
        <f>EXP(-LN(2)/25)*AA78+(1-EXP(-LN(2)/25))/(LN(2)/25)*Calculateur!V79*Calculateur!X79*VLOOKUP('Données projet'!$B$9,Paramètres!$A$1:$I$89,3,0)*0.475*44/12</f>
        <v>46.186625521887947</v>
      </c>
      <c r="AB79" s="21">
        <f>EXP(-LN(2)/2)*AB78+(1-EXP(-LN(2)/2))/(LN(2)/2)*V79*Y79*VLOOKUP('Données projet'!$B$9,Paramètres!$A$1:$I$89,3,0)*0.475*44/12</f>
        <v>4.468169590432422E-2</v>
      </c>
      <c r="AC79" s="22">
        <f t="shared" si="57"/>
        <v>205.82636652742784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14.483750000000001</v>
      </c>
      <c r="AI79" s="13">
        <f>IF('Données projet'!$A$62&gt;35,AI78+AH79-AQ78,IF(A79&lt;'Données projet'!$A$62,$AF$205^A79,IF(A79='Données projet'!$A$62,'Données projet'!$B$62,AI78+AH79-AQ78)))</f>
        <v>414.70374999999996</v>
      </c>
      <c r="AJ79" s="13">
        <f>AI79*VLOOKUP('Données projet'!$B$10,Paramètres!$A$1:$I$89,3,0)*VLOOKUP('Données projet'!$B$10,Paramètres!$A$1:$I$89,5,0)</f>
        <v>194.08135499999997</v>
      </c>
      <c r="AK79" s="13">
        <f t="shared" si="89"/>
        <v>48.44116333257324</v>
      </c>
      <c r="AL79" s="20">
        <f t="shared" si="58"/>
        <v>422.39338609589839</v>
      </c>
      <c r="AM79" s="59">
        <f t="shared" si="59"/>
        <v>715.72671942923171</v>
      </c>
      <c r="AN79" s="59">
        <f ca="1">AVERAGE(OFFSET($AM$3,0,0,'Données projet'!$E$10+1,1))-AVERAGE(OFFSET($H$3,0,0,'Données projet'!$E$10+1,1))</f>
        <v>335.67808000437594</v>
      </c>
      <c r="AO79" s="59">
        <f t="shared" si="90"/>
        <v>290.40784797219641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63.44032405303993</v>
      </c>
      <c r="AV79" s="21">
        <f>EXP(-LN(2)/25)*AV78+(1-EXP(-LN(2)/25))/(LN(2)/25)*Calculateur!AQ79*Calculateur!AS79*VLOOKUP('Données projet'!$B$10,Paramètres!$A$1:$I$89,3,0)*0.475*44/12</f>
        <v>22.962969129464057</v>
      </c>
      <c r="AW79" s="21">
        <f>EXP(-LN(2)/2)*AW78+(1-EXP(-LN(2)/2))/(LN(2)/2)*AQ79*AT79*VLOOKUP('Données projet'!$B$10,Paramètres!$A$1:$I$89,3,0)*0.475*44/12</f>
        <v>6.994941225795559</v>
      </c>
      <c r="AX79" s="21">
        <f t="shared" si="60"/>
        <v>93.398234408299544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3.4106051316484809E-13</v>
      </c>
      <c r="O80" s="13">
        <f>N80*VLOOKUP('Données projet'!$B$9,Paramètres!$A$1:$I$89,3,0)*VLOOKUP('Données projet'!$B$9,Paramètres!$A$1:$I$89,5,0)</f>
        <v>1.9065282685915009E-13</v>
      </c>
      <c r="P80" s="13">
        <f t="shared" si="87"/>
        <v>2.6568987209435707E-12</v>
      </c>
      <c r="Q80" s="20">
        <f t="shared" si="54"/>
        <v>4.959485612423072E-12</v>
      </c>
      <c r="R80" s="59">
        <f t="shared" si="55"/>
        <v>293.33333333333826</v>
      </c>
      <c r="S80" s="59">
        <f ca="1">AVERAGE(OFFSET($R$3,0,0,'Données projet'!$E$9+1,1))-AVERAGE(OFFSET($H$3,0,0,'Données projet'!$E$9+1,1))</f>
        <v>404.93035784529889</v>
      </c>
      <c r="T80" s="59">
        <f t="shared" si="88"/>
        <v>534.37689844719353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156.46549753994793</v>
      </c>
      <c r="AA80" s="21">
        <f>EXP(-LN(2)/25)*AA79+(1-EXP(-LN(2)/25))/(LN(2)/25)*Calculateur!V80*Calculateur!X80*VLOOKUP('Données projet'!$B$9,Paramètres!$A$1:$I$89,3,0)*0.475*44/12</f>
        <v>44.923649818142849</v>
      </c>
      <c r="AB80" s="21">
        <f>EXP(-LN(2)/2)*AB79+(1-EXP(-LN(2)/2))/(LN(2)/2)*V80*Y80*VLOOKUP('Données projet'!$B$9,Paramètres!$A$1:$I$89,3,0)*0.475*44/12</f>
        <v>3.1594730168862842E-2</v>
      </c>
      <c r="AC80" s="22">
        <f t="shared" si="57"/>
        <v>201.42074208825966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14.483750000000001</v>
      </c>
      <c r="AI80" s="13">
        <f>IF('Données projet'!$A$62&gt;35,AI79+AH80-AQ79,IF(A80&lt;'Données projet'!$A$62,$AF$205^A80,IF(A80='Données projet'!$A$62,'Données projet'!$B$62,AI79+AH80-AQ79)))</f>
        <v>429.18749999999994</v>
      </c>
      <c r="AJ80" s="13">
        <f>AI80*VLOOKUP('Données projet'!$B$10,Paramètres!$A$1:$I$89,3,0)*VLOOKUP('Données projet'!$B$10,Paramètres!$A$1:$I$89,5,0)</f>
        <v>200.85974999999996</v>
      </c>
      <c r="AK80" s="13">
        <f t="shared" si="89"/>
        <v>49.93306755665192</v>
      </c>
      <c r="AL80" s="20">
        <f t="shared" si="58"/>
        <v>436.79749057783533</v>
      </c>
      <c r="AM80" s="59">
        <f t="shared" si="59"/>
        <v>730.13082391116859</v>
      </c>
      <c r="AN80" s="59">
        <f ca="1">AVERAGE(OFFSET($AM$3,0,0,'Données projet'!$E$10+1,1))-AVERAGE(OFFSET($H$3,0,0,'Données projet'!$E$10+1,1))</f>
        <v>335.67808000437594</v>
      </c>
      <c r="AO80" s="59">
        <f t="shared" si="90"/>
        <v>290.40784797219641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62.196297993136696</v>
      </c>
      <c r="AV80" s="21">
        <f>EXP(-LN(2)/25)*AV79+(1-EXP(-LN(2)/25))/(LN(2)/25)*Calculateur!AQ80*Calculateur!AS80*VLOOKUP('Données projet'!$B$10,Paramètres!$A$1:$I$89,3,0)*0.475*44/12</f>
        <v>22.335045531048799</v>
      </c>
      <c r="AW80" s="21">
        <f>EXP(-LN(2)/2)*AW79+(1-EXP(-LN(2)/2))/(LN(2)/2)*AQ80*AT80*VLOOKUP('Données projet'!$B$10,Paramètres!$A$1:$I$89,3,0)*0.475*44/12</f>
        <v>4.9461703747613814</v>
      </c>
      <c r="AX80" s="21">
        <f t="shared" si="60"/>
        <v>89.477513898946881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3.4106051316484809E-13</v>
      </c>
      <c r="O81" s="13">
        <f>N81*VLOOKUP('Données projet'!$B$9,Paramètres!$A$1:$I$89,3,0)*VLOOKUP('Données projet'!$B$9,Paramètres!$A$1:$I$89,5,0)</f>
        <v>1.9065282685915009E-13</v>
      </c>
      <c r="P81" s="13">
        <f t="shared" si="87"/>
        <v>2.6568987209435707E-12</v>
      </c>
      <c r="Q81" s="20">
        <f t="shared" si="54"/>
        <v>4.959485612423072E-12</v>
      </c>
      <c r="R81" s="59">
        <f t="shared" si="55"/>
        <v>293.33333333333826</v>
      </c>
      <c r="S81" s="59">
        <f ca="1">AVERAGE(OFFSET($R$3,0,0,'Données projet'!$E$9+1,1))-AVERAGE(OFFSET($H$3,0,0,'Données projet'!$E$9+1,1))</f>
        <v>404.93035784529889</v>
      </c>
      <c r="T81" s="59">
        <f t="shared" si="88"/>
        <v>534.37689844719353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153.39730456771969</v>
      </c>
      <c r="AA81" s="21">
        <f>EXP(-LN(2)/25)*AA80+(1-EXP(-LN(2)/25))/(LN(2)/25)*Calculateur!V81*Calculateur!X81*VLOOKUP('Données projet'!$B$9,Paramètres!$A$1:$I$89,3,0)*0.475*44/12</f>
        <v>43.695210251433664</v>
      </c>
      <c r="AB81" s="21">
        <f>EXP(-LN(2)/2)*AB80+(1-EXP(-LN(2)/2))/(LN(2)/2)*V81*Y81*VLOOKUP('Données projet'!$B$9,Paramètres!$A$1:$I$89,3,0)*0.475*44/12</f>
        <v>2.234084795216211E-2</v>
      </c>
      <c r="AC81" s="22">
        <f t="shared" si="57"/>
        <v>197.1148556671055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14.483750000000001</v>
      </c>
      <c r="AI81" s="13">
        <f>IF('Données projet'!$A$62&gt;35,AI80+AH81-AQ80,IF(A81&lt;'Données projet'!$A$62,$AF$205^A81,IF(A81='Données projet'!$A$62,'Données projet'!$B$62,AI80+AH81-AQ80)))</f>
        <v>443.67124999999993</v>
      </c>
      <c r="AJ81" s="13">
        <f>AI81*VLOOKUP('Données projet'!$B$10,Paramètres!$A$1:$I$89,3,0)*VLOOKUP('Données projet'!$B$10,Paramètres!$A$1:$I$89,5,0)</f>
        <v>207.63814499999998</v>
      </c>
      <c r="AK81" s="13">
        <f t="shared" si="89"/>
        <v>51.41912169452538</v>
      </c>
      <c r="AL81" s="20">
        <f t="shared" si="58"/>
        <v>451.19140615963164</v>
      </c>
      <c r="AM81" s="59">
        <f t="shared" si="59"/>
        <v>744.52473949296495</v>
      </c>
      <c r="AN81" s="59">
        <f ca="1">AVERAGE(OFFSET($AM$3,0,0,'Données projet'!$E$10+1,1))-AVERAGE(OFFSET($H$3,0,0,'Données projet'!$E$10+1,1))</f>
        <v>335.67808000437594</v>
      </c>
      <c r="AO81" s="59">
        <f t="shared" si="90"/>
        <v>290.40784797219641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60.97666652548719</v>
      </c>
      <c r="AV81" s="21">
        <f>EXP(-LN(2)/25)*AV80+(1-EXP(-LN(2)/25))/(LN(2)/25)*Calculateur!AQ81*Calculateur!AS81*VLOOKUP('Données projet'!$B$10,Paramètres!$A$1:$I$89,3,0)*0.475*44/12</f>
        <v>21.724292536453273</v>
      </c>
      <c r="AW81" s="21">
        <f>EXP(-LN(2)/2)*AW80+(1-EXP(-LN(2)/2))/(LN(2)/2)*AQ81*AT81*VLOOKUP('Données projet'!$B$10,Paramètres!$A$1:$I$89,3,0)*0.475*44/12</f>
        <v>3.4974706128977799</v>
      </c>
      <c r="AX81" s="21">
        <f t="shared" si="60"/>
        <v>86.198429674838252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3.4106051316484809E-13</v>
      </c>
      <c r="O82" s="13">
        <f>N82*VLOOKUP('Données projet'!$B$9,Paramètres!$A$1:$I$89,3,0)*VLOOKUP('Données projet'!$B$9,Paramètres!$A$1:$I$89,5,0)</f>
        <v>1.9065282685915009E-13</v>
      </c>
      <c r="P82" s="13">
        <f t="shared" si="87"/>
        <v>2.6568987209435707E-12</v>
      </c>
      <c r="Q82" s="20">
        <f t="shared" si="54"/>
        <v>4.959485612423072E-12</v>
      </c>
      <c r="R82" s="59">
        <f t="shared" si="55"/>
        <v>293.33333333333826</v>
      </c>
      <c r="S82" s="59">
        <f ca="1">AVERAGE(OFFSET($R$3,0,0,'Données projet'!$E$9+1,1))-AVERAGE(OFFSET($H$3,0,0,'Données projet'!$E$9+1,1))</f>
        <v>404.93035784529889</v>
      </c>
      <c r="T82" s="59">
        <f t="shared" si="88"/>
        <v>534.37689844719353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150.3892769882639</v>
      </c>
      <c r="AA82" s="21">
        <f>EXP(-LN(2)/25)*AA81+(1-EXP(-LN(2)/25))/(LN(2)/25)*Calculateur!V82*Calculateur!X82*VLOOKUP('Données projet'!$B$9,Paramètres!$A$1:$I$89,3,0)*0.475*44/12</f>
        <v>42.500362429276969</v>
      </c>
      <c r="AB82" s="21">
        <f>EXP(-LN(2)/2)*AB81+(1-EXP(-LN(2)/2))/(LN(2)/2)*V82*Y82*VLOOKUP('Données projet'!$B$9,Paramètres!$A$1:$I$89,3,0)*0.475*44/12</f>
        <v>1.5797365084431421E-2</v>
      </c>
      <c r="AC82" s="22">
        <f t="shared" si="57"/>
        <v>192.90543678262532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14.483750000000001</v>
      </c>
      <c r="AI82" s="13">
        <f>IF('Données projet'!$A$62&gt;35,AI81+AH82-AQ81,IF(A82&lt;'Données projet'!$A$62,$AF$205^A82,IF(A82='Données projet'!$A$62,'Données projet'!$B$62,AI81+AH82-AQ81)))</f>
        <v>458.15499999999992</v>
      </c>
      <c r="AJ82" s="13">
        <f>AI82*VLOOKUP('Données projet'!$B$10,Paramètres!$A$1:$I$89,3,0)*VLOOKUP('Données projet'!$B$10,Paramètres!$A$1:$I$89,5,0)</f>
        <v>214.41653999999997</v>
      </c>
      <c r="AK82" s="13">
        <f t="shared" si="89"/>
        <v>52.89953862557789</v>
      </c>
      <c r="AL82" s="20">
        <f t="shared" si="58"/>
        <v>465.57550360621468</v>
      </c>
      <c r="AM82" s="59">
        <f t="shared" si="59"/>
        <v>758.908836939548</v>
      </c>
      <c r="AN82" s="59">
        <f ca="1">AVERAGE(OFFSET($AM$3,0,0,'Données projet'!$E$10+1,1))-AVERAGE(OFFSET($H$3,0,0,'Données projet'!$E$10+1,1))</f>
        <v>335.67808000437594</v>
      </c>
      <c r="AO82" s="59">
        <f t="shared" si="90"/>
        <v>290.40784797219641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59.780951287016549</v>
      </c>
      <c r="AV82" s="21">
        <f>EXP(-LN(2)/25)*AV81+(1-EXP(-LN(2)/25))/(LN(2)/25)*Calculateur!AQ82*Calculateur!AS82*VLOOKUP('Données projet'!$B$10,Paramètres!$A$1:$I$89,3,0)*0.475*44/12</f>
        <v>21.130240614613065</v>
      </c>
      <c r="AW82" s="21">
        <f>EXP(-LN(2)/2)*AW81+(1-EXP(-LN(2)/2))/(LN(2)/2)*AQ82*AT82*VLOOKUP('Données projet'!$B$10,Paramètres!$A$1:$I$89,3,0)*0.475*44/12</f>
        <v>2.4730851873806907</v>
      </c>
      <c r="AX82" s="21">
        <f t="shared" si="60"/>
        <v>83.384277089010311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3.4106051316484809E-13</v>
      </c>
      <c r="O83" s="13">
        <f>N83*VLOOKUP('Données projet'!$B$9,Paramètres!$A$1:$I$89,3,0)*VLOOKUP('Données projet'!$B$9,Paramètres!$A$1:$I$89,5,0)</f>
        <v>1.9065282685915009E-13</v>
      </c>
      <c r="P83" s="13">
        <f t="shared" si="87"/>
        <v>2.6568987209435707E-12</v>
      </c>
      <c r="Q83" s="20">
        <f t="shared" si="54"/>
        <v>4.959485612423072E-12</v>
      </c>
      <c r="R83" s="59">
        <f t="shared" si="55"/>
        <v>293.33333333333826</v>
      </c>
      <c r="S83" s="59">
        <f ca="1">AVERAGE(OFFSET($R$3,0,0,'Données projet'!$E$9+1,1))-AVERAGE(OFFSET($H$3,0,0,'Données projet'!$E$9+1,1))</f>
        <v>404.93035784529889</v>
      </c>
      <c r="T83" s="59">
        <f t="shared" si="88"/>
        <v>534.37689844719353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147.44023499492559</v>
      </c>
      <c r="AA83" s="21">
        <f>EXP(-LN(2)/25)*AA82+(1-EXP(-LN(2)/25))/(LN(2)/25)*Calculateur!V83*Calculateur!X83*VLOOKUP('Données projet'!$B$9,Paramètres!$A$1:$I$89,3,0)*0.475*44/12</f>
        <v>41.338187783651463</v>
      </c>
      <c r="AB83" s="21">
        <f>EXP(-LN(2)/2)*AB82+(1-EXP(-LN(2)/2))/(LN(2)/2)*V83*Y83*VLOOKUP('Données projet'!$B$9,Paramètres!$A$1:$I$89,3,0)*0.475*44/12</f>
        <v>1.1170423976081055E-2</v>
      </c>
      <c r="AC83" s="22">
        <f t="shared" si="57"/>
        <v>188.78959320255314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14.483750000000001</v>
      </c>
      <c r="AI83" s="13">
        <f>IF('Données projet'!$A$62&gt;35,AI82+AH83-AQ82,IF(A83&lt;'Données projet'!$A$62,$AF$205^A83,IF(A83='Données projet'!$A$62,'Données projet'!$B$62,AI82+AH83-AQ82)))</f>
        <v>472.6387499999999</v>
      </c>
      <c r="AJ83" s="13">
        <f>AI83*VLOOKUP('Données projet'!$B$10,Paramètres!$A$1:$I$89,3,0)*VLOOKUP('Données projet'!$B$10,Paramètres!$A$1:$I$89,5,0)</f>
        <v>221.19493499999996</v>
      </c>
      <c r="AK83" s="13">
        <f t="shared" si="89"/>
        <v>54.37451700522584</v>
      </c>
      <c r="AL83" s="20">
        <f t="shared" si="58"/>
        <v>479.95012890910158</v>
      </c>
      <c r="AM83" s="59">
        <f t="shared" si="59"/>
        <v>773.28346224243489</v>
      </c>
      <c r="AN83" s="59">
        <f ca="1">AVERAGE(OFFSET($AM$3,0,0,'Données projet'!$E$10+1,1))-AVERAGE(OFFSET($H$3,0,0,'Données projet'!$E$10+1,1))</f>
        <v>335.67808000437594</v>
      </c>
      <c r="AO83" s="59">
        <f t="shared" si="90"/>
        <v>290.40784797219641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58.608683295058036</v>
      </c>
      <c r="AV83" s="21">
        <f>EXP(-LN(2)/25)*AV82+(1-EXP(-LN(2)/25))/(LN(2)/25)*Calculateur!AQ83*Calculateur!AS83*VLOOKUP('Données projet'!$B$10,Paramètres!$A$1:$I$89,3,0)*0.475*44/12</f>
        <v>20.552433073815411</v>
      </c>
      <c r="AW83" s="21">
        <f>EXP(-LN(2)/2)*AW82+(1-EXP(-LN(2)/2))/(LN(2)/2)*AQ83*AT83*VLOOKUP('Données projet'!$B$10,Paramètres!$A$1:$I$89,3,0)*0.475*44/12</f>
        <v>1.74873530644889</v>
      </c>
      <c r="AX83" s="21">
        <f t="shared" si="60"/>
        <v>80.909851675322344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3.4106051316484809E-13</v>
      </c>
      <c r="O84" s="13">
        <f>N84*VLOOKUP('Données projet'!$B$9,Paramètres!$A$1:$I$89,3,0)*VLOOKUP('Données projet'!$B$9,Paramètres!$A$1:$I$89,5,0)</f>
        <v>1.9065282685915009E-13</v>
      </c>
      <c r="P84" s="13">
        <f t="shared" si="87"/>
        <v>2.6568987209435707E-12</v>
      </c>
      <c r="Q84" s="20">
        <f t="shared" si="54"/>
        <v>4.959485612423072E-12</v>
      </c>
      <c r="R84" s="59">
        <f t="shared" si="55"/>
        <v>293.33333333333826</v>
      </c>
      <c r="S84" s="59">
        <f ca="1">AVERAGE(OFFSET($R$3,0,0,'Données projet'!$E$9+1,1))-AVERAGE(OFFSET($H$3,0,0,'Données projet'!$E$9+1,1))</f>
        <v>404.93035784529889</v>
      </c>
      <c r="T84" s="59">
        <f t="shared" si="88"/>
        <v>534.37689844719353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144.54902191633863</v>
      </c>
      <c r="AA84" s="21">
        <f>EXP(-LN(2)/25)*AA83+(1-EXP(-LN(2)/25))/(LN(2)/25)*Calculateur!V84*Calculateur!X84*VLOOKUP('Données projet'!$B$9,Paramètres!$A$1:$I$89,3,0)*0.475*44/12</f>
        <v>40.2077928648267</v>
      </c>
      <c r="AB84" s="21">
        <f>EXP(-LN(2)/2)*AB83+(1-EXP(-LN(2)/2))/(LN(2)/2)*V84*Y84*VLOOKUP('Données projet'!$B$9,Paramètres!$A$1:$I$89,3,0)*0.475*44/12</f>
        <v>7.8986825422157105E-3</v>
      </c>
      <c r="AC84" s="22">
        <f t="shared" si="57"/>
        <v>184.76471346370755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14.483750000000001</v>
      </c>
      <c r="AI84" s="13">
        <f>IF('Données projet'!$A$62&gt;35,AI83+AH84-AQ83,IF(A84&lt;'Données projet'!$A$62,$AF$205^A84,IF(A84='Données projet'!$A$62,'Données projet'!$B$62,AI83+AH84-AQ83)))</f>
        <v>487.12249999999989</v>
      </c>
      <c r="AJ84" s="13">
        <f>AI84*VLOOKUP('Données projet'!$B$10,Paramètres!$A$1:$I$89,3,0)*VLOOKUP('Données projet'!$B$10,Paramètres!$A$1:$I$89,5,0)</f>
        <v>227.97332999999995</v>
      </c>
      <c r="AK84" s="13">
        <f t="shared" si="89"/>
        <v>55.844242621755619</v>
      </c>
      <c r="AL84" s="20">
        <f t="shared" si="58"/>
        <v>494.31560564955754</v>
      </c>
      <c r="AM84" s="59">
        <f t="shared" si="59"/>
        <v>787.64893898289085</v>
      </c>
      <c r="AN84" s="59">
        <f ca="1">AVERAGE(OFFSET($AM$3,0,0,'Données projet'!$E$10+1,1))-AVERAGE(OFFSET($H$3,0,0,'Données projet'!$E$10+1,1))</f>
        <v>335.67808000437594</v>
      </c>
      <c r="AO84" s="59">
        <f t="shared" si="90"/>
        <v>290.40784797219641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57.45940276340896</v>
      </c>
      <c r="AV84" s="21">
        <f>EXP(-LN(2)/25)*AV83+(1-EXP(-LN(2)/25))/(LN(2)/25)*Calculateur!AQ84*Calculateur!AS84*VLOOKUP('Données projet'!$B$10,Paramètres!$A$1:$I$89,3,0)*0.475*44/12</f>
        <v>19.990425710606448</v>
      </c>
      <c r="AW84" s="21">
        <f>EXP(-LN(2)/2)*AW83+(1-EXP(-LN(2)/2))/(LN(2)/2)*AQ84*AT84*VLOOKUP('Données projet'!$B$10,Paramètres!$A$1:$I$89,3,0)*0.475*44/12</f>
        <v>1.2365425936903454</v>
      </c>
      <c r="AX84" s="21">
        <f t="shared" si="60"/>
        <v>78.68637106770575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3.4106051316484809E-13</v>
      </c>
      <c r="O85" s="13">
        <f>N85*VLOOKUP('Données projet'!$B$9,Paramètres!$A$1:$I$89,3,0)*VLOOKUP('Données projet'!$B$9,Paramètres!$A$1:$I$89,5,0)</f>
        <v>1.9065282685915009E-13</v>
      </c>
      <c r="P85" s="13">
        <f t="shared" si="87"/>
        <v>2.6568987209435707E-12</v>
      </c>
      <c r="Q85" s="20">
        <f t="shared" si="54"/>
        <v>4.959485612423072E-12</v>
      </c>
      <c r="R85" s="59">
        <f t="shared" si="55"/>
        <v>293.33333333333826</v>
      </c>
      <c r="S85" s="59">
        <f ca="1">AVERAGE(OFFSET($R$3,0,0,'Données projet'!$E$9+1,1))-AVERAGE(OFFSET($H$3,0,0,'Données projet'!$E$9+1,1))</f>
        <v>404.93035784529889</v>
      </c>
      <c r="T85" s="59">
        <f t="shared" si="88"/>
        <v>534.37689844719353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141.71450376275692</v>
      </c>
      <c r="AA85" s="21">
        <f>EXP(-LN(2)/25)*AA84+(1-EXP(-LN(2)/25))/(LN(2)/25)*Calculateur!V85*Calculateur!X85*VLOOKUP('Données projet'!$B$9,Paramètres!$A$1:$I$89,3,0)*0.475*44/12</f>
        <v>39.108308654502082</v>
      </c>
      <c r="AB85" s="21">
        <f>EXP(-LN(2)/2)*AB84+(1-EXP(-LN(2)/2))/(LN(2)/2)*V85*Y85*VLOOKUP('Données projet'!$B$9,Paramètres!$A$1:$I$89,3,0)*0.475*44/12</f>
        <v>5.5852119880405275E-3</v>
      </c>
      <c r="AC85" s="22">
        <f t="shared" si="57"/>
        <v>180.82839762924704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14.483750000000001</v>
      </c>
      <c r="AI85" s="13">
        <f>IF('Données projet'!$A$62&gt;35,AI84+AH85-AQ84,IF(A85&lt;'Données projet'!$A$62,$AF$205^A85,IF(A85='Données projet'!$A$62,'Données projet'!$B$62,AI84+AH85-AQ84)))</f>
        <v>501.60624999999987</v>
      </c>
      <c r="AJ85" s="13">
        <f>AI85*VLOOKUP('Données projet'!$B$10,Paramètres!$A$1:$I$89,3,0)*VLOOKUP('Données projet'!$B$10,Paramètres!$A$1:$I$89,5,0)</f>
        <v>234.75172499999994</v>
      </c>
      <c r="AK85" s="13">
        <f t="shared" si="89"/>
        <v>57.308889587254775</v>
      </c>
      <c r="AL85" s="20">
        <f t="shared" si="58"/>
        <v>508.67223707280192</v>
      </c>
      <c r="AM85" s="59">
        <f t="shared" si="59"/>
        <v>802.00557040613523</v>
      </c>
      <c r="AN85" s="59">
        <f ca="1">AVERAGE(OFFSET($AM$3,0,0,'Données projet'!$E$10+1,1))-AVERAGE(OFFSET($H$3,0,0,'Données projet'!$E$10+1,1))</f>
        <v>335.67808000437594</v>
      </c>
      <c r="AO85" s="59">
        <f t="shared" si="90"/>
        <v>290.40784797219641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56.332658921993612</v>
      </c>
      <c r="AV85" s="21">
        <f>EXP(-LN(2)/25)*AV84+(1-EXP(-LN(2)/25))/(LN(2)/25)*Calculateur!AQ85*Calculateur!AS85*VLOOKUP('Données projet'!$B$10,Paramètres!$A$1:$I$89,3,0)*0.475*44/12</f>
        <v>19.443786468299116</v>
      </c>
      <c r="AW85" s="21">
        <f>EXP(-LN(2)/2)*AW84+(1-EXP(-LN(2)/2))/(LN(2)/2)*AQ85*AT85*VLOOKUP('Données projet'!$B$10,Paramètres!$A$1:$I$89,3,0)*0.475*44/12</f>
        <v>0.87436765322444499</v>
      </c>
      <c r="AX85" s="21">
        <f t="shared" si="60"/>
        <v>76.650813043517175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3.4106051316484809E-13</v>
      </c>
      <c r="O86" s="13">
        <f>N86*VLOOKUP('Données projet'!$B$9,Paramètres!$A$1:$I$89,3,0)*VLOOKUP('Données projet'!$B$9,Paramètres!$A$1:$I$89,5,0)</f>
        <v>1.9065282685915009E-13</v>
      </c>
      <c r="P86" s="13">
        <f t="shared" si="87"/>
        <v>2.6568987209435707E-12</v>
      </c>
      <c r="Q86" s="20">
        <f t="shared" si="54"/>
        <v>4.959485612423072E-12</v>
      </c>
      <c r="R86" s="59">
        <f t="shared" si="55"/>
        <v>293.33333333333826</v>
      </c>
      <c r="S86" s="59">
        <f ca="1">AVERAGE(OFFSET($R$3,0,0,'Données projet'!$E$9+1,1))-AVERAGE(OFFSET($H$3,0,0,'Données projet'!$E$9+1,1))</f>
        <v>404.93035784529889</v>
      </c>
      <c r="T86" s="59">
        <f t="shared" si="88"/>
        <v>534.37689844719353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138.93556878128157</v>
      </c>
      <c r="AA86" s="21">
        <f>EXP(-LN(2)/25)*AA85+(1-EXP(-LN(2)/25))/(LN(2)/25)*Calculateur!V86*Calculateur!X86*VLOOKUP('Données projet'!$B$9,Paramètres!$A$1:$I$89,3,0)*0.475*44/12</f>
        <v>38.038889897728154</v>
      </c>
      <c r="AB86" s="21">
        <f>EXP(-LN(2)/2)*AB85+(1-EXP(-LN(2)/2))/(LN(2)/2)*V86*Y86*VLOOKUP('Données projet'!$B$9,Paramètres!$A$1:$I$89,3,0)*0.475*44/12</f>
        <v>3.9493412711078552E-3</v>
      </c>
      <c r="AC86" s="22">
        <f t="shared" si="57"/>
        <v>176.97840802028082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516.09</v>
      </c>
      <c r="AG86" s="12">
        <f>VLOOKUP(A86,'Données projet'!$A$61:$I$81,9,0)</f>
        <v>14.483750000000001</v>
      </c>
      <c r="AH86" s="12">
        <f t="array" ref="AH86">INDEX(AG:AG,MIN(IF(ISNUMBER(AG86:AG282),ROW(AG86:AG282),"")))</f>
        <v>14.483750000000001</v>
      </c>
      <c r="AI86" s="13">
        <f>IF('Données projet'!$A$62&gt;35,AI85+AH86-AQ85,IF(A86&lt;'Données projet'!$A$62,$AF$205^A86,IF(A86='Données projet'!$A$62,'Données projet'!$B$62,AI85+AH86-AQ85)))</f>
        <v>516.08999999999992</v>
      </c>
      <c r="AJ86" s="13">
        <f>AI86*VLOOKUP('Données projet'!$B$10,Paramètres!$A$1:$I$89,3,0)*VLOOKUP('Données projet'!$B$10,Paramètres!$A$1:$I$89,5,0)</f>
        <v>241.53011999999995</v>
      </c>
      <c r="AK86" s="13">
        <f t="shared" si="89"/>
        <v>58.768621387125265</v>
      </c>
      <c r="AL86" s="20">
        <f t="shared" si="58"/>
        <v>523.02030791590971</v>
      </c>
      <c r="AM86" s="59">
        <f t="shared" si="59"/>
        <v>816.35364124924308</v>
      </c>
      <c r="AN86" s="59">
        <f ca="1">AVERAGE(OFFSET($AM$3,0,0,'Données projet'!$E$10+1,1))-AVERAGE(OFFSET($H$3,0,0,'Données projet'!$E$10+1,1))</f>
        <v>335.67808000437594</v>
      </c>
      <c r="AO86" s="59">
        <f t="shared" si="90"/>
        <v>290.40784797219641</v>
      </c>
      <c r="AP86" s="15">
        <f>IF(ISNA(VLOOKUP(A86,'Données projet'!$A$61:$I$81,3,0)),0,VLOOKUP(A86,'Données projet'!$A$61:$I$81,3,0))</f>
        <v>6</v>
      </c>
      <c r="AQ86" s="15">
        <f>IF(ISNA(VLOOKUP(A86,'Données projet'!$A$61:$I$81,4,0)),0,VLOOKUP(A86,'Données projet'!$A$61:$I$81,4,0))</f>
        <v>91.480000000000018</v>
      </c>
      <c r="AR86" s="16">
        <f>IF(ISNA(VLOOKUP(A86,'Données projet'!$A$61:$I$81,5,0)),0%,VLOOKUP(A86,'Données projet'!$A$61:$I$81,5,0)*VLOOKUP('Données projet'!$B$10,Paramètres!$A$1:$I$89,7,0))</f>
        <v>0.33</v>
      </c>
      <c r="AS86" s="16">
        <f>IF(ISNA(VLOOKUP(A86,'Données projet'!$A$61:$I$81,6,0)),0%,VLOOKUP(A86,'Données projet'!$A$61:$I$81,6,0)*VLOOKUP('Données projet'!$B$10,Paramètres!$A$1:$I$89,7,0))</f>
        <v>0.11000000000000001</v>
      </c>
      <c r="AT86" s="16">
        <f>IF(ISNA(VLOOKUP(A86,'Données projet'!$A$61:$I$81,7,0)),0%,VLOOKUP(A86,'Données projet'!$A$61:$I$81,7,0))</f>
        <v>0.2</v>
      </c>
      <c r="AU86" s="21">
        <f>EXP(-LN(2)/35)*AU85+(1-EXP(-LN(2)/35))/(LN(2)/35)*AQ86*AR86*VLOOKUP('Données projet'!$B$10,Paramètres!$A$1:$I$89,3,0)*0.475*44/12</f>
        <v>73.969939574347137</v>
      </c>
      <c r="AV86" s="21">
        <f>EXP(-LN(2)/25)*AV85+(1-EXP(-LN(2)/25))/(LN(2)/25)*Calculateur!AQ86*Calculateur!AS86*VLOOKUP('Données projet'!$B$10,Paramètres!$A$1:$I$89,3,0)*0.475*44/12</f>
        <v>25.134806976714398</v>
      </c>
      <c r="AW86" s="21">
        <f>EXP(-LN(2)/2)*AW85+(1-EXP(-LN(2)/2))/(LN(2)/2)*AQ86*AT86*VLOOKUP('Données projet'!$B$10,Paramètres!$A$1:$I$89,3,0)*0.475*44/12</f>
        <v>10.31304204691987</v>
      </c>
      <c r="AX86" s="21">
        <f t="shared" si="60"/>
        <v>109.41778859798141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3.4106051316484809E-13</v>
      </c>
      <c r="O87" s="13">
        <f>N87*VLOOKUP('Données projet'!$B$9,Paramètres!$A$1:$I$89,3,0)*VLOOKUP('Données projet'!$B$9,Paramètres!$A$1:$I$89,5,0)</f>
        <v>1.9065282685915009E-13</v>
      </c>
      <c r="P87" s="13">
        <f t="shared" si="87"/>
        <v>2.6568987209435707E-12</v>
      </c>
      <c r="Q87" s="20">
        <f t="shared" si="54"/>
        <v>4.959485612423072E-12</v>
      </c>
      <c r="R87" s="59">
        <f t="shared" si="55"/>
        <v>293.33333333333826</v>
      </c>
      <c r="S87" s="59">
        <f ca="1">AVERAGE(OFFSET($R$3,0,0,'Données projet'!$E$9+1,1))-AVERAGE(OFFSET($H$3,0,0,'Données projet'!$E$9+1,1))</f>
        <v>404.93035784529889</v>
      </c>
      <c r="T87" s="59">
        <f t="shared" si="88"/>
        <v>534.37689844719353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136.21112701980999</v>
      </c>
      <c r="AA87" s="21">
        <f>EXP(-LN(2)/25)*AA86+(1-EXP(-LN(2)/25))/(LN(2)/25)*Calculateur!V87*Calculateur!X87*VLOOKUP('Données projet'!$B$9,Paramètres!$A$1:$I$89,3,0)*0.475*44/12</f>
        <v>36.998714453096497</v>
      </c>
      <c r="AB87" s="21">
        <f>EXP(-LN(2)/2)*AB86+(1-EXP(-LN(2)/2))/(LN(2)/2)*V87*Y87*VLOOKUP('Données projet'!$B$9,Paramètres!$A$1:$I$89,3,0)*0.475*44/12</f>
        <v>2.7926059940202638E-3</v>
      </c>
      <c r="AC87" s="22">
        <f t="shared" si="57"/>
        <v>173.21263407890049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13.388750000000002</v>
      </c>
      <c r="AI87" s="13">
        <f>IF('Données projet'!$A$62&gt;35,AI86+AH87-AQ86,IF(A87&lt;'Données projet'!$A$62,$AF$205^A87,IF(A87='Données projet'!$A$62,'Données projet'!$B$62,AI86+AH87-AQ86)))</f>
        <v>437.99874999999986</v>
      </c>
      <c r="AJ87" s="13">
        <f>AI87*VLOOKUP('Données projet'!$B$10,Paramètres!$A$1:$I$89,3,0)*VLOOKUP('Données projet'!$B$10,Paramètres!$A$1:$I$89,5,0)</f>
        <v>204.98341499999995</v>
      </c>
      <c r="AK87" s="13">
        <f t="shared" si="89"/>
        <v>50.83779780930643</v>
      </c>
      <c r="AL87" s="20">
        <f t="shared" si="58"/>
        <v>445.55527897620863</v>
      </c>
      <c r="AM87" s="59">
        <f t="shared" si="59"/>
        <v>738.88861230954194</v>
      </c>
      <c r="AN87" s="59">
        <f ca="1">AVERAGE(OFFSET($AM$3,0,0,'Données projet'!$E$10+1,1))-AVERAGE(OFFSET($H$3,0,0,'Données projet'!$E$10+1,1))</f>
        <v>335.67808000437594</v>
      </c>
      <c r="AO87" s="59">
        <f t="shared" si="90"/>
        <v>290.40784797219641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72.519434176502372</v>
      </c>
      <c r="AV87" s="21">
        <f>EXP(-LN(2)/25)*AV86+(1-EXP(-LN(2)/25))/(LN(2)/25)*Calculateur!AQ87*Calculateur!AS87*VLOOKUP('Données projet'!$B$10,Paramètres!$A$1:$I$89,3,0)*0.475*44/12</f>
        <v>24.447494358154088</v>
      </c>
      <c r="AW87" s="21">
        <f>EXP(-LN(2)/2)*AW86+(1-EXP(-LN(2)/2))/(LN(2)/2)*AQ87*AT87*VLOOKUP('Données projet'!$B$10,Paramètres!$A$1:$I$89,3,0)*0.475*44/12</f>
        <v>7.2924219660390328</v>
      </c>
      <c r="AX87" s="21">
        <f t="shared" si="60"/>
        <v>104.25935050069549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3.4106051316484809E-13</v>
      </c>
      <c r="O88" s="13">
        <f>N88*VLOOKUP('Données projet'!$B$9,Paramètres!$A$1:$I$89,3,0)*VLOOKUP('Données projet'!$B$9,Paramètres!$A$1:$I$89,5,0)</f>
        <v>1.9065282685915009E-13</v>
      </c>
      <c r="P88" s="13">
        <f t="shared" si="87"/>
        <v>2.6568987209435707E-12</v>
      </c>
      <c r="Q88" s="20">
        <f t="shared" si="54"/>
        <v>4.959485612423072E-12</v>
      </c>
      <c r="R88" s="59">
        <f t="shared" si="55"/>
        <v>293.33333333333826</v>
      </c>
      <c r="S88" s="59">
        <f ca="1">AVERAGE(OFFSET($R$3,0,0,'Données projet'!$E$9+1,1))-AVERAGE(OFFSET($H$3,0,0,'Données projet'!$E$9+1,1))</f>
        <v>404.93035784529889</v>
      </c>
      <c r="T88" s="59">
        <f t="shared" si="88"/>
        <v>534.37689844719353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133.54010989953548</v>
      </c>
      <c r="AA88" s="21">
        <f>EXP(-LN(2)/25)*AA87+(1-EXP(-LN(2)/25))/(LN(2)/25)*Calculateur!V88*Calculateur!X88*VLOOKUP('Données projet'!$B$9,Paramètres!$A$1:$I$89,3,0)*0.475*44/12</f>
        <v>35.986982660698743</v>
      </c>
      <c r="AB88" s="21">
        <f>EXP(-LN(2)/2)*AB87+(1-EXP(-LN(2)/2))/(LN(2)/2)*V88*Y88*VLOOKUP('Données projet'!$B$9,Paramètres!$A$1:$I$89,3,0)*0.475*44/12</f>
        <v>1.9746706355539276E-3</v>
      </c>
      <c r="AC88" s="22">
        <f t="shared" si="57"/>
        <v>169.52906723086977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13.388750000000002</v>
      </c>
      <c r="AI88" s="13">
        <f>IF('Données projet'!$A$62&gt;35,AI87+AH88-AQ87,IF(A88&lt;'Données projet'!$A$62,$AF$205^A88,IF(A88='Données projet'!$A$62,'Données projet'!$B$62,AI87+AH88-AQ87)))</f>
        <v>451.38749999999987</v>
      </c>
      <c r="AJ88" s="13">
        <f>AI88*VLOOKUP('Données projet'!$B$10,Paramètres!$A$1:$I$89,3,0)*VLOOKUP('Données projet'!$B$10,Paramètres!$A$1:$I$89,5,0)</f>
        <v>211.24934999999994</v>
      </c>
      <c r="AK88" s="13">
        <f t="shared" si="89"/>
        <v>52.20850578430715</v>
      </c>
      <c r="AL88" s="20">
        <f t="shared" si="58"/>
        <v>458.85576549100148</v>
      </c>
      <c r="AM88" s="59">
        <f t="shared" si="59"/>
        <v>752.18909882433479</v>
      </c>
      <c r="AN88" s="59">
        <f ca="1">AVERAGE(OFFSET($AM$3,0,0,'Données projet'!$E$10+1,1))-AVERAGE(OFFSET($H$3,0,0,'Données projet'!$E$10+1,1))</f>
        <v>335.67808000437594</v>
      </c>
      <c r="AO88" s="59">
        <f t="shared" si="90"/>
        <v>290.40784797219641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71.097372304788408</v>
      </c>
      <c r="AV88" s="21">
        <f>EXP(-LN(2)/25)*AV87+(1-EXP(-LN(2)/25))/(LN(2)/25)*Calculateur!AQ88*Calculateur!AS88*VLOOKUP('Données projet'!$B$10,Paramètres!$A$1:$I$89,3,0)*0.475*44/12</f>
        <v>23.778976339292512</v>
      </c>
      <c r="AW88" s="21">
        <f>EXP(-LN(2)/2)*AW87+(1-EXP(-LN(2)/2))/(LN(2)/2)*AQ88*AT88*VLOOKUP('Données projet'!$B$10,Paramètres!$A$1:$I$89,3,0)*0.475*44/12</f>
        <v>5.156521023459935</v>
      </c>
      <c r="AX88" s="21">
        <f t="shared" si="60"/>
        <v>100.03286966754085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3.4106051316484809E-13</v>
      </c>
      <c r="O89" s="13">
        <f>N89*VLOOKUP('Données projet'!$B$9,Paramètres!$A$1:$I$89,3,0)*VLOOKUP('Données projet'!$B$9,Paramètres!$A$1:$I$89,5,0)</f>
        <v>1.9065282685915009E-13</v>
      </c>
      <c r="P89" s="13">
        <f t="shared" si="87"/>
        <v>2.6568987209435707E-12</v>
      </c>
      <c r="Q89" s="20">
        <f t="shared" si="54"/>
        <v>4.959485612423072E-12</v>
      </c>
      <c r="R89" s="59">
        <f t="shared" si="55"/>
        <v>293.33333333333826</v>
      </c>
      <c r="S89" s="59">
        <f ca="1">AVERAGE(OFFSET($R$3,0,0,'Données projet'!$E$9+1,1))-AVERAGE(OFFSET($H$3,0,0,'Données projet'!$E$9+1,1))</f>
        <v>404.93035784529889</v>
      </c>
      <c r="T89" s="59">
        <f t="shared" si="88"/>
        <v>534.37689844719353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130.92146979582998</v>
      </c>
      <c r="AA89" s="21">
        <f>EXP(-LN(2)/25)*AA88+(1-EXP(-LN(2)/25))/(LN(2)/25)*Calculateur!V89*Calculateur!X89*VLOOKUP('Données projet'!$B$9,Paramètres!$A$1:$I$89,3,0)*0.475*44/12</f>
        <v>35.00291672736877</v>
      </c>
      <c r="AB89" s="21">
        <f>EXP(-LN(2)/2)*AB88+(1-EXP(-LN(2)/2))/(LN(2)/2)*V89*Y89*VLOOKUP('Données projet'!$B$9,Paramètres!$A$1:$I$89,3,0)*0.475*44/12</f>
        <v>1.3963029970101319E-3</v>
      </c>
      <c r="AC89" s="22">
        <f t="shared" si="57"/>
        <v>165.92578282619576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13.388750000000002</v>
      </c>
      <c r="AI89" s="13">
        <f>IF('Données projet'!$A$62&gt;35,AI88+AH89-AQ88,IF(A89&lt;'Données projet'!$A$62,$AF$205^A89,IF(A89='Données projet'!$A$62,'Données projet'!$B$62,AI88+AH89-AQ88)))</f>
        <v>464.77624999999989</v>
      </c>
      <c r="AJ89" s="13">
        <f>AI89*VLOOKUP('Données projet'!$B$10,Paramètres!$A$1:$I$89,3,0)*VLOOKUP('Données projet'!$B$10,Paramètres!$A$1:$I$89,5,0)</f>
        <v>217.51528499999995</v>
      </c>
      <c r="AK89" s="13">
        <f t="shared" si="89"/>
        <v>53.57448871143432</v>
      </c>
      <c r="AL89" s="20">
        <f t="shared" si="58"/>
        <v>472.14802254741471</v>
      </c>
      <c r="AM89" s="59">
        <f t="shared" si="59"/>
        <v>765.48135588074797</v>
      </c>
      <c r="AN89" s="59">
        <f ca="1">AVERAGE(OFFSET($AM$3,0,0,'Données projet'!$E$10+1,1))-AVERAGE(OFFSET($H$3,0,0,'Données projet'!$E$10+1,1))</f>
        <v>335.67808000437594</v>
      </c>
      <c r="AO89" s="59">
        <f t="shared" si="90"/>
        <v>290.40784797219641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69.703196199006669</v>
      </c>
      <c r="AV89" s="21">
        <f>EXP(-LN(2)/25)*AV88+(1-EXP(-LN(2)/25))/(LN(2)/25)*Calculateur!AQ89*Calculateur!AS89*VLOOKUP('Données projet'!$B$10,Paramètres!$A$1:$I$89,3,0)*0.475*44/12</f>
        <v>23.128738980812539</v>
      </c>
      <c r="AW89" s="21">
        <f>EXP(-LN(2)/2)*AW88+(1-EXP(-LN(2)/2))/(LN(2)/2)*AQ89*AT89*VLOOKUP('Données projet'!$B$10,Paramètres!$A$1:$I$89,3,0)*0.475*44/12</f>
        <v>3.6462109830195164</v>
      </c>
      <c r="AX89" s="21">
        <f t="shared" si="60"/>
        <v>96.478146162838726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3.4106051316484809E-13</v>
      </c>
      <c r="O90" s="13">
        <f>N90*VLOOKUP('Données projet'!$B$9,Paramètres!$A$1:$I$89,3,0)*VLOOKUP('Données projet'!$B$9,Paramètres!$A$1:$I$89,5,0)</f>
        <v>1.9065282685915009E-13</v>
      </c>
      <c r="P90" s="13">
        <f t="shared" si="87"/>
        <v>2.6568987209435707E-12</v>
      </c>
      <c r="Q90" s="20">
        <f t="shared" si="54"/>
        <v>4.959485612423072E-12</v>
      </c>
      <c r="R90" s="59">
        <f t="shared" si="55"/>
        <v>293.33333333333826</v>
      </c>
      <c r="S90" s="59">
        <f ca="1">AVERAGE(OFFSET($R$3,0,0,'Données projet'!$E$9+1,1))-AVERAGE(OFFSET($H$3,0,0,'Données projet'!$E$9+1,1))</f>
        <v>404.93035784529889</v>
      </c>
      <c r="T90" s="59">
        <f t="shared" si="88"/>
        <v>534.37689844719353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128.35417962734539</v>
      </c>
      <c r="AA90" s="21">
        <f>EXP(-LN(2)/25)*AA89+(1-EXP(-LN(2)/25))/(LN(2)/25)*Calculateur!V90*Calculateur!X90*VLOOKUP('Données projet'!$B$9,Paramètres!$A$1:$I$89,3,0)*0.475*44/12</f>
        <v>34.045760128735481</v>
      </c>
      <c r="AB90" s="21">
        <f>EXP(-LN(2)/2)*AB89+(1-EXP(-LN(2)/2))/(LN(2)/2)*V90*Y90*VLOOKUP('Données projet'!$B$9,Paramètres!$A$1:$I$89,3,0)*0.475*44/12</f>
        <v>9.8733531777696381E-4</v>
      </c>
      <c r="AC90" s="22">
        <f t="shared" si="57"/>
        <v>162.40092709139864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13.388750000000002</v>
      </c>
      <c r="AI90" s="13">
        <f>IF('Données projet'!$A$62&gt;35,AI89+AH90-AQ89,IF(A90&lt;'Données projet'!$A$62,$AF$205^A90,IF(A90='Données projet'!$A$62,'Données projet'!$B$62,AI89+AH90-AQ89)))</f>
        <v>478.16499999999991</v>
      </c>
      <c r="AJ90" s="13">
        <f>AI90*VLOOKUP('Données projet'!$B$10,Paramètres!$A$1:$I$89,3,0)*VLOOKUP('Données projet'!$B$10,Paramètres!$A$1:$I$89,5,0)</f>
        <v>223.78121999999996</v>
      </c>
      <c r="AK90" s="13">
        <f t="shared" si="89"/>
        <v>54.93589833624366</v>
      </c>
      <c r="AL90" s="20">
        <f t="shared" si="58"/>
        <v>485.43231443562428</v>
      </c>
      <c r="AM90" s="59">
        <f t="shared" si="59"/>
        <v>778.76564776895759</v>
      </c>
      <c r="AN90" s="59">
        <f ca="1">AVERAGE(OFFSET($AM$3,0,0,'Données projet'!$E$10+1,1))-AVERAGE(OFFSET($H$3,0,0,'Données projet'!$E$10+1,1))</f>
        <v>335.67808000437594</v>
      </c>
      <c r="AO90" s="59">
        <f t="shared" si="90"/>
        <v>290.40784797219641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68.336359036295846</v>
      </c>
      <c r="AV90" s="21">
        <f>EXP(-LN(2)/25)*AV89+(1-EXP(-LN(2)/25))/(LN(2)/25)*Calculateur!AQ90*Calculateur!AS90*VLOOKUP('Données projet'!$B$10,Paramètres!$A$1:$I$89,3,0)*0.475*44/12</f>
        <v>22.496282397094699</v>
      </c>
      <c r="AW90" s="21">
        <f>EXP(-LN(2)/2)*AW89+(1-EXP(-LN(2)/2))/(LN(2)/2)*AQ90*AT90*VLOOKUP('Données projet'!$B$10,Paramètres!$A$1:$I$89,3,0)*0.475*44/12</f>
        <v>2.5782605117299675</v>
      </c>
      <c r="AX90" s="21">
        <f t="shared" si="60"/>
        <v>93.410901945120514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3.4106051316484809E-13</v>
      </c>
      <c r="O91" s="13">
        <f>N91*VLOOKUP('Données projet'!$B$9,Paramètres!$A$1:$I$89,3,0)*VLOOKUP('Données projet'!$B$9,Paramètres!$A$1:$I$89,5,0)</f>
        <v>1.9065282685915009E-13</v>
      </c>
      <c r="P91" s="13">
        <f t="shared" si="87"/>
        <v>2.6568987209435707E-12</v>
      </c>
      <c r="Q91" s="20">
        <f t="shared" si="54"/>
        <v>4.959485612423072E-12</v>
      </c>
      <c r="R91" s="59">
        <f t="shared" si="55"/>
        <v>293.33333333333826</v>
      </c>
      <c r="S91" s="59">
        <f ca="1">AVERAGE(OFFSET($R$3,0,0,'Données projet'!$E$9+1,1))-AVERAGE(OFFSET($H$3,0,0,'Données projet'!$E$9+1,1))</f>
        <v>404.93035784529889</v>
      </c>
      <c r="T91" s="59">
        <f t="shared" si="88"/>
        <v>534.37689844719353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125.83723245317239</v>
      </c>
      <c r="AA91" s="21">
        <f>EXP(-LN(2)/25)*AA90+(1-EXP(-LN(2)/25))/(LN(2)/25)*Calculateur!V91*Calculateur!X91*VLOOKUP('Données projet'!$B$9,Paramètres!$A$1:$I$89,3,0)*0.475*44/12</f>
        <v>33.114777027626495</v>
      </c>
      <c r="AB91" s="21">
        <f>EXP(-LN(2)/2)*AB90+(1-EXP(-LN(2)/2))/(LN(2)/2)*V91*Y91*VLOOKUP('Données projet'!$B$9,Paramètres!$A$1:$I$89,3,0)*0.475*44/12</f>
        <v>6.9815149850506594E-4</v>
      </c>
      <c r="AC91" s="22">
        <f t="shared" si="57"/>
        <v>158.9527076322974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13.388750000000002</v>
      </c>
      <c r="AI91" s="13">
        <f>IF('Données projet'!$A$62&gt;35,AI90+AH91-AQ90,IF(A91&lt;'Données projet'!$A$62,$AF$205^A91,IF(A91='Données projet'!$A$62,'Données projet'!$B$62,AI90+AH91-AQ90)))</f>
        <v>491.55374999999992</v>
      </c>
      <c r="AJ91" s="13">
        <f>AI91*VLOOKUP('Données projet'!$B$10,Paramètres!$A$1:$I$89,3,0)*VLOOKUP('Données projet'!$B$10,Paramètres!$A$1:$I$89,5,0)</f>
        <v>230.04715499999998</v>
      </c>
      <c r="AK91" s="13">
        <f t="shared" si="89"/>
        <v>56.292877422972801</v>
      </c>
      <c r="AL91" s="20">
        <f t="shared" si="58"/>
        <v>498.70888980334422</v>
      </c>
      <c r="AM91" s="59">
        <f t="shared" si="59"/>
        <v>792.04222313667753</v>
      </c>
      <c r="AN91" s="59">
        <f ca="1">AVERAGE(OFFSET($AM$3,0,0,'Données projet'!$E$10+1,1))-AVERAGE(OFFSET($H$3,0,0,'Données projet'!$E$10+1,1))</f>
        <v>335.67808000437594</v>
      </c>
      <c r="AO91" s="59">
        <f t="shared" si="90"/>
        <v>290.40784797219641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66.99632471665744</v>
      </c>
      <c r="AV91" s="21">
        <f>EXP(-LN(2)/25)*AV90+(1-EXP(-LN(2)/25))/(LN(2)/25)*Calculateur!AQ91*Calculateur!AS91*VLOOKUP('Données projet'!$B$10,Paramètres!$A$1:$I$89,3,0)*0.475*44/12</f>
        <v>21.881120371918069</v>
      </c>
      <c r="AW91" s="21">
        <f>EXP(-LN(2)/2)*AW90+(1-EXP(-LN(2)/2))/(LN(2)/2)*AQ91*AT91*VLOOKUP('Données projet'!$B$10,Paramètres!$A$1:$I$89,3,0)*0.475*44/12</f>
        <v>1.8231054915097582</v>
      </c>
      <c r="AX91" s="21">
        <f t="shared" si="60"/>
        <v>90.700550580085277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3.4106051316484809E-13</v>
      </c>
      <c r="O92" s="13">
        <f>N92*VLOOKUP('Données projet'!$B$9,Paramètres!$A$1:$I$89,3,0)*VLOOKUP('Données projet'!$B$9,Paramètres!$A$1:$I$89,5,0)</f>
        <v>1.9065282685915009E-13</v>
      </c>
      <c r="P92" s="13">
        <f t="shared" si="87"/>
        <v>2.6568987209435707E-12</v>
      </c>
      <c r="Q92" s="20">
        <f t="shared" si="54"/>
        <v>4.959485612423072E-12</v>
      </c>
      <c r="R92" s="59">
        <f t="shared" si="55"/>
        <v>293.33333333333826</v>
      </c>
      <c r="S92" s="59">
        <f ca="1">AVERAGE(OFFSET($R$3,0,0,'Données projet'!$E$9+1,1))-AVERAGE(OFFSET($H$3,0,0,'Données projet'!$E$9+1,1))</f>
        <v>404.93035784529889</v>
      </c>
      <c r="T92" s="59">
        <f t="shared" si="88"/>
        <v>534.37689844719353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123.36964107789873</v>
      </c>
      <c r="AA92" s="21">
        <f>EXP(-LN(2)/25)*AA91+(1-EXP(-LN(2)/25))/(LN(2)/25)*Calculateur!V92*Calculateur!X92*VLOOKUP('Données projet'!$B$9,Paramètres!$A$1:$I$89,3,0)*0.475*44/12</f>
        <v>32.209251708375611</v>
      </c>
      <c r="AB92" s="21">
        <f>EXP(-LN(2)/2)*AB91+(1-EXP(-LN(2)/2))/(LN(2)/2)*V92*Y92*VLOOKUP('Données projet'!$B$9,Paramètres!$A$1:$I$89,3,0)*0.475*44/12</f>
        <v>4.936676588884819E-4</v>
      </c>
      <c r="AC92" s="22">
        <f t="shared" si="57"/>
        <v>155.57938645393324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13.388750000000002</v>
      </c>
      <c r="AI92" s="13">
        <f>IF('Données projet'!$A$62&gt;35,AI91+AH92-AQ91,IF(A92&lt;'Données projet'!$A$62,$AF$205^A92,IF(A92='Données projet'!$A$62,'Données projet'!$B$62,AI91+AH92-AQ91)))</f>
        <v>504.94249999999994</v>
      </c>
      <c r="AJ92" s="13">
        <f>AI92*VLOOKUP('Données projet'!$B$10,Paramètres!$A$1:$I$89,3,0)*VLOOKUP('Données projet'!$B$10,Paramètres!$A$1:$I$89,5,0)</f>
        <v>236.31308999999999</v>
      </c>
      <c r="AK92" s="13">
        <f t="shared" si="89"/>
        <v>57.645560516078959</v>
      </c>
      <c r="AL92" s="20">
        <f t="shared" si="58"/>
        <v>511.97798298217077</v>
      </c>
      <c r="AM92" s="59">
        <f t="shared" si="59"/>
        <v>805.31131631550409</v>
      </c>
      <c r="AN92" s="59">
        <f ca="1">AVERAGE(OFFSET($AM$3,0,0,'Données projet'!$E$10+1,1))-AVERAGE(OFFSET($H$3,0,0,'Données projet'!$E$10+1,1))</f>
        <v>335.67808000437594</v>
      </c>
      <c r="AO92" s="59">
        <f t="shared" si="90"/>
        <v>290.40784797219641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65.682567652686913</v>
      </c>
      <c r="AV92" s="21">
        <f>EXP(-LN(2)/25)*AV91+(1-EXP(-LN(2)/25))/(LN(2)/25)*Calculateur!AQ92*Calculateur!AS92*VLOOKUP('Données projet'!$B$10,Paramètres!$A$1:$I$89,3,0)*0.475*44/12</f>
        <v>21.282779984669858</v>
      </c>
      <c r="AW92" s="21">
        <f>EXP(-LN(2)/2)*AW91+(1-EXP(-LN(2)/2))/(LN(2)/2)*AQ92*AT92*VLOOKUP('Données projet'!$B$10,Paramètres!$A$1:$I$89,3,0)*0.475*44/12</f>
        <v>1.2891302558649838</v>
      </c>
      <c r="AX92" s="21">
        <f t="shared" si="60"/>
        <v>88.254477893221761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3.4106051316484809E-13</v>
      </c>
      <c r="O93" s="13">
        <f>N93*VLOOKUP('Données projet'!$B$9,Paramètres!$A$1:$I$89,3,0)*VLOOKUP('Données projet'!$B$9,Paramètres!$A$1:$I$89,5,0)</f>
        <v>1.9065282685915009E-13</v>
      </c>
      <c r="P93" s="13">
        <f t="shared" si="87"/>
        <v>2.6568987209435707E-12</v>
      </c>
      <c r="Q93" s="20">
        <f t="shared" si="54"/>
        <v>4.959485612423072E-12</v>
      </c>
      <c r="R93" s="59">
        <f t="shared" si="55"/>
        <v>293.33333333333826</v>
      </c>
      <c r="S93" s="59">
        <f ca="1">AVERAGE(OFFSET($R$3,0,0,'Données projet'!$E$9+1,1))-AVERAGE(OFFSET($H$3,0,0,'Données projet'!$E$9+1,1))</f>
        <v>404.93035784529889</v>
      </c>
      <c r="T93" s="59">
        <f t="shared" si="88"/>
        <v>534.37689844719353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120.95043766441206</v>
      </c>
      <c r="AA93" s="21">
        <f>EXP(-LN(2)/25)*AA92+(1-EXP(-LN(2)/25))/(LN(2)/25)*Calculateur!V93*Calculateur!X93*VLOOKUP('Données projet'!$B$9,Paramètres!$A$1:$I$89,3,0)*0.475*44/12</f>
        <v>31.328488026599146</v>
      </c>
      <c r="AB93" s="21">
        <f>EXP(-LN(2)/2)*AB92+(1-EXP(-LN(2)/2))/(LN(2)/2)*V93*Y93*VLOOKUP('Données projet'!$B$9,Paramètres!$A$1:$I$89,3,0)*0.475*44/12</f>
        <v>3.4907574925253297E-4</v>
      </c>
      <c r="AC93" s="22">
        <f t="shared" si="57"/>
        <v>152.27927476676047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13.388750000000002</v>
      </c>
      <c r="AI93" s="13">
        <f>IF('Données projet'!$A$62&gt;35,AI92+AH93-AQ92,IF(A93&lt;'Données projet'!$A$62,$AF$205^A93,IF(A93='Données projet'!$A$62,'Données projet'!$B$62,AI92+AH93-AQ92)))</f>
        <v>518.33124999999995</v>
      </c>
      <c r="AJ93" s="13">
        <f>AI93*VLOOKUP('Données projet'!$B$10,Paramètres!$A$1:$I$89,3,0)*VLOOKUP('Données projet'!$B$10,Paramètres!$A$1:$I$89,5,0)</f>
        <v>242.57902499999997</v>
      </c>
      <c r="AK93" s="13">
        <f t="shared" si="89"/>
        <v>58.9940746187348</v>
      </c>
      <c r="AL93" s="20">
        <f t="shared" si="58"/>
        <v>525.23981516929643</v>
      </c>
      <c r="AM93" s="59">
        <f t="shared" si="59"/>
        <v>818.57314850262969</v>
      </c>
      <c r="AN93" s="59">
        <f ca="1">AVERAGE(OFFSET($AM$3,0,0,'Données projet'!$E$10+1,1))-AVERAGE(OFFSET($H$3,0,0,'Données projet'!$E$10+1,1))</f>
        <v>335.67808000437594</v>
      </c>
      <c r="AO93" s="59">
        <f t="shared" si="90"/>
        <v>290.40784797219641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64.394572563428156</v>
      </c>
      <c r="AV93" s="21">
        <f>EXP(-LN(2)/25)*AV92+(1-EXP(-LN(2)/25))/(LN(2)/25)*Calculateur!AQ93*Calculateur!AS93*VLOOKUP('Données projet'!$B$10,Paramètres!$A$1:$I$89,3,0)*0.475*44/12</f>
        <v>20.700801246776305</v>
      </c>
      <c r="AW93" s="21">
        <f>EXP(-LN(2)/2)*AW92+(1-EXP(-LN(2)/2))/(LN(2)/2)*AQ93*AT93*VLOOKUP('Données projet'!$B$10,Paramètres!$A$1:$I$89,3,0)*0.475*44/12</f>
        <v>0.9115527457548791</v>
      </c>
      <c r="AX93" s="21">
        <f t="shared" si="60"/>
        <v>86.006926555959339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3.4106051316484809E-13</v>
      </c>
      <c r="O94" s="13">
        <f>N94*VLOOKUP('Données projet'!$B$9,Paramètres!$A$1:$I$89,3,0)*VLOOKUP('Données projet'!$B$9,Paramètres!$A$1:$I$89,5,0)</f>
        <v>1.9065282685915009E-13</v>
      </c>
      <c r="P94" s="13">
        <f t="shared" si="87"/>
        <v>2.6568987209435707E-12</v>
      </c>
      <c r="Q94" s="20">
        <f t="shared" si="54"/>
        <v>4.959485612423072E-12</v>
      </c>
      <c r="R94" s="59">
        <f t="shared" si="55"/>
        <v>293.33333333333826</v>
      </c>
      <c r="S94" s="59">
        <f ca="1">AVERAGE(OFFSET($R$3,0,0,'Données projet'!$E$9+1,1))-AVERAGE(OFFSET($H$3,0,0,'Données projet'!$E$9+1,1))</f>
        <v>404.93035784529889</v>
      </c>
      <c r="T94" s="59">
        <f t="shared" si="88"/>
        <v>534.37689844719353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118.57867335429549</v>
      </c>
      <c r="AA94" s="21">
        <f>EXP(-LN(2)/25)*AA93+(1-EXP(-LN(2)/25))/(LN(2)/25)*Calculateur!V94*Calculateur!X94*VLOOKUP('Données projet'!$B$9,Paramètres!$A$1:$I$89,3,0)*0.475*44/12</f>
        <v>30.471808874018208</v>
      </c>
      <c r="AB94" s="21">
        <f>EXP(-LN(2)/2)*AB93+(1-EXP(-LN(2)/2))/(LN(2)/2)*V94*Y94*VLOOKUP('Données projet'!$B$9,Paramètres!$A$1:$I$89,3,0)*0.475*44/12</f>
        <v>2.4683382944424095E-4</v>
      </c>
      <c r="AC94" s="22">
        <f t="shared" si="57"/>
        <v>149.05072906214312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>
        <f>VLOOKUP(A94,'Données projet'!$A$61:$I$81,2,0)</f>
        <v>531.72</v>
      </c>
      <c r="AG94" s="12">
        <f>VLOOKUP(A94,'Données projet'!$A$61:$I$81,9,0)</f>
        <v>13.388750000000002</v>
      </c>
      <c r="AH94" s="12">
        <f t="array" ref="AH94">INDEX(AG:AG,MIN(IF(ISNUMBER(AG94:AG290),ROW(AG94:AG290),"")))</f>
        <v>13.388750000000002</v>
      </c>
      <c r="AI94" s="13">
        <f>IF('Données projet'!$A$62&gt;35,AI93+AH94-AQ93,IF(A94&lt;'Données projet'!$A$62,$AF$205^A94,IF(A94='Données projet'!$A$62,'Données projet'!$B$62,AI93+AH94-AQ93)))</f>
        <v>531.71999999999991</v>
      </c>
      <c r="AJ94" s="13">
        <f>AI94*VLOOKUP('Données projet'!$B$10,Paramètres!$A$1:$I$89,3,0)*VLOOKUP('Données projet'!$B$10,Paramètres!$A$1:$I$89,5,0)</f>
        <v>248.84495999999996</v>
      </c>
      <c r="AK94" s="13">
        <f t="shared" si="89"/>
        <v>60.338539799248558</v>
      </c>
      <c r="AL94" s="20">
        <f t="shared" si="58"/>
        <v>538.49459548369111</v>
      </c>
      <c r="AM94" s="59">
        <f t="shared" si="59"/>
        <v>831.82792881702449</v>
      </c>
      <c r="AN94" s="59">
        <f ca="1">AVERAGE(OFFSET($AM$3,0,0,'Données projet'!$E$10+1,1))-AVERAGE(OFFSET($H$3,0,0,'Données projet'!$E$10+1,1))</f>
        <v>335.67808000437594</v>
      </c>
      <c r="AO94" s="59">
        <f t="shared" si="90"/>
        <v>290.40784797219641</v>
      </c>
      <c r="AP94" s="15">
        <f>IF(ISNA(VLOOKUP(A94,'Données projet'!$A$61:$I$81,3,0)),0,VLOOKUP(A94,'Données projet'!$A$61:$I$81,3,0))</f>
        <v>7</v>
      </c>
      <c r="AQ94" s="15">
        <f>IF(ISNA(VLOOKUP(A94,'Données projet'!$A$61:$I$81,4,0)),0,VLOOKUP(A94,'Données projet'!$A$61:$I$81,4,0))</f>
        <v>264.52000000000004</v>
      </c>
      <c r="AR94" s="16">
        <f>IF(ISNA(VLOOKUP(A94,'Données projet'!$A$61:$I$81,5,0)),0%,VLOOKUP(A94,'Données projet'!$A$61:$I$81,5,0)*VLOOKUP('Données projet'!$B$10,Paramètres!$A$1:$I$89,7,0))</f>
        <v>0.33</v>
      </c>
      <c r="AS94" s="16">
        <f>IF(ISNA(VLOOKUP(A94,'Données projet'!$A$61:$I$81,6,0)),0%,VLOOKUP(A94,'Données projet'!$A$61:$I$81,6,0)*VLOOKUP('Données projet'!$B$10,Paramètres!$A$1:$I$89,7,0))</f>
        <v>0.11000000000000001</v>
      </c>
      <c r="AT94" s="16">
        <f>IF(ISNA(VLOOKUP(A94,'Données projet'!$A$61:$I$81,7,0)),0%,VLOOKUP(A94,'Données projet'!$A$61:$I$81,7,0))</f>
        <v>0.2</v>
      </c>
      <c r="AU94" s="21">
        <f>EXP(-LN(2)/35)*AU93+(1-EXP(-LN(2)/35))/(LN(2)/35)*AQ94*AR94*VLOOKUP('Données projet'!$B$10,Paramètres!$A$1:$I$89,3,0)*0.475*44/12</f>
        <v>117.32526729930316</v>
      </c>
      <c r="AV94" s="21">
        <f>EXP(-LN(2)/25)*AV93+(1-EXP(-LN(2)/25))/(LN(2)/25)*Calculateur!AQ94*Calculateur!AS94*VLOOKUP('Données projet'!$B$10,Paramètres!$A$1:$I$89,3,0)*0.475*44/12</f>
        <v>38.128087692038221</v>
      </c>
      <c r="AW94" s="21">
        <f>EXP(-LN(2)/2)*AW93+(1-EXP(-LN(2)/2))/(LN(2)/2)*AQ94*AT94*VLOOKUP('Données projet'!$B$10,Paramètres!$A$1:$I$89,3,0)*0.475*44/12</f>
        <v>28.677586103115683</v>
      </c>
      <c r="AX94" s="21">
        <f t="shared" si="60"/>
        <v>184.13094109445706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3.4106051316484809E-13</v>
      </c>
      <c r="O95" s="13">
        <f>N95*VLOOKUP('Données projet'!$B$9,Paramètres!$A$1:$I$89,3,0)*VLOOKUP('Données projet'!$B$9,Paramètres!$A$1:$I$89,5,0)</f>
        <v>1.9065282685915009E-13</v>
      </c>
      <c r="P95" s="13">
        <f t="shared" si="87"/>
        <v>2.6568987209435707E-12</v>
      </c>
      <c r="Q95" s="20">
        <f t="shared" si="54"/>
        <v>4.959485612423072E-12</v>
      </c>
      <c r="R95" s="59">
        <f t="shared" si="55"/>
        <v>293.33333333333826</v>
      </c>
      <c r="S95" s="59">
        <f ca="1">AVERAGE(OFFSET($R$3,0,0,'Données projet'!$E$9+1,1))-AVERAGE(OFFSET($H$3,0,0,'Données projet'!$E$9+1,1))</f>
        <v>404.93035784529889</v>
      </c>
      <c r="T95" s="59">
        <f t="shared" si="88"/>
        <v>534.37689844719353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116.25341789566691</v>
      </c>
      <c r="AA95" s="21">
        <f>EXP(-LN(2)/25)*AA94+(1-EXP(-LN(2)/25))/(LN(2)/25)*Calculateur!V95*Calculateur!X95*VLOOKUP('Données projet'!$B$9,Paramètres!$A$1:$I$89,3,0)*0.475*44/12</f>
        <v>29.638555657915397</v>
      </c>
      <c r="AB95" s="21">
        <f>EXP(-LN(2)/2)*AB94+(1-EXP(-LN(2)/2))/(LN(2)/2)*V95*Y95*VLOOKUP('Données projet'!$B$9,Paramètres!$A$1:$I$89,3,0)*0.475*44/12</f>
        <v>1.7453787462626648E-4</v>
      </c>
      <c r="AC95" s="22">
        <f t="shared" si="57"/>
        <v>145.89214809145693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8.9230000000000018</v>
      </c>
      <c r="AI95" s="13">
        <f>IF('Données projet'!$A$62&gt;35,AI94+AH95-AQ94,IF(A95&lt;'Données projet'!$A$62,$AF$205^A95,IF(A95='Données projet'!$A$62,'Données projet'!$B$62,AI94+AH95-AQ94)))</f>
        <v>276.12299999999988</v>
      </c>
      <c r="AJ95" s="13">
        <f>AI95*VLOOKUP('Données projet'!$B$10,Paramètres!$A$1:$I$89,3,0)*VLOOKUP('Données projet'!$B$10,Paramètres!$A$1:$I$89,5,0)</f>
        <v>129.22556399999996</v>
      </c>
      <c r="AK95" s="13">
        <f t="shared" si="89"/>
        <v>33.817347729390725</v>
      </c>
      <c r="AL95" s="20">
        <f t="shared" si="58"/>
        <v>283.96640459535541</v>
      </c>
      <c r="AM95" s="59">
        <f t="shared" si="59"/>
        <v>577.29973792868873</v>
      </c>
      <c r="AN95" s="59">
        <f ca="1">AVERAGE(OFFSET($AM$3,0,0,'Données projet'!$E$10+1,1))-AVERAGE(OFFSET($H$3,0,0,'Données projet'!$E$10+1,1))</f>
        <v>335.67808000437594</v>
      </c>
      <c r="AO95" s="59">
        <f t="shared" si="90"/>
        <v>290.40784797219641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115.02459036891078</v>
      </c>
      <c r="AV95" s="21">
        <f>EXP(-LN(2)/25)*AV94+(1-EXP(-LN(2)/25))/(LN(2)/25)*Calculateur!AQ95*Calculateur!AS95*VLOOKUP('Données projet'!$B$10,Paramètres!$A$1:$I$89,3,0)*0.475*44/12</f>
        <v>37.085473129030447</v>
      </c>
      <c r="AW95" s="21">
        <f>EXP(-LN(2)/2)*AW94+(1-EXP(-LN(2)/2))/(LN(2)/2)*AQ95*AT95*VLOOKUP('Données projet'!$B$10,Paramètres!$A$1:$I$89,3,0)*0.475*44/12</f>
        <v>20.2781156015742</v>
      </c>
      <c r="AX95" s="21">
        <f t="shared" si="60"/>
        <v>172.38817909951541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3.4106051316484809E-13</v>
      </c>
      <c r="O96" s="13">
        <f>N96*VLOOKUP('Données projet'!$B$9,Paramètres!$A$1:$I$89,3,0)*VLOOKUP('Données projet'!$B$9,Paramètres!$A$1:$I$89,5,0)</f>
        <v>1.9065282685915009E-13</v>
      </c>
      <c r="P96" s="13">
        <f t="shared" si="87"/>
        <v>2.6568987209435707E-12</v>
      </c>
      <c r="Q96" s="20">
        <f t="shared" si="54"/>
        <v>4.959485612423072E-12</v>
      </c>
      <c r="R96" s="59">
        <f t="shared" si="55"/>
        <v>293.33333333333826</v>
      </c>
      <c r="S96" s="59">
        <f ca="1">AVERAGE(OFFSET($R$3,0,0,'Données projet'!$E$9+1,1))-AVERAGE(OFFSET($H$3,0,0,'Données projet'!$E$9+1,1))</f>
        <v>404.93035784529889</v>
      </c>
      <c r="T96" s="59">
        <f t="shared" si="88"/>
        <v>534.37689844719353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113.97375927831627</v>
      </c>
      <c r="AA96" s="21">
        <f>EXP(-LN(2)/25)*AA95+(1-EXP(-LN(2)/25))/(LN(2)/25)*Calculateur!V96*Calculateur!X96*VLOOKUP('Données projet'!$B$9,Paramètres!$A$1:$I$89,3,0)*0.475*44/12</f>
        <v>28.828087794825798</v>
      </c>
      <c r="AB96" s="21">
        <f>EXP(-LN(2)/2)*AB95+(1-EXP(-LN(2)/2))/(LN(2)/2)*V96*Y96*VLOOKUP('Données projet'!$B$9,Paramètres!$A$1:$I$89,3,0)*0.475*44/12</f>
        <v>1.2341691472212048E-4</v>
      </c>
      <c r="AC96" s="22">
        <f t="shared" si="57"/>
        <v>142.80197049005679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8.9230000000000018</v>
      </c>
      <c r="AI96" s="13">
        <f>IF('Données projet'!$A$62&gt;35,AI95+AH96-AQ95,IF(A96&lt;'Données projet'!$A$62,$AF$205^A96,IF(A96='Données projet'!$A$62,'Données projet'!$B$62,AI95+AH96-AQ95)))</f>
        <v>285.04599999999988</v>
      </c>
      <c r="AJ96" s="13">
        <f>AI96*VLOOKUP('Données projet'!$B$10,Paramètres!$A$1:$I$89,3,0)*VLOOKUP('Données projet'!$B$10,Paramètres!$A$1:$I$89,5,0)</f>
        <v>133.40152799999993</v>
      </c>
      <c r="AK96" s="13">
        <f t="shared" si="89"/>
        <v>34.781167137457153</v>
      </c>
      <c r="AL96" s="20">
        <f t="shared" si="58"/>
        <v>292.91819403107104</v>
      </c>
      <c r="AM96" s="59">
        <f t="shared" si="59"/>
        <v>586.25152736440441</v>
      </c>
      <c r="AN96" s="59">
        <f ca="1">AVERAGE(OFFSET($AM$3,0,0,'Données projet'!$E$10+1,1))-AVERAGE(OFFSET($H$3,0,0,'Données projet'!$E$10+1,1))</f>
        <v>335.67808000437594</v>
      </c>
      <c r="AO96" s="59">
        <f t="shared" si="90"/>
        <v>290.40784797219641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112.76902830984903</v>
      </c>
      <c r="AV96" s="21">
        <f>EXP(-LN(2)/25)*AV95+(1-EXP(-LN(2)/25))/(LN(2)/25)*Calculateur!AQ96*Calculateur!AS96*VLOOKUP('Données projet'!$B$10,Paramètres!$A$1:$I$89,3,0)*0.475*44/12</f>
        <v>36.071368916076835</v>
      </c>
      <c r="AW96" s="21">
        <f>EXP(-LN(2)/2)*AW95+(1-EXP(-LN(2)/2))/(LN(2)/2)*AQ96*AT96*VLOOKUP('Données projet'!$B$10,Paramètres!$A$1:$I$89,3,0)*0.475*44/12</f>
        <v>14.338793051557845</v>
      </c>
      <c r="AX96" s="21">
        <f t="shared" si="60"/>
        <v>163.17919027748371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3.4106051316484809E-13</v>
      </c>
      <c r="O97" s="13">
        <f>N97*VLOOKUP('Données projet'!$B$9,Paramètres!$A$1:$I$89,3,0)*VLOOKUP('Données projet'!$B$9,Paramètres!$A$1:$I$89,5,0)</f>
        <v>1.9065282685915009E-13</v>
      </c>
      <c r="P97" s="13">
        <f t="shared" si="87"/>
        <v>2.6568987209435707E-12</v>
      </c>
      <c r="Q97" s="20">
        <f t="shared" si="54"/>
        <v>4.959485612423072E-12</v>
      </c>
      <c r="R97" s="59">
        <f t="shared" si="55"/>
        <v>293.33333333333826</v>
      </c>
      <c r="S97" s="59">
        <f ca="1">AVERAGE(OFFSET($R$3,0,0,'Données projet'!$E$9+1,1))-AVERAGE(OFFSET($H$3,0,0,'Données projet'!$E$9+1,1))</f>
        <v>404.93035784529889</v>
      </c>
      <c r="T97" s="59">
        <f t="shared" si="88"/>
        <v>534.37689844719353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111.73880337599739</v>
      </c>
      <c r="AA97" s="21">
        <f>EXP(-LN(2)/25)*AA96+(1-EXP(-LN(2)/25))/(LN(2)/25)*Calculateur!V97*Calculateur!X97*VLOOKUP('Données projet'!$B$9,Paramètres!$A$1:$I$89,3,0)*0.475*44/12</f>
        <v>28.039782218073036</v>
      </c>
      <c r="AB97" s="21">
        <f>EXP(-LN(2)/2)*AB96+(1-EXP(-LN(2)/2))/(LN(2)/2)*V97*Y97*VLOOKUP('Données projet'!$B$9,Paramètres!$A$1:$I$89,3,0)*0.475*44/12</f>
        <v>8.7268937313133242E-5</v>
      </c>
      <c r="AC97" s="22">
        <f t="shared" si="57"/>
        <v>139.77867286300773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8.9230000000000018</v>
      </c>
      <c r="AI97" s="13">
        <f>IF('Données projet'!$A$62&gt;35,AI96+AH97-AQ96,IF(A97&lt;'Données projet'!$A$62,$AF$205^A97,IF(A97='Données projet'!$A$62,'Données projet'!$B$62,AI96+AH97-AQ96)))</f>
        <v>293.96899999999988</v>
      </c>
      <c r="AJ97" s="13">
        <f>AI97*VLOOKUP('Données projet'!$B$10,Paramètres!$A$1:$I$89,3,0)*VLOOKUP('Données projet'!$B$10,Paramètres!$A$1:$I$89,5,0)</f>
        <v>137.57749199999995</v>
      </c>
      <c r="AK97" s="13">
        <f t="shared" si="89"/>
        <v>35.741480411252923</v>
      </c>
      <c r="AL97" s="20">
        <f t="shared" si="58"/>
        <v>301.8638769495987</v>
      </c>
      <c r="AM97" s="59">
        <f t="shared" si="59"/>
        <v>595.19721028293202</v>
      </c>
      <c r="AN97" s="59">
        <f ca="1">AVERAGE(OFFSET($AM$3,0,0,'Données projet'!$E$10+1,1))-AVERAGE(OFFSET($H$3,0,0,'Données projet'!$E$10+1,1))</f>
        <v>335.67808000437594</v>
      </c>
      <c r="AO97" s="59">
        <f t="shared" si="90"/>
        <v>290.40784797219641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110.55769644700847</v>
      </c>
      <c r="AV97" s="21">
        <f>EXP(-LN(2)/25)*AV96+(1-EXP(-LN(2)/25))/(LN(2)/25)*Calculateur!AQ97*Calculateur!AS97*VLOOKUP('Données projet'!$B$10,Paramètres!$A$1:$I$89,3,0)*0.475*44/12</f>
        <v>35.084995436155864</v>
      </c>
      <c r="AW97" s="21">
        <f>EXP(-LN(2)/2)*AW96+(1-EXP(-LN(2)/2))/(LN(2)/2)*AQ97*AT97*VLOOKUP('Données projet'!$B$10,Paramètres!$A$1:$I$89,3,0)*0.475*44/12</f>
        <v>10.139057800787102</v>
      </c>
      <c r="AX97" s="21">
        <f t="shared" si="60"/>
        <v>155.78174968395143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3.4106051316484809E-13</v>
      </c>
      <c r="O98" s="13">
        <f>N98*VLOOKUP('Données projet'!$B$9,Paramètres!$A$1:$I$89,3,0)*VLOOKUP('Données projet'!$B$9,Paramètres!$A$1:$I$89,5,0)</f>
        <v>1.9065282685915009E-13</v>
      </c>
      <c r="P98" s="13">
        <f t="shared" si="87"/>
        <v>2.6568987209435707E-12</v>
      </c>
      <c r="Q98" s="20">
        <f t="shared" si="54"/>
        <v>4.959485612423072E-12</v>
      </c>
      <c r="R98" s="59">
        <f t="shared" si="55"/>
        <v>293.33333333333826</v>
      </c>
      <c r="S98" s="59">
        <f ca="1">AVERAGE(OFFSET($R$3,0,0,'Données projet'!$E$9+1,1))-AVERAGE(OFFSET($H$3,0,0,'Données projet'!$E$9+1,1))</f>
        <v>404.93035784529889</v>
      </c>
      <c r="T98" s="59">
        <f t="shared" si="88"/>
        <v>534.37689844719353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109.54767359573449</v>
      </c>
      <c r="AA98" s="21">
        <f>EXP(-LN(2)/25)*AA97+(1-EXP(-LN(2)/25))/(LN(2)/25)*Calculateur!V98*Calculateur!X98*VLOOKUP('Données projet'!$B$9,Paramètres!$A$1:$I$89,3,0)*0.475*44/12</f>
        <v>27.273032898771767</v>
      </c>
      <c r="AB98" s="21">
        <f>EXP(-LN(2)/2)*AB97+(1-EXP(-LN(2)/2))/(LN(2)/2)*V98*Y98*VLOOKUP('Données projet'!$B$9,Paramètres!$A$1:$I$89,3,0)*0.475*44/12</f>
        <v>6.1708457361060238E-5</v>
      </c>
      <c r="AC98" s="22">
        <f t="shared" si="57"/>
        <v>136.82076820296362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8.9230000000000018</v>
      </c>
      <c r="AI98" s="13">
        <f>IF('Données projet'!$A$62&gt;35,AI97+AH98-AQ97,IF(A98&lt;'Données projet'!$A$62,$AF$205^A98,IF(A98='Données projet'!$A$62,'Données projet'!$B$62,AI97+AH98-AQ97)))</f>
        <v>302.89199999999988</v>
      </c>
      <c r="AJ98" s="13">
        <f>AI98*VLOOKUP('Données projet'!$B$10,Paramètres!$A$1:$I$89,3,0)*VLOOKUP('Données projet'!$B$10,Paramètres!$A$1:$I$89,5,0)</f>
        <v>141.75345599999994</v>
      </c>
      <c r="AK98" s="13">
        <f t="shared" si="89"/>
        <v>36.698406189380194</v>
      </c>
      <c r="AL98" s="20">
        <f t="shared" si="58"/>
        <v>310.80365997983705</v>
      </c>
      <c r="AM98" s="59">
        <f t="shared" si="59"/>
        <v>604.13699331317036</v>
      </c>
      <c r="AN98" s="59">
        <f ca="1">AVERAGE(OFFSET($AM$3,0,0,'Données projet'!$E$10+1,1))-AVERAGE(OFFSET($H$3,0,0,'Données projet'!$E$10+1,1))</f>
        <v>335.67808000437594</v>
      </c>
      <c r="AO98" s="59">
        <f t="shared" si="90"/>
        <v>290.40784797219641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108.38972745321895</v>
      </c>
      <c r="AV98" s="21">
        <f>EXP(-LN(2)/25)*AV97+(1-EXP(-LN(2)/25))/(LN(2)/25)*Calculateur!AQ98*Calculateur!AS98*VLOOKUP('Données projet'!$B$10,Paramètres!$A$1:$I$89,3,0)*0.475*44/12</f>
        <v>34.125594390914458</v>
      </c>
      <c r="AW98" s="21">
        <f>EXP(-LN(2)/2)*AW97+(1-EXP(-LN(2)/2))/(LN(2)/2)*AQ98*AT98*VLOOKUP('Données projet'!$B$10,Paramètres!$A$1:$I$89,3,0)*0.475*44/12</f>
        <v>7.1693965257789234</v>
      </c>
      <c r="AX98" s="21">
        <f t="shared" si="60"/>
        <v>149.68471836991233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3.4106051316484809E-13</v>
      </c>
      <c r="O99" s="13">
        <f>N99*VLOOKUP('Données projet'!$B$9,Paramètres!$A$1:$I$89,3,0)*VLOOKUP('Données projet'!$B$9,Paramètres!$A$1:$I$89,5,0)</f>
        <v>1.9065282685915009E-13</v>
      </c>
      <c r="P99" s="13">
        <f t="shared" si="87"/>
        <v>2.6568987209435707E-12</v>
      </c>
      <c r="Q99" s="20">
        <f t="shared" ref="Q99:Q130" si="107">(O99+P99)*0.475*44/12</f>
        <v>4.959485612423072E-12</v>
      </c>
      <c r="R99" s="59">
        <f t="shared" si="55"/>
        <v>293.33333333333826</v>
      </c>
      <c r="S99" s="59">
        <f ca="1">AVERAGE(OFFSET($R$3,0,0,'Données projet'!$E$9+1,1))-AVERAGE(OFFSET($H$3,0,0,'Données projet'!$E$9+1,1))</f>
        <v>404.93035784529889</v>
      </c>
      <c r="T99" s="59">
        <f t="shared" si="88"/>
        <v>534.37689844719353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107.39951053400536</v>
      </c>
      <c r="AA99" s="21">
        <f>EXP(-LN(2)/25)*AA98+(1-EXP(-LN(2)/25))/(LN(2)/25)*Calculateur!V99*Calculateur!X99*VLOOKUP('Données projet'!$B$9,Paramètres!$A$1:$I$89,3,0)*0.475*44/12</f>
        <v>26.527250379928386</v>
      </c>
      <c r="AB99" s="21">
        <f>EXP(-LN(2)/2)*AB98+(1-EXP(-LN(2)/2))/(LN(2)/2)*V99*Y99*VLOOKUP('Données projet'!$B$9,Paramètres!$A$1:$I$89,3,0)*0.475*44/12</f>
        <v>4.3634468656566621E-5</v>
      </c>
      <c r="AC99" s="22">
        <f t="shared" si="57"/>
        <v>133.9268045484024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8.9230000000000018</v>
      </c>
      <c r="AI99" s="13">
        <f>IF('Données projet'!$A$62&gt;35,AI98+AH99-AQ98,IF(A99&lt;'Données projet'!$A$62,$AF$205^A99,IF(A99='Données projet'!$A$62,'Données projet'!$B$62,AI98+AH99-AQ98)))</f>
        <v>311.81499999999988</v>
      </c>
      <c r="AJ99" s="13">
        <f>AI99*VLOOKUP('Données projet'!$B$10,Paramètres!$A$1:$I$89,3,0)*VLOOKUP('Données projet'!$B$10,Paramètres!$A$1:$I$89,5,0)</f>
        <v>145.92941999999994</v>
      </c>
      <c r="AK99" s="13">
        <f t="shared" si="89"/>
        <v>37.652055723021974</v>
      </c>
      <c r="AL99" s="20">
        <f t="shared" si="58"/>
        <v>319.7377368842632</v>
      </c>
      <c r="AM99" s="59">
        <f t="shared" si="59"/>
        <v>613.07107021759657</v>
      </c>
      <c r="AN99" s="59">
        <f ca="1">AVERAGE(OFFSET($AM$3,0,0,'Données projet'!$E$10+1,1))-AVERAGE(OFFSET($H$3,0,0,'Données projet'!$E$10+1,1))</f>
        <v>335.67808000437594</v>
      </c>
      <c r="AO99" s="59">
        <f t="shared" si="90"/>
        <v>290.40784797219641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106.26427100906713</v>
      </c>
      <c r="AV99" s="21">
        <f>EXP(-LN(2)/25)*AV98+(1-EXP(-LN(2)/25))/(LN(2)/25)*Calculateur!AQ99*Calculateur!AS99*VLOOKUP('Données projet'!$B$10,Paramètres!$A$1:$I$89,3,0)*0.475*44/12</f>
        <v>33.192428217707885</v>
      </c>
      <c r="AW99" s="21">
        <f>EXP(-LN(2)/2)*AW98+(1-EXP(-LN(2)/2))/(LN(2)/2)*AQ99*AT99*VLOOKUP('Données projet'!$B$10,Paramètres!$A$1:$I$89,3,0)*0.475*44/12</f>
        <v>5.0695289003935518</v>
      </c>
      <c r="AX99" s="21">
        <f t="shared" si="60"/>
        <v>144.52622812716857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3.4106051316484809E-13</v>
      </c>
      <c r="O100" s="13">
        <f>N100*VLOOKUP('Données projet'!$B$9,Paramètres!$A$1:$I$89,3,0)*VLOOKUP('Données projet'!$B$9,Paramètres!$A$1:$I$89,5,0)</f>
        <v>1.9065282685915009E-13</v>
      </c>
      <c r="P100" s="13">
        <f t="shared" si="87"/>
        <v>2.6568987209435707E-12</v>
      </c>
      <c r="Q100" s="20">
        <f t="shared" si="107"/>
        <v>4.959485612423072E-12</v>
      </c>
      <c r="R100" s="59">
        <f t="shared" si="55"/>
        <v>293.33333333333826</v>
      </c>
      <c r="S100" s="59">
        <f ca="1">AVERAGE(OFFSET($R$3,0,0,'Données projet'!$E$9+1,1))-AVERAGE(OFFSET($H$3,0,0,'Données projet'!$E$9+1,1))</f>
        <v>404.93035784529889</v>
      </c>
      <c r="T100" s="59">
        <f t="shared" si="88"/>
        <v>534.37689844719353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105.29347163966663</v>
      </c>
      <c r="AA100" s="21">
        <f>EXP(-LN(2)/25)*AA99+(1-EXP(-LN(2)/25))/(LN(2)/25)*Calculateur!V100*Calculateur!X100*VLOOKUP('Données projet'!$B$9,Paramètres!$A$1:$I$89,3,0)*0.475*44/12</f>
        <v>25.801861323281777</v>
      </c>
      <c r="AB100" s="21">
        <f>EXP(-LN(2)/2)*AB99+(1-EXP(-LN(2)/2))/(LN(2)/2)*V100*Y100*VLOOKUP('Données projet'!$B$9,Paramètres!$A$1:$I$89,3,0)*0.475*44/12</f>
        <v>3.0854228680530119E-5</v>
      </c>
      <c r="AC100" s="22">
        <f t="shared" si="57"/>
        <v>131.09536381717709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8.9230000000000018</v>
      </c>
      <c r="AI100" s="13">
        <f>IF('Données projet'!$A$62&gt;35,AI99+AH100-AQ99,IF(A100&lt;'Données projet'!$A$62,$AF$205^A100,IF(A100='Données projet'!$A$62,'Données projet'!$B$62,AI99+AH100-AQ99)))</f>
        <v>320.73799999999989</v>
      </c>
      <c r="AJ100" s="13">
        <f>AI100*VLOOKUP('Données projet'!$B$10,Paramètres!$A$1:$I$89,3,0)*VLOOKUP('Données projet'!$B$10,Paramètres!$A$1:$I$89,5,0)</f>
        <v>150.10538399999993</v>
      </c>
      <c r="AK100" s="13">
        <f t="shared" si="89"/>
        <v>38.602533534019692</v>
      </c>
      <c r="AL100" s="20">
        <f t="shared" si="58"/>
        <v>328.66628970508418</v>
      </c>
      <c r="AM100" s="59">
        <f t="shared" si="59"/>
        <v>621.99962303841744</v>
      </c>
      <c r="AN100" s="59">
        <f ca="1">AVERAGE(OFFSET($AM$3,0,0,'Données projet'!$E$10+1,1))-AVERAGE(OFFSET($H$3,0,0,'Données projet'!$E$10+1,1))</f>
        <v>335.67808000437594</v>
      </c>
      <c r="AO100" s="59">
        <f t="shared" si="90"/>
        <v>290.40784797219641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104.18049346938471</v>
      </c>
      <c r="AV100" s="21">
        <f>EXP(-LN(2)/25)*AV99+(1-EXP(-LN(2)/25))/(LN(2)/25)*Calculateur!AQ100*Calculateur!AS100*VLOOKUP('Données projet'!$B$10,Paramètres!$A$1:$I$89,3,0)*0.475*44/12</f>
        <v>32.284779522580727</v>
      </c>
      <c r="AW100" s="21">
        <f>EXP(-LN(2)/2)*AW99+(1-EXP(-LN(2)/2))/(LN(2)/2)*AQ100*AT100*VLOOKUP('Données projet'!$B$10,Paramètres!$A$1:$I$89,3,0)*0.475*44/12</f>
        <v>3.5846982628894621</v>
      </c>
      <c r="AX100" s="21">
        <f t="shared" si="60"/>
        <v>140.04997125485491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3.4106051316484809E-13</v>
      </c>
      <c r="O101" s="13">
        <f>N101*VLOOKUP('Données projet'!$B$9,Paramètres!$A$1:$I$89,3,0)*VLOOKUP('Données projet'!$B$9,Paramètres!$A$1:$I$89,5,0)</f>
        <v>1.9065282685915009E-13</v>
      </c>
      <c r="P101" s="13">
        <f t="shared" si="87"/>
        <v>2.6568987209435707E-12</v>
      </c>
      <c r="Q101" s="20">
        <f t="shared" si="107"/>
        <v>4.959485612423072E-12</v>
      </c>
      <c r="R101" s="59">
        <f t="shared" si="55"/>
        <v>293.33333333333826</v>
      </c>
      <c r="S101" s="59">
        <f ca="1">AVERAGE(OFFSET($R$3,0,0,'Données projet'!$E$9+1,1))-AVERAGE(OFFSET($H$3,0,0,'Données projet'!$E$9+1,1))</f>
        <v>404.93035784529889</v>
      </c>
      <c r="T101" s="59">
        <f t="shared" si="88"/>
        <v>534.37689844719353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103.22873088348901</v>
      </c>
      <c r="AA101" s="21">
        <f>EXP(-LN(2)/25)*AA100+(1-EXP(-LN(2)/25))/(LN(2)/25)*Calculateur!V101*Calculateur!X101*VLOOKUP('Données projet'!$B$9,Paramètres!$A$1:$I$89,3,0)*0.475*44/12</f>
        <v>25.09630806853572</v>
      </c>
      <c r="AB101" s="21">
        <f>EXP(-LN(2)/2)*AB100+(1-EXP(-LN(2)/2))/(LN(2)/2)*V101*Y101*VLOOKUP('Données projet'!$B$9,Paramètres!$A$1:$I$89,3,0)*0.475*44/12</f>
        <v>2.1817234328283311E-5</v>
      </c>
      <c r="AC101" s="22">
        <f t="shared" si="57"/>
        <v>128.32506076925907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8.9230000000000018</v>
      </c>
      <c r="AI101" s="13">
        <f>IF('Données projet'!$A$62&gt;35,AI100+AH101-AQ100,IF(A101&lt;'Données projet'!$A$62,$AF$205^A101,IF(A101='Données projet'!$A$62,'Données projet'!$B$62,AI100+AH101-AQ100)))</f>
        <v>329.66099999999989</v>
      </c>
      <c r="AJ101" s="13">
        <f>AI101*VLOOKUP('Données projet'!$B$10,Paramètres!$A$1:$I$89,3,0)*VLOOKUP('Données projet'!$B$10,Paramètres!$A$1:$I$89,5,0)</f>
        <v>154.28134799999995</v>
      </c>
      <c r="AK101" s="13">
        <f t="shared" si="89"/>
        <v>39.549937997660784</v>
      </c>
      <c r="AL101" s="20">
        <f t="shared" si="58"/>
        <v>337.58948977925905</v>
      </c>
      <c r="AM101" s="59">
        <f t="shared" si="59"/>
        <v>630.92282311259237</v>
      </c>
      <c r="AN101" s="59">
        <f ca="1">AVERAGE(OFFSET($AM$3,0,0,'Données projet'!$E$10+1,1))-AVERAGE(OFFSET($H$3,0,0,'Données projet'!$E$10+1,1))</f>
        <v>335.67808000437594</v>
      </c>
      <c r="AO101" s="59">
        <f t="shared" si="90"/>
        <v>290.40784797219641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102.13757753627667</v>
      </c>
      <c r="AV101" s="21">
        <f>EXP(-LN(2)/25)*AV100+(1-EXP(-LN(2)/25))/(LN(2)/25)*Calculateur!AQ101*Calculateur!AS101*VLOOKUP('Données projet'!$B$10,Paramètres!$A$1:$I$89,3,0)*0.475*44/12</f>
        <v>31.401950528752991</v>
      </c>
      <c r="AW101" s="21">
        <f>EXP(-LN(2)/2)*AW100+(1-EXP(-LN(2)/2))/(LN(2)/2)*AQ101*AT101*VLOOKUP('Données projet'!$B$10,Paramètres!$A$1:$I$89,3,0)*0.475*44/12</f>
        <v>2.5347644501967759</v>
      </c>
      <c r="AX101" s="21">
        <f t="shared" si="60"/>
        <v>136.07429251522643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3.4106051316484809E-13</v>
      </c>
      <c r="O102" s="13">
        <f>N102*VLOOKUP('Données projet'!$B$9,Paramètres!$A$1:$I$89,3,0)*VLOOKUP('Données projet'!$B$9,Paramètres!$A$1:$I$89,5,0)</f>
        <v>1.9065282685915009E-13</v>
      </c>
      <c r="P102" s="13">
        <f t="shared" si="87"/>
        <v>2.6568987209435707E-12</v>
      </c>
      <c r="Q102" s="20">
        <f t="shared" si="107"/>
        <v>4.959485612423072E-12</v>
      </c>
      <c r="R102" s="59">
        <f t="shared" si="55"/>
        <v>293.33333333333826</v>
      </c>
      <c r="S102" s="59">
        <f ca="1">AVERAGE(OFFSET($R$3,0,0,'Données projet'!$E$9+1,1))-AVERAGE(OFFSET($H$3,0,0,'Données projet'!$E$9+1,1))</f>
        <v>404.93035784529889</v>
      </c>
      <c r="T102" s="59">
        <f t="shared" si="88"/>
        <v>534.37689844719353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101.20447843417251</v>
      </c>
      <c r="AA102" s="21">
        <f>EXP(-LN(2)/25)*AA101+(1-EXP(-LN(2)/25))/(LN(2)/25)*Calculateur!V102*Calculateur!X102*VLOOKUP('Données projet'!$B$9,Paramètres!$A$1:$I$89,3,0)*0.475*44/12</f>
        <v>24.410048204644127</v>
      </c>
      <c r="AB102" s="21">
        <f>EXP(-LN(2)/2)*AB101+(1-EXP(-LN(2)/2))/(LN(2)/2)*V102*Y102*VLOOKUP('Données projet'!$B$9,Paramètres!$A$1:$I$89,3,0)*0.475*44/12</f>
        <v>1.5427114340265059E-5</v>
      </c>
      <c r="AC102" s="22">
        <f t="shared" si="57"/>
        <v>125.61454206593098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8.9230000000000018</v>
      </c>
      <c r="AI102" s="13">
        <f>IF('Données projet'!$A$62&gt;35,AI101+AH102-AQ101,IF(A102&lt;'Données projet'!$A$62,$AF$205^A102,IF(A102='Données projet'!$A$62,'Données projet'!$B$62,AI101+AH102-AQ101)))</f>
        <v>338.58399999999989</v>
      </c>
      <c r="AJ102" s="13">
        <f>AI102*VLOOKUP('Données projet'!$B$10,Paramètres!$A$1:$I$89,3,0)*VLOOKUP('Données projet'!$B$10,Paramètres!$A$1:$I$89,5,0)</f>
        <v>158.45731199999994</v>
      </c>
      <c r="AK102" s="13">
        <f t="shared" si="89"/>
        <v>40.494361860594289</v>
      </c>
      <c r="AL102" s="20">
        <f t="shared" si="58"/>
        <v>346.50749864053495</v>
      </c>
      <c r="AM102" s="59">
        <f t="shared" si="59"/>
        <v>639.84083197386826</v>
      </c>
      <c r="AN102" s="59">
        <f ca="1">AVERAGE(OFFSET($AM$3,0,0,'Données projet'!$E$10+1,1))-AVERAGE(OFFSET($H$3,0,0,'Données projet'!$E$10+1,1))</f>
        <v>335.67808000437594</v>
      </c>
      <c r="AO102" s="59">
        <f t="shared" si="90"/>
        <v>290.40784797219641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100.13472193856119</v>
      </c>
      <c r="AV102" s="21">
        <f>EXP(-LN(2)/25)*AV101+(1-EXP(-LN(2)/25))/(LN(2)/25)*Calculateur!AQ102*Calculateur!AS102*VLOOKUP('Données projet'!$B$10,Paramètres!$A$1:$I$89,3,0)*0.475*44/12</f>
        <v>30.543262540187431</v>
      </c>
      <c r="AW102" s="21">
        <f>EXP(-LN(2)/2)*AW101+(1-EXP(-LN(2)/2))/(LN(2)/2)*AQ102*AT102*VLOOKUP('Données projet'!$B$10,Paramètres!$A$1:$I$89,3,0)*0.475*44/12</f>
        <v>1.7923491314447311</v>
      </c>
      <c r="AX102" s="21">
        <f t="shared" si="60"/>
        <v>132.47033361019334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3.4106051316484809E-13</v>
      </c>
      <c r="O103" s="13">
        <f>N103*VLOOKUP('Données projet'!$B$9,Paramètres!$A$1:$I$89,3,0)*VLOOKUP('Données projet'!$B$9,Paramètres!$A$1:$I$89,5,0)</f>
        <v>1.9065282685915009E-13</v>
      </c>
      <c r="P103" s="13">
        <f t="shared" si="87"/>
        <v>2.6568987209435707E-12</v>
      </c>
      <c r="Q103" s="20">
        <f t="shared" si="107"/>
        <v>4.959485612423072E-12</v>
      </c>
      <c r="R103" s="59">
        <f t="shared" si="55"/>
        <v>293.33333333333826</v>
      </c>
      <c r="S103" s="59">
        <f ca="1">AVERAGE(OFFSET($R$3,0,0,'Données projet'!$E$9+1,1))-AVERAGE(OFFSET($H$3,0,0,'Données projet'!$E$9+1,1))</f>
        <v>404.93035784529889</v>
      </c>
      <c r="T103" s="59">
        <f t="shared" si="88"/>
        <v>534.37689844719353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99.219920340715035</v>
      </c>
      <c r="AA103" s="21">
        <f>EXP(-LN(2)/25)*AA102+(1-EXP(-LN(2)/25))/(LN(2)/25)*Calculateur!V103*Calculateur!X103*VLOOKUP('Données projet'!$B$9,Paramètres!$A$1:$I$89,3,0)*0.475*44/12</f>
        <v>23.742554152819487</v>
      </c>
      <c r="AB103" s="21">
        <f>EXP(-LN(2)/2)*AB102+(1-EXP(-LN(2)/2))/(LN(2)/2)*V103*Y103*VLOOKUP('Données projet'!$B$9,Paramètres!$A$1:$I$89,3,0)*0.475*44/12</f>
        <v>1.0908617164141655E-5</v>
      </c>
      <c r="AC103" s="22">
        <f t="shared" si="57"/>
        <v>122.9624854021517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8.9230000000000018</v>
      </c>
      <c r="AI103" s="13">
        <f>IF('Données projet'!$A$62&gt;35,AI102+AH103-AQ102,IF(A103&lt;'Données projet'!$A$62,$AF$205^A103,IF(A103='Données projet'!$A$62,'Données projet'!$B$62,AI102+AH103-AQ102)))</f>
        <v>347.50699999999989</v>
      </c>
      <c r="AJ103" s="13">
        <f>AI103*VLOOKUP('Données projet'!$B$10,Paramètres!$A$1:$I$89,3,0)*VLOOKUP('Données projet'!$B$10,Paramètres!$A$1:$I$89,5,0)</f>
        <v>162.63327599999994</v>
      </c>
      <c r="AK103" s="13">
        <f t="shared" si="89"/>
        <v>41.435892702614055</v>
      </c>
      <c r="AL103" s="20">
        <f t="shared" si="58"/>
        <v>355.42046882371937</v>
      </c>
      <c r="AM103" s="59">
        <f t="shared" si="59"/>
        <v>648.75380215705263</v>
      </c>
      <c r="AN103" s="59">
        <f ca="1">AVERAGE(OFFSET($AM$3,0,0,'Données projet'!$E$10+1,1))-AVERAGE(OFFSET($H$3,0,0,'Données projet'!$E$10+1,1))</f>
        <v>335.67808000437594</v>
      </c>
      <c r="AO103" s="59">
        <f t="shared" si="90"/>
        <v>290.40784797219641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98.171141117495608</v>
      </c>
      <c r="AV103" s="21">
        <f>EXP(-LN(2)/25)*AV102+(1-EXP(-LN(2)/25))/(LN(2)/25)*Calculateur!AQ103*Calculateur!AS103*VLOOKUP('Données projet'!$B$10,Paramètres!$A$1:$I$89,3,0)*0.475*44/12</f>
        <v>29.708055419825637</v>
      </c>
      <c r="AW103" s="21">
        <f>EXP(-LN(2)/2)*AW102+(1-EXP(-LN(2)/2))/(LN(2)/2)*AQ103*AT103*VLOOKUP('Données projet'!$B$10,Paramètres!$A$1:$I$89,3,0)*0.475*44/12</f>
        <v>1.2673822250983879</v>
      </c>
      <c r="AX103" s="21">
        <f t="shared" si="60"/>
        <v>129.14657876241964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3.4106051316484809E-13</v>
      </c>
      <c r="O104" s="13">
        <f>N104*VLOOKUP('Données projet'!$B$9,Paramètres!$A$1:$I$89,3,0)*VLOOKUP('Données projet'!$B$9,Paramètres!$A$1:$I$89,5,0)</f>
        <v>1.9065282685915009E-13</v>
      </c>
      <c r="P104" s="13">
        <f t="shared" si="87"/>
        <v>2.6568987209435707E-12</v>
      </c>
      <c r="Q104" s="20">
        <f t="shared" si="107"/>
        <v>4.959485612423072E-12</v>
      </c>
      <c r="R104" s="59">
        <f t="shared" si="55"/>
        <v>293.33333333333826</v>
      </c>
      <c r="S104" s="59">
        <f ca="1">AVERAGE(OFFSET($R$3,0,0,'Données projet'!$E$9+1,1))-AVERAGE(OFFSET($H$3,0,0,'Données projet'!$E$9+1,1))</f>
        <v>404.93035784529889</v>
      </c>
      <c r="T104" s="59">
        <f t="shared" si="88"/>
        <v>534.37689844719353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97.274278221009354</v>
      </c>
      <c r="AA104" s="21">
        <f>EXP(-LN(2)/25)*AA103+(1-EXP(-LN(2)/25))/(LN(2)/25)*Calculateur!V104*Calculateur!X104*VLOOKUP('Données projet'!$B$9,Paramètres!$A$1:$I$89,3,0)*0.475*44/12</f>
        <v>23.093312760943981</v>
      </c>
      <c r="AB104" s="21">
        <f>EXP(-LN(2)/2)*AB103+(1-EXP(-LN(2)/2))/(LN(2)/2)*V104*Y104*VLOOKUP('Données projet'!$B$9,Paramètres!$A$1:$I$89,3,0)*0.475*44/12</f>
        <v>7.7135571701325297E-6</v>
      </c>
      <c r="AC104" s="22">
        <f t="shared" si="57"/>
        <v>120.36759869551049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>
        <f>VLOOKUP(A104,'Données projet'!$A$61:$I$81,2,0)</f>
        <v>356.43</v>
      </c>
      <c r="AG104" s="12">
        <f>VLOOKUP(A104,'Données projet'!$A$61:$I$81,9,0)</f>
        <v>8.9230000000000018</v>
      </c>
      <c r="AH104" s="12">
        <f t="array" ref="AH104">INDEX(AG:AG,MIN(IF(ISNUMBER(AG104:AG300),ROW(AG104:AG300),"")))</f>
        <v>8.9230000000000018</v>
      </c>
      <c r="AI104" s="13">
        <f>IF('Données projet'!$A$62&gt;35,AI103+AH104-AQ103,IF(A104&lt;'Données projet'!$A$62,$AF$205^A104,IF(A104='Données projet'!$A$62,'Données projet'!$B$62,AI103+AH104-AQ103)))</f>
        <v>356.42999999999989</v>
      </c>
      <c r="AJ104" s="13">
        <f>AI104*VLOOKUP('Données projet'!$B$10,Paramètres!$A$1:$I$89,3,0)*VLOOKUP('Données projet'!$B$10,Paramètres!$A$1:$I$89,5,0)</f>
        <v>166.80923999999996</v>
      </c>
      <c r="AK104" s="13">
        <f t="shared" si="89"/>
        <v>42.374613349678505</v>
      </c>
      <c r="AL104" s="20">
        <f t="shared" si="58"/>
        <v>364.32854458402329</v>
      </c>
      <c r="AM104" s="59">
        <f t="shared" si="59"/>
        <v>657.66187791735661</v>
      </c>
      <c r="AN104" s="59">
        <f ca="1">AVERAGE(OFFSET($AM$3,0,0,'Données projet'!$E$10+1,1))-AVERAGE(OFFSET($H$3,0,0,'Données projet'!$E$10+1,1))</f>
        <v>335.67808000437594</v>
      </c>
      <c r="AO104" s="59">
        <f t="shared" si="90"/>
        <v>290.40784797219641</v>
      </c>
      <c r="AP104" s="15">
        <f>IF(ISNA(VLOOKUP(A104,'Données projet'!$A$61:$I$81,3,0)),0,VLOOKUP(A104,'Données projet'!$A$61:$I$81,3,0))</f>
        <v>8</v>
      </c>
      <c r="AQ104" s="15">
        <f>IF(ISNA(VLOOKUP(A104,'Données projet'!$A$61:$I$81,4,0)),0,VLOOKUP(A104,'Données projet'!$A$61:$I$81,4,0))</f>
        <v>356.43</v>
      </c>
      <c r="AR104" s="16">
        <f>IF(ISNA(VLOOKUP(A104,'Données projet'!$A$61:$I$81,5,0)),0%,VLOOKUP(A104,'Données projet'!$A$61:$I$81,5,0)*VLOOKUP('Données projet'!$B$10,Paramètres!$A$1:$I$89,7,0))</f>
        <v>0.33</v>
      </c>
      <c r="AS104" s="16">
        <f>IF(ISNA(VLOOKUP(A104,'Données projet'!$A$61:$I$81,6,0)),0%,VLOOKUP(A104,'Données projet'!$A$61:$I$81,6,0)*VLOOKUP('Données projet'!$B$10,Paramètres!$A$1:$I$89,7,0))</f>
        <v>0.11000000000000001</v>
      </c>
      <c r="AT104" s="16">
        <f>IF(ISNA(VLOOKUP(A104,'Données projet'!$A$61:$I$81,7,0)),0%,VLOOKUP(A104,'Données projet'!$A$61:$I$81,7,0))</f>
        <v>0.2</v>
      </c>
      <c r="AU104" s="21">
        <f>EXP(-LN(2)/35)*AU103+(1-EXP(-LN(2)/35))/(LN(2)/35)*AQ104*AR104*VLOOKUP('Données projet'!$B$10,Paramètres!$A$1:$I$89,3,0)*0.475*44/12</f>
        <v>169.26952376421667</v>
      </c>
      <c r="AV104" s="21">
        <f>EXP(-LN(2)/25)*AV103+(1-EXP(-LN(2)/25))/(LN(2)/25)*Calculateur!AQ104*Calculateur!AS104*VLOOKUP('Données projet'!$B$10,Paramètres!$A$1:$I$89,3,0)*0.475*44/12</f>
        <v>53.140999636744255</v>
      </c>
      <c r="AW104" s="21">
        <f>EXP(-LN(2)/2)*AW103+(1-EXP(-LN(2)/2))/(LN(2)/2)*AQ104*AT104*VLOOKUP('Données projet'!$B$10,Paramètres!$A$1:$I$89,3,0)*0.475*44/12</f>
        <v>38.669536376491102</v>
      </c>
      <c r="AX104" s="21">
        <f t="shared" si="60"/>
        <v>261.08005977745205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3.4106051316484809E-13</v>
      </c>
      <c r="O105" s="13">
        <f>N105*VLOOKUP('Données projet'!$B$9,Paramètres!$A$1:$I$89,3,0)*VLOOKUP('Données projet'!$B$9,Paramètres!$A$1:$I$89,5,0)</f>
        <v>1.9065282685915009E-13</v>
      </c>
      <c r="P105" s="13">
        <f t="shared" si="87"/>
        <v>2.6568987209435707E-12</v>
      </c>
      <c r="Q105" s="20">
        <f t="shared" si="107"/>
        <v>4.959485612423072E-12</v>
      </c>
      <c r="R105" s="59">
        <f t="shared" si="55"/>
        <v>293.33333333333826</v>
      </c>
      <c r="S105" s="59">
        <f ca="1">AVERAGE(OFFSET($R$3,0,0,'Données projet'!$E$9+1,1))-AVERAGE(OFFSET($H$3,0,0,'Données projet'!$E$9+1,1))</f>
        <v>404.93035784529889</v>
      </c>
      <c r="T105" s="59">
        <f t="shared" si="88"/>
        <v>534.37689844719353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95.366788956546586</v>
      </c>
      <c r="AA105" s="21">
        <f>EXP(-LN(2)/25)*AA104+(1-EXP(-LN(2)/25))/(LN(2)/25)*Calculateur!V105*Calculateur!X105*VLOOKUP('Données projet'!$B$9,Paramètres!$A$1:$I$89,3,0)*0.475*44/12</f>
        <v>22.461824909071431</v>
      </c>
      <c r="AB105" s="21">
        <f>EXP(-LN(2)/2)*AB104+(1-EXP(-LN(2)/2))/(LN(2)/2)*V105*Y105*VLOOKUP('Données projet'!$B$9,Paramètres!$A$1:$I$89,3,0)*0.475*44/12</f>
        <v>5.4543085820708277E-6</v>
      </c>
      <c r="AC105" s="22">
        <f t="shared" si="57"/>
        <v>117.8286193199266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-5.3205440053716299E-14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335.67808000437594</v>
      </c>
      <c r="AO105" s="59">
        <f t="shared" si="90"/>
        <v>290.40784797219641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165.95025164741537</v>
      </c>
      <c r="AV105" s="21">
        <f>EXP(-LN(2)/25)*AV104+(1-EXP(-LN(2)/25))/(LN(2)/25)*Calculateur!AQ105*Calculateur!AS105*VLOOKUP('Données projet'!$B$10,Paramètres!$A$1:$I$89,3,0)*0.475*44/12</f>
        <v>51.687856207113768</v>
      </c>
      <c r="AW105" s="21">
        <f>EXP(-LN(2)/2)*AW104+(1-EXP(-LN(2)/2))/(LN(2)/2)*AQ105*AT105*VLOOKUP('Données projet'!$B$10,Paramètres!$A$1:$I$89,3,0)*0.475*44/12</f>
        <v>27.343491397156736</v>
      </c>
      <c r="AX105" s="21">
        <f t="shared" si="60"/>
        <v>244.98159925168588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3.4106051316484809E-13</v>
      </c>
      <c r="O106" s="13">
        <f>N106*VLOOKUP('Données projet'!$B$9,Paramètres!$A$1:$I$89,3,0)*VLOOKUP('Données projet'!$B$9,Paramètres!$A$1:$I$89,5,0)</f>
        <v>1.9065282685915009E-13</v>
      </c>
      <c r="P106" s="13">
        <f t="shared" si="87"/>
        <v>2.6568987209435707E-12</v>
      </c>
      <c r="Q106" s="20">
        <f t="shared" si="107"/>
        <v>4.959485612423072E-12</v>
      </c>
      <c r="R106" s="59">
        <f t="shared" si="55"/>
        <v>293.33333333333826</v>
      </c>
      <c r="S106" s="59">
        <f ca="1">AVERAGE(OFFSET($R$3,0,0,'Données projet'!$E$9+1,1))-AVERAGE(OFFSET($H$3,0,0,'Données projet'!$E$9+1,1))</f>
        <v>404.93035784529889</v>
      </c>
      <c r="T106" s="59">
        <f t="shared" si="88"/>
        <v>534.37689844719353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93.496704393106356</v>
      </c>
      <c r="AA106" s="21">
        <f>EXP(-LN(2)/25)*AA105+(1-EXP(-LN(2)/25))/(LN(2)/25)*Calculateur!V106*Calculateur!X106*VLOOKUP('Données projet'!$B$9,Paramètres!$A$1:$I$89,3,0)*0.475*44/12</f>
        <v>21.847605125716839</v>
      </c>
      <c r="AB106" s="21">
        <f>EXP(-LN(2)/2)*AB105+(1-EXP(-LN(2)/2))/(LN(2)/2)*V106*Y106*VLOOKUP('Données projet'!$B$9,Paramètres!$A$1:$I$89,3,0)*0.475*44/12</f>
        <v>3.8567785850662649E-6</v>
      </c>
      <c r="AC106" s="22">
        <f t="shared" si="57"/>
        <v>115.34431337560179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-5.3205440053716299E-14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335.67808000437594</v>
      </c>
      <c r="AO106" s="59">
        <f t="shared" si="90"/>
        <v>290.40784797219641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162.69606843226845</v>
      </c>
      <c r="AV106" s="21">
        <f>EXP(-LN(2)/25)*AV105+(1-EXP(-LN(2)/25))/(LN(2)/25)*Calculateur!AQ106*Calculateur!AS106*VLOOKUP('Données projet'!$B$10,Paramètres!$A$1:$I$89,3,0)*0.475*44/12</f>
        <v>50.274449060984018</v>
      </c>
      <c r="AW106" s="21">
        <f>EXP(-LN(2)/2)*AW105+(1-EXP(-LN(2)/2))/(LN(2)/2)*AQ106*AT106*VLOOKUP('Données projet'!$B$10,Paramètres!$A$1:$I$89,3,0)*0.475*44/12</f>
        <v>19.334768188245555</v>
      </c>
      <c r="AX106" s="21">
        <f t="shared" si="60"/>
        <v>232.30528568149802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3.4106051316484809E-13</v>
      </c>
      <c r="O107" s="13">
        <f>N107*VLOOKUP('Données projet'!$B$9,Paramètres!$A$1:$I$89,3,0)*VLOOKUP('Données projet'!$B$9,Paramètres!$A$1:$I$89,5,0)</f>
        <v>1.9065282685915009E-13</v>
      </c>
      <c r="P107" s="13">
        <f t="shared" si="87"/>
        <v>2.6568987209435707E-12</v>
      </c>
      <c r="Q107" s="20">
        <f t="shared" si="107"/>
        <v>4.959485612423072E-12</v>
      </c>
      <c r="R107" s="59">
        <f t="shared" si="55"/>
        <v>293.33333333333826</v>
      </c>
      <c r="S107" s="59">
        <f ca="1">AVERAGE(OFFSET($R$3,0,0,'Données projet'!$E$9+1,1))-AVERAGE(OFFSET($H$3,0,0,'Données projet'!$E$9+1,1))</f>
        <v>404.93035784529889</v>
      </c>
      <c r="T107" s="59">
        <f t="shared" si="88"/>
        <v>534.37689844719353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91.663291047316235</v>
      </c>
      <c r="AA107" s="21">
        <f>EXP(-LN(2)/25)*AA106+(1-EXP(-LN(2)/25))/(LN(2)/25)*Calculateur!V107*Calculateur!X107*VLOOKUP('Données projet'!$B$9,Paramètres!$A$1:$I$89,3,0)*0.475*44/12</f>
        <v>21.250181214638491</v>
      </c>
      <c r="AB107" s="21">
        <f>EXP(-LN(2)/2)*AB106+(1-EXP(-LN(2)/2))/(LN(2)/2)*V107*Y107*VLOOKUP('Données projet'!$B$9,Paramètres!$A$1:$I$89,3,0)*0.475*44/12</f>
        <v>2.7271542910354138E-6</v>
      </c>
      <c r="AC107" s="22">
        <f t="shared" si="57"/>
        <v>112.91347498910902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-5.3205440053716299E-14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335.67808000437594</v>
      </c>
      <c r="AO107" s="59">
        <f t="shared" si="90"/>
        <v>290.40784797219641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159.50569776511477</v>
      </c>
      <c r="AV107" s="21">
        <f>EXP(-LN(2)/25)*AV106+(1-EXP(-LN(2)/25))/(LN(2)/25)*Calculateur!AQ107*Calculateur!AS107*VLOOKUP('Données projet'!$B$10,Paramètres!$A$1:$I$89,3,0)*0.475*44/12</f>
        <v>48.899691607593041</v>
      </c>
      <c r="AW107" s="21">
        <f>EXP(-LN(2)/2)*AW106+(1-EXP(-LN(2)/2))/(LN(2)/2)*AQ107*AT107*VLOOKUP('Données projet'!$B$10,Paramètres!$A$1:$I$89,3,0)*0.475*44/12</f>
        <v>13.67174569857837</v>
      </c>
      <c r="AX107" s="21">
        <f t="shared" si="60"/>
        <v>222.07713507128619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3.4106051316484809E-13</v>
      </c>
      <c r="O108" s="13">
        <f>N108*VLOOKUP('Données projet'!$B$9,Paramètres!$A$1:$I$89,3,0)*VLOOKUP('Données projet'!$B$9,Paramètres!$A$1:$I$89,5,0)</f>
        <v>1.9065282685915009E-13</v>
      </c>
      <c r="P108" s="13">
        <f t="shared" si="87"/>
        <v>2.6568987209435707E-12</v>
      </c>
      <c r="Q108" s="20">
        <f t="shared" si="107"/>
        <v>4.959485612423072E-12</v>
      </c>
      <c r="R108" s="59">
        <f t="shared" si="55"/>
        <v>293.33333333333826</v>
      </c>
      <c r="S108" s="59">
        <f ca="1">AVERAGE(OFFSET($R$3,0,0,'Données projet'!$E$9+1,1))-AVERAGE(OFFSET($H$3,0,0,'Données projet'!$E$9+1,1))</f>
        <v>404.93035784529889</v>
      </c>
      <c r="T108" s="59">
        <f t="shared" si="88"/>
        <v>534.37689844719353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89.865829818965338</v>
      </c>
      <c r="AA108" s="21">
        <f>EXP(-LN(2)/25)*AA107+(1-EXP(-LN(2)/25))/(LN(2)/25)*Calculateur!V108*Calculateur!X108*VLOOKUP('Données projet'!$B$9,Paramètres!$A$1:$I$89,3,0)*0.475*44/12</f>
        <v>20.669093891825739</v>
      </c>
      <c r="AB108" s="21">
        <f>EXP(-LN(2)/2)*AB107+(1-EXP(-LN(2)/2))/(LN(2)/2)*V108*Y108*VLOOKUP('Données projet'!$B$9,Paramètres!$A$1:$I$89,3,0)*0.475*44/12</f>
        <v>1.9283892925331324E-6</v>
      </c>
      <c r="AC108" s="22">
        <f t="shared" si="57"/>
        <v>110.53492563918037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-5.3205440053716299E-14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335.67808000437594</v>
      </c>
      <c r="AO108" s="59">
        <f t="shared" si="90"/>
        <v>290.40784797219641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156.37788832081003</v>
      </c>
      <c r="AV108" s="21">
        <f>EXP(-LN(2)/25)*AV107+(1-EXP(-LN(2)/25))/(LN(2)/25)*Calculateur!AQ108*Calculateur!AS108*VLOOKUP('Données projet'!$B$10,Paramètres!$A$1:$I$89,3,0)*0.475*44/12</f>
        <v>47.562526969060393</v>
      </c>
      <c r="AW108" s="21">
        <f>EXP(-LN(2)/2)*AW107+(1-EXP(-LN(2)/2))/(LN(2)/2)*AQ108*AT108*VLOOKUP('Données projet'!$B$10,Paramètres!$A$1:$I$89,3,0)*0.475*44/12</f>
        <v>9.6673840941227791</v>
      </c>
      <c r="AX108" s="21">
        <f t="shared" si="60"/>
        <v>213.60779938399321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3.4106051316484809E-13</v>
      </c>
      <c r="O109" s="13">
        <f>N109*VLOOKUP('Données projet'!$B$9,Paramètres!$A$1:$I$89,3,0)*VLOOKUP('Données projet'!$B$9,Paramètres!$A$1:$I$89,5,0)</f>
        <v>1.9065282685915009E-13</v>
      </c>
      <c r="P109" s="13">
        <f t="shared" si="87"/>
        <v>2.6568987209435707E-12</v>
      </c>
      <c r="Q109" s="20">
        <f t="shared" si="107"/>
        <v>4.959485612423072E-12</v>
      </c>
      <c r="R109" s="59">
        <f t="shared" si="55"/>
        <v>293.33333333333826</v>
      </c>
      <c r="S109" s="59">
        <f ca="1">AVERAGE(OFFSET($R$3,0,0,'Données projet'!$E$9+1,1))-AVERAGE(OFFSET($H$3,0,0,'Données projet'!$E$9+1,1))</f>
        <v>404.93035784529889</v>
      </c>
      <c r="T109" s="59">
        <f t="shared" si="88"/>
        <v>534.37689844719353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88.10361570895931</v>
      </c>
      <c r="AA109" s="21">
        <f>EXP(-LN(2)/25)*AA108+(1-EXP(-LN(2)/25))/(LN(2)/25)*Calculateur!V109*Calculateur!X109*VLOOKUP('Données projet'!$B$9,Paramètres!$A$1:$I$89,3,0)*0.475*44/12</f>
        <v>20.103896432413357</v>
      </c>
      <c r="AB109" s="21">
        <f>EXP(-LN(2)/2)*AB108+(1-EXP(-LN(2)/2))/(LN(2)/2)*V109*Y109*VLOOKUP('Données projet'!$B$9,Paramètres!$A$1:$I$89,3,0)*0.475*44/12</f>
        <v>1.3635771455177069E-6</v>
      </c>
      <c r="AC109" s="22">
        <f t="shared" si="57"/>
        <v>108.2075135049498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-5.3205440053716299E-14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335.67808000437594</v>
      </c>
      <c r="AO109" s="59">
        <f t="shared" si="90"/>
        <v>290.40784797219641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153.31141331193271</v>
      </c>
      <c r="AV109" s="21">
        <f>EXP(-LN(2)/25)*AV108+(1-EXP(-LN(2)/25))/(LN(2)/25)*Calculateur!AQ109*Calculateur!AS109*VLOOKUP('Données projet'!$B$10,Paramètres!$A$1:$I$89,3,0)*0.475*44/12</f>
        <v>46.261927167886846</v>
      </c>
      <c r="AW109" s="21">
        <f>EXP(-LN(2)/2)*AW108+(1-EXP(-LN(2)/2))/(LN(2)/2)*AQ109*AT109*VLOOKUP('Données projet'!$B$10,Paramètres!$A$1:$I$89,3,0)*0.475*44/12</f>
        <v>6.8358728492891867</v>
      </c>
      <c r="AX109" s="21">
        <f t="shared" si="60"/>
        <v>206.40921332910875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3.4106051316484809E-13</v>
      </c>
      <c r="O110" s="13">
        <f>N110*VLOOKUP('Données projet'!$B$9,Paramètres!$A$1:$I$89,3,0)*VLOOKUP('Données projet'!$B$9,Paramètres!$A$1:$I$89,5,0)</f>
        <v>1.9065282685915009E-13</v>
      </c>
      <c r="P110" s="13">
        <f t="shared" si="87"/>
        <v>2.6568987209435707E-12</v>
      </c>
      <c r="Q110" s="20">
        <f t="shared" si="107"/>
        <v>4.959485612423072E-12</v>
      </c>
      <c r="R110" s="59">
        <f t="shared" si="55"/>
        <v>293.33333333333826</v>
      </c>
      <c r="S110" s="59">
        <f ca="1">AVERAGE(OFFSET($R$3,0,0,'Données projet'!$E$9+1,1))-AVERAGE(OFFSET($H$3,0,0,'Données projet'!$E$9+1,1))</f>
        <v>404.93035784529889</v>
      </c>
      <c r="T110" s="59">
        <f t="shared" si="88"/>
        <v>534.37689844719353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86.37595754280602</v>
      </c>
      <c r="AA110" s="21">
        <f>EXP(-LN(2)/25)*AA109+(1-EXP(-LN(2)/25))/(LN(2)/25)*Calculateur!V110*Calculateur!X110*VLOOKUP('Données projet'!$B$9,Paramètres!$A$1:$I$89,3,0)*0.475*44/12</f>
        <v>19.554154327251048</v>
      </c>
      <c r="AB110" s="21">
        <f>EXP(-LN(2)/2)*AB109+(1-EXP(-LN(2)/2))/(LN(2)/2)*V110*Y110*VLOOKUP('Données projet'!$B$9,Paramètres!$A$1:$I$89,3,0)*0.475*44/12</f>
        <v>9.6419464626656622E-7</v>
      </c>
      <c r="AC110" s="22">
        <f t="shared" si="57"/>
        <v>105.9301128342517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-5.3205440053716299E-14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335.67808000437594</v>
      </c>
      <c r="AO110" s="59">
        <f t="shared" si="90"/>
        <v>290.40784797219641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150.3050700076144</v>
      </c>
      <c r="AV110" s="21">
        <f>EXP(-LN(2)/25)*AV109+(1-EXP(-LN(2)/25))/(LN(2)/25)*Calculateur!AQ110*Calculateur!AS110*VLOOKUP('Données projet'!$B$10,Paramètres!$A$1:$I$89,3,0)*0.475*44/12</f>
        <v>44.996892336671962</v>
      </c>
      <c r="AW110" s="21">
        <f>EXP(-LN(2)/2)*AW109+(1-EXP(-LN(2)/2))/(LN(2)/2)*AQ110*AT110*VLOOKUP('Données projet'!$B$10,Paramètres!$A$1:$I$89,3,0)*0.475*44/12</f>
        <v>4.8336920470613904</v>
      </c>
      <c r="AX110" s="21">
        <f t="shared" si="60"/>
        <v>200.13565439134777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3.4106051316484809E-13</v>
      </c>
      <c r="O111" s="13">
        <f>N111*VLOOKUP('Données projet'!$B$9,Paramètres!$A$1:$I$89,3,0)*VLOOKUP('Données projet'!$B$9,Paramètres!$A$1:$I$89,5,0)</f>
        <v>1.9065282685915009E-13</v>
      </c>
      <c r="P111" s="13">
        <f t="shared" si="87"/>
        <v>2.6568987209435707E-12</v>
      </c>
      <c r="Q111" s="20">
        <f t="shared" si="107"/>
        <v>4.959485612423072E-12</v>
      </c>
      <c r="R111" s="59">
        <f t="shared" si="55"/>
        <v>293.33333333333826</v>
      </c>
      <c r="S111" s="59">
        <f ca="1">AVERAGE(OFFSET($R$3,0,0,'Données projet'!$E$9+1,1))-AVERAGE(OFFSET($H$3,0,0,'Données projet'!$E$9+1,1))</f>
        <v>404.93035784529889</v>
      </c>
      <c r="T111" s="59">
        <f t="shared" si="88"/>
        <v>534.37689844719353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84.682177699523564</v>
      </c>
      <c r="AA111" s="21">
        <f>EXP(-LN(2)/25)*AA110+(1-EXP(-LN(2)/25))/(LN(2)/25)*Calculateur!V111*Calculateur!X111*VLOOKUP('Données projet'!$B$9,Paramètres!$A$1:$I$89,3,0)*0.475*44/12</f>
        <v>19.019444948864084</v>
      </c>
      <c r="AB111" s="21">
        <f>EXP(-LN(2)/2)*AB110+(1-EXP(-LN(2)/2))/(LN(2)/2)*V111*Y111*VLOOKUP('Données projet'!$B$9,Paramètres!$A$1:$I$89,3,0)*0.475*44/12</f>
        <v>6.8178857275885346E-7</v>
      </c>
      <c r="AC111" s="22">
        <f t="shared" si="57"/>
        <v>103.70162333017623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-5.3205440053716299E-14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335.67808000437594</v>
      </c>
      <c r="AO111" s="59">
        <f t="shared" si="90"/>
        <v>290.40784797219641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147.35767926180543</v>
      </c>
      <c r="AV111" s="21">
        <f>EXP(-LN(2)/25)*AV110+(1-EXP(-LN(2)/25))/(LN(2)/25)*Calculateur!AQ111*Calculateur!AS111*VLOOKUP('Données projet'!$B$10,Paramètres!$A$1:$I$89,3,0)*0.475*44/12</f>
        <v>43.766449949441942</v>
      </c>
      <c r="AW111" s="21">
        <f>EXP(-LN(2)/2)*AW110+(1-EXP(-LN(2)/2))/(LN(2)/2)*AQ111*AT111*VLOOKUP('Données projet'!$B$10,Paramètres!$A$1:$I$89,3,0)*0.475*44/12</f>
        <v>3.4179364246445938</v>
      </c>
      <c r="AX111" s="21">
        <f t="shared" si="60"/>
        <v>194.54206563589196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3.4106051316484809E-13</v>
      </c>
      <c r="O112" s="13">
        <f>N112*VLOOKUP('Données projet'!$B$9,Paramètres!$A$1:$I$89,3,0)*VLOOKUP('Données projet'!$B$9,Paramètres!$A$1:$I$89,5,0)</f>
        <v>1.9065282685915009E-13</v>
      </c>
      <c r="P112" s="13">
        <f t="shared" si="87"/>
        <v>2.6568987209435707E-12</v>
      </c>
      <c r="Q112" s="20">
        <f t="shared" si="107"/>
        <v>4.959485612423072E-12</v>
      </c>
      <c r="R112" s="59">
        <f t="shared" si="55"/>
        <v>293.33333333333826</v>
      </c>
      <c r="S112" s="59">
        <f ca="1">AVERAGE(OFFSET($R$3,0,0,'Données projet'!$E$9+1,1))-AVERAGE(OFFSET($H$3,0,0,'Données projet'!$E$9+1,1))</f>
        <v>404.93035784529889</v>
      </c>
      <c r="T112" s="59">
        <f t="shared" si="88"/>
        <v>534.37689844719353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83.021611845864186</v>
      </c>
      <c r="AA112" s="21">
        <f>EXP(-LN(2)/25)*AA111+(1-EXP(-LN(2)/25))/(LN(2)/25)*Calculateur!V112*Calculateur!X112*VLOOKUP('Données projet'!$B$9,Paramètres!$A$1:$I$89,3,0)*0.475*44/12</f>
        <v>18.499357226548256</v>
      </c>
      <c r="AB112" s="21">
        <f>EXP(-LN(2)/2)*AB111+(1-EXP(-LN(2)/2))/(LN(2)/2)*V112*Y112*VLOOKUP('Données projet'!$B$9,Paramètres!$A$1:$I$89,3,0)*0.475*44/12</f>
        <v>4.8209732313328311E-7</v>
      </c>
      <c r="AC112" s="22">
        <f t="shared" si="57"/>
        <v>101.52096955450976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-5.3205440053716299E-14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335.67808000437594</v>
      </c>
      <c r="AO112" s="59">
        <f t="shared" si="90"/>
        <v>290.40784797219641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144.46808505079093</v>
      </c>
      <c r="AV112" s="21">
        <f>EXP(-LN(2)/25)*AV111+(1-EXP(-LN(2)/25))/(LN(2)/25)*Calculateur!AQ112*Calculateur!AS112*VLOOKUP('Données projet'!$B$10,Paramètres!$A$1:$I$89,3,0)*0.475*44/12</f>
        <v>42.56965407399688</v>
      </c>
      <c r="AW112" s="21">
        <f>EXP(-LN(2)/2)*AW111+(1-EXP(-LN(2)/2))/(LN(2)/2)*AQ112*AT112*VLOOKUP('Données projet'!$B$10,Paramètres!$A$1:$I$89,3,0)*0.475*44/12</f>
        <v>2.4168460235306957</v>
      </c>
      <c r="AX112" s="21">
        <f t="shared" si="60"/>
        <v>189.4545851483185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1.9065282685915009E-13</v>
      </c>
      <c r="P113" s="13">
        <f t="shared" si="87"/>
        <v>2.6568987209435707E-12</v>
      </c>
      <c r="Q113" s="20">
        <f t="shared" si="107"/>
        <v>4.959485612423072E-12</v>
      </c>
      <c r="R113" s="59">
        <f t="shared" si="55"/>
        <v>293.33333333333826</v>
      </c>
      <c r="S113" s="59">
        <f ca="1">AVERAGE(OFFSET($R$3,0,0,'Données projet'!$E$9+1,1))-AVERAGE(OFFSET($H$3,0,0,'Données projet'!$E$9+1,1))</f>
        <v>404.93035784529889</v>
      </c>
      <c r="T113" s="59">
        <f t="shared" si="88"/>
        <v>534.37689844719353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81.393608675749917</v>
      </c>
      <c r="AA113" s="21">
        <f>EXP(-LN(2)/25)*AA112+(1-EXP(-LN(2)/25))/(LN(2)/25)*Calculateur!V113*Calculateur!X113*VLOOKUP('Données projet'!$B$9,Paramètres!$A$1:$I$89,3,0)*0.475*44/12</f>
        <v>17.993491330349379</v>
      </c>
      <c r="AB113" s="21">
        <f>EXP(-LN(2)/2)*AB112+(1-EXP(-LN(2)/2))/(LN(2)/2)*V113*Y113*VLOOKUP('Données projet'!$B$9,Paramètres!$A$1:$I$89,3,0)*0.475*44/12</f>
        <v>3.4089428637942673E-7</v>
      </c>
      <c r="AC113" s="22">
        <f t="shared" si="57"/>
        <v>99.387100346993591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-5.3205440053716299E-14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335.67808000437594</v>
      </c>
      <c r="AO113" s="59">
        <f t="shared" si="90"/>
        <v>290.40784797219641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141.635154019776</v>
      </c>
      <c r="AV113" s="21">
        <f>EXP(-LN(2)/25)*AV112+(1-EXP(-LN(2)/25))/(LN(2)/25)*Calculateur!AQ113*Calculateur!AS113*VLOOKUP('Données projet'!$B$10,Paramètres!$A$1:$I$89,3,0)*0.475*44/12</f>
        <v>41.405584644702621</v>
      </c>
      <c r="AW113" s="21">
        <f>EXP(-LN(2)/2)*AW112+(1-EXP(-LN(2)/2))/(LN(2)/2)*AQ113*AT113*VLOOKUP('Données projet'!$B$10,Paramètres!$A$1:$I$89,3,0)*0.475*44/12</f>
        <v>1.7089682123222971</v>
      </c>
      <c r="AX113" s="21">
        <f t="shared" si="60"/>
        <v>184.74970687680093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1.9065282685915009E-13</v>
      </c>
      <c r="P114" s="13">
        <f t="shared" si="87"/>
        <v>2.6568987209435707E-12</v>
      </c>
      <c r="Q114" s="20">
        <f t="shared" si="107"/>
        <v>4.959485612423072E-12</v>
      </c>
      <c r="R114" s="59">
        <f t="shared" si="55"/>
        <v>293.33333333333826</v>
      </c>
      <c r="S114" s="59">
        <f ca="1">AVERAGE(OFFSET($R$3,0,0,'Données projet'!$E$9+1,1))-AVERAGE(OFFSET($H$3,0,0,'Données projet'!$E$9+1,1))</f>
        <v>404.93035784529889</v>
      </c>
      <c r="T114" s="59">
        <f t="shared" si="88"/>
        <v>534.37689844719353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79.797529654817694</v>
      </c>
      <c r="AA114" s="21">
        <f>EXP(-LN(2)/25)*AA113+(1-EXP(-LN(2)/25))/(LN(2)/25)*Calculateur!V114*Calculateur!X114*VLOOKUP('Données projet'!$B$9,Paramètres!$A$1:$I$89,3,0)*0.475*44/12</f>
        <v>17.501458363684389</v>
      </c>
      <c r="AB114" s="21">
        <f>EXP(-LN(2)/2)*AB113+(1-EXP(-LN(2)/2))/(LN(2)/2)*V114*Y114*VLOOKUP('Données projet'!$B$9,Paramètres!$A$1:$I$89,3,0)*0.475*44/12</f>
        <v>2.4104866156664155E-7</v>
      </c>
      <c r="AC114" s="22">
        <f t="shared" si="57"/>
        <v>97.298988259550754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-5.3205440053716299E-14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335.67808000437594</v>
      </c>
      <c r="AO114" s="59">
        <f t="shared" si="90"/>
        <v>290.40784797219641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138.85777503836195</v>
      </c>
      <c r="AV114" s="21">
        <f>EXP(-LN(2)/25)*AV113+(1-EXP(-LN(2)/25))/(LN(2)/25)*Calculateur!AQ114*Calculateur!AS114*VLOOKUP('Données projet'!$B$10,Paramètres!$A$1:$I$89,3,0)*0.475*44/12</f>
        <v>40.273346755168163</v>
      </c>
      <c r="AW114" s="21">
        <f>EXP(-LN(2)/2)*AW113+(1-EXP(-LN(2)/2))/(LN(2)/2)*AQ114*AT114*VLOOKUP('Données projet'!$B$10,Paramètres!$A$1:$I$89,3,0)*0.475*44/12</f>
        <v>1.2084230117653478</v>
      </c>
      <c r="AX114" s="21">
        <f t="shared" si="60"/>
        <v>180.33954480529545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1.9065282685915009E-13</v>
      </c>
      <c r="P115" s="13">
        <f t="shared" si="87"/>
        <v>2.6568987209435707E-12</v>
      </c>
      <c r="Q115" s="20">
        <f t="shared" si="107"/>
        <v>4.959485612423072E-12</v>
      </c>
      <c r="R115" s="59">
        <f t="shared" si="55"/>
        <v>293.33333333333826</v>
      </c>
      <c r="S115" s="59">
        <f ca="1">AVERAGE(OFFSET($R$3,0,0,'Données projet'!$E$9+1,1))-AVERAGE(OFFSET($H$3,0,0,'Données projet'!$E$9+1,1))</f>
        <v>404.93035784529889</v>
      </c>
      <c r="T115" s="59">
        <f t="shared" si="88"/>
        <v>534.37689844719353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78.232748769973881</v>
      </c>
      <c r="AA115" s="21">
        <f>EXP(-LN(2)/25)*AA114+(1-EXP(-LN(2)/25))/(LN(2)/25)*Calculateur!V115*Calculateur!X115*VLOOKUP('Données projet'!$B$9,Paramètres!$A$1:$I$89,3,0)*0.475*44/12</f>
        <v>17.022880064367744</v>
      </c>
      <c r="AB115" s="21">
        <f>EXP(-LN(2)/2)*AB114+(1-EXP(-LN(2)/2))/(LN(2)/2)*V115*Y115*VLOOKUP('Données projet'!$B$9,Paramètres!$A$1:$I$89,3,0)*0.475*44/12</f>
        <v>1.7044714318971336E-7</v>
      </c>
      <c r="AC115" s="22">
        <f t="shared" si="57"/>
        <v>95.255629004788759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-5.3205440053716299E-14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335.67808000437594</v>
      </c>
      <c r="AO115" s="59">
        <f t="shared" si="90"/>
        <v>290.40784797219641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136.13485876473953</v>
      </c>
      <c r="AV115" s="21">
        <f>EXP(-LN(2)/25)*AV114+(1-EXP(-LN(2)/25))/(LN(2)/25)*Calculateur!AQ115*Calculateur!AS115*VLOOKUP('Données projet'!$B$10,Paramètres!$A$1:$I$89,3,0)*0.475*44/12</f>
        <v>39.172069970264829</v>
      </c>
      <c r="AW115" s="21">
        <f>EXP(-LN(2)/2)*AW114+(1-EXP(-LN(2)/2))/(LN(2)/2)*AQ115*AT115*VLOOKUP('Données projet'!$B$10,Paramètres!$A$1:$I$89,3,0)*0.475*44/12</f>
        <v>0.85448410616114856</v>
      </c>
      <c r="AX115" s="21">
        <f t="shared" si="60"/>
        <v>176.16141284116551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1.9065282685915009E-13</v>
      </c>
      <c r="P116" s="13">
        <f t="shared" si="87"/>
        <v>2.6568987209435707E-12</v>
      </c>
      <c r="Q116" s="20">
        <f t="shared" si="107"/>
        <v>4.959485612423072E-12</v>
      </c>
      <c r="R116" s="59">
        <f t="shared" si="55"/>
        <v>293.33333333333826</v>
      </c>
      <c r="S116" s="59">
        <f ca="1">AVERAGE(OFFSET($R$3,0,0,'Données projet'!$E$9+1,1))-AVERAGE(OFFSET($H$3,0,0,'Données projet'!$E$9+1,1))</f>
        <v>404.93035784529889</v>
      </c>
      <c r="T116" s="59">
        <f t="shared" si="88"/>
        <v>534.37689844719353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76.698652283859758</v>
      </c>
      <c r="AA116" s="21">
        <f>EXP(-LN(2)/25)*AA115+(1-EXP(-LN(2)/25))/(LN(2)/25)*Calculateur!V116*Calculateur!X116*VLOOKUP('Données projet'!$B$9,Paramètres!$A$1:$I$89,3,0)*0.475*44/12</f>
        <v>16.557388513813251</v>
      </c>
      <c r="AB116" s="21">
        <f>EXP(-LN(2)/2)*AB115+(1-EXP(-LN(2)/2))/(LN(2)/2)*V116*Y116*VLOOKUP('Données projet'!$B$9,Paramètres!$A$1:$I$89,3,0)*0.475*44/12</f>
        <v>1.2052433078332078E-7</v>
      </c>
      <c r="AC116" s="22">
        <f t="shared" si="57"/>
        <v>93.256040918197343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-5.3205440053716299E-14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335.67808000437594</v>
      </c>
      <c r="AO116" s="59">
        <f t="shared" si="90"/>
        <v>290.40784797219641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133.46533721842789</v>
      </c>
      <c r="AV116" s="21">
        <f>EXP(-LN(2)/25)*AV115+(1-EXP(-LN(2)/25))/(LN(2)/25)*Calculateur!AQ116*Calculateur!AS116*VLOOKUP('Données projet'!$B$10,Paramètres!$A$1:$I$89,3,0)*0.475*44/12</f>
        <v>38.100907656958306</v>
      </c>
      <c r="AW116" s="21">
        <f>EXP(-LN(2)/2)*AW115+(1-EXP(-LN(2)/2))/(LN(2)/2)*AQ116*AT116*VLOOKUP('Données projet'!$B$10,Paramètres!$A$1:$I$89,3,0)*0.475*44/12</f>
        <v>0.60421150588267392</v>
      </c>
      <c r="AX116" s="21">
        <f t="shared" si="60"/>
        <v>172.17045638126888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1.9065282685915009E-13</v>
      </c>
      <c r="P117" s="13">
        <f t="shared" si="87"/>
        <v>2.6568987209435707E-12</v>
      </c>
      <c r="Q117" s="20">
        <f t="shared" si="107"/>
        <v>4.959485612423072E-12</v>
      </c>
      <c r="R117" s="59">
        <f t="shared" si="55"/>
        <v>293.33333333333826</v>
      </c>
      <c r="S117" s="59">
        <f ca="1">AVERAGE(OFFSET($R$3,0,0,'Données projet'!$E$9+1,1))-AVERAGE(OFFSET($H$3,0,0,'Données projet'!$E$9+1,1))</f>
        <v>404.93035784529889</v>
      </c>
      <c r="T117" s="59">
        <f t="shared" si="88"/>
        <v>534.37689844719353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75.194638494131866</v>
      </c>
      <c r="AA117" s="21">
        <f>EXP(-LN(2)/25)*AA116+(1-EXP(-LN(2)/25))/(LN(2)/25)*Calculateur!V117*Calculateur!X117*VLOOKUP('Données projet'!$B$9,Paramètres!$A$1:$I$89,3,0)*0.475*44/12</f>
        <v>16.104625854187809</v>
      </c>
      <c r="AB117" s="21">
        <f>EXP(-LN(2)/2)*AB116+(1-EXP(-LN(2)/2))/(LN(2)/2)*V117*Y117*VLOOKUP('Données projet'!$B$9,Paramètres!$A$1:$I$89,3,0)*0.475*44/12</f>
        <v>8.5223571594856682E-8</v>
      </c>
      <c r="AC117" s="22">
        <f t="shared" si="57"/>
        <v>91.299264433543243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-5.3205440053716299E-14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335.67808000437594</v>
      </c>
      <c r="AO117" s="59">
        <f t="shared" si="90"/>
        <v>290.40784797219641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130.84816336139207</v>
      </c>
      <c r="AV117" s="21">
        <f>EXP(-LN(2)/25)*AV116+(1-EXP(-LN(2)/25))/(LN(2)/25)*Calculateur!AQ117*Calculateur!AS117*VLOOKUP('Données projet'!$B$10,Paramètres!$A$1:$I$89,3,0)*0.475*44/12</f>
        <v>37.059036333439131</v>
      </c>
      <c r="AW117" s="21">
        <f>EXP(-LN(2)/2)*AW116+(1-EXP(-LN(2)/2))/(LN(2)/2)*AQ117*AT117*VLOOKUP('Données projet'!$B$10,Paramètres!$A$1:$I$89,3,0)*0.475*44/12</f>
        <v>0.42724205308057428</v>
      </c>
      <c r="AX117" s="21">
        <f t="shared" si="60"/>
        <v>168.33444174791177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1.9065282685915009E-13</v>
      </c>
      <c r="P118" s="13">
        <f t="shared" si="87"/>
        <v>2.6568987209435707E-12</v>
      </c>
      <c r="Q118" s="20">
        <f t="shared" si="107"/>
        <v>4.959485612423072E-12</v>
      </c>
      <c r="R118" s="59">
        <f t="shared" si="55"/>
        <v>293.33333333333826</v>
      </c>
      <c r="S118" s="59">
        <f ca="1">AVERAGE(OFFSET($R$3,0,0,'Données projet'!$E$9+1,1))-AVERAGE(OFFSET($H$3,0,0,'Données projet'!$E$9+1,1))</f>
        <v>404.93035784529889</v>
      </c>
      <c r="T118" s="59">
        <f t="shared" si="88"/>
        <v>534.37689844719353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73.720117497462709</v>
      </c>
      <c r="AA118" s="21">
        <f>EXP(-LN(2)/25)*AA117+(1-EXP(-LN(2)/25))/(LN(2)/25)*Calculateur!V118*Calculateur!X118*VLOOKUP('Données projet'!$B$9,Paramètres!$A$1:$I$89,3,0)*0.475*44/12</f>
        <v>15.664244013299577</v>
      </c>
      <c r="AB118" s="21">
        <f>EXP(-LN(2)/2)*AB117+(1-EXP(-LN(2)/2))/(LN(2)/2)*V118*Y118*VLOOKUP('Données projet'!$B$9,Paramètres!$A$1:$I$89,3,0)*0.475*44/12</f>
        <v>6.0262165391660389E-8</v>
      </c>
      <c r="AC118" s="22">
        <f t="shared" si="57"/>
        <v>89.384361571024456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-5.3205440053716299E-14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335.67808000437594</v>
      </c>
      <c r="AO118" s="59">
        <f t="shared" si="90"/>
        <v>290.40784797219641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128.28231068737429</v>
      </c>
      <c r="AV118" s="21">
        <f>EXP(-LN(2)/25)*AV117+(1-EXP(-LN(2)/25))/(LN(2)/25)*Calculateur!AQ118*Calculateur!AS118*VLOOKUP('Données projet'!$B$10,Paramètres!$A$1:$I$89,3,0)*0.475*44/12</f>
        <v>36.045655036051215</v>
      </c>
      <c r="AW118" s="21">
        <f>EXP(-LN(2)/2)*AW117+(1-EXP(-LN(2)/2))/(LN(2)/2)*AQ118*AT118*VLOOKUP('Données projet'!$B$10,Paramètres!$A$1:$I$89,3,0)*0.475*44/12</f>
        <v>0.30210575294133696</v>
      </c>
      <c r="AX118" s="21">
        <f t="shared" si="60"/>
        <v>164.63007147636685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1.9065282685915009E-13</v>
      </c>
      <c r="P119" s="13">
        <f t="shared" si="87"/>
        <v>2.6568987209435707E-12</v>
      </c>
      <c r="Q119" s="20">
        <f t="shared" si="107"/>
        <v>4.959485612423072E-12</v>
      </c>
      <c r="R119" s="59">
        <f t="shared" si="55"/>
        <v>293.33333333333826</v>
      </c>
      <c r="S119" s="59">
        <f ca="1">AVERAGE(OFFSET($R$3,0,0,'Données projet'!$E$9+1,1))-AVERAGE(OFFSET($H$3,0,0,'Données projet'!$E$9+1,1))</f>
        <v>404.93035784529889</v>
      </c>
      <c r="T119" s="59">
        <f t="shared" si="88"/>
        <v>534.37689844719353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72.27451095816923</v>
      </c>
      <c r="AA119" s="21">
        <f>EXP(-LN(2)/25)*AA118+(1-EXP(-LN(2)/25))/(LN(2)/25)*Calculateur!V119*Calculateur!X119*VLOOKUP('Données projet'!$B$9,Paramètres!$A$1:$I$89,3,0)*0.475*44/12</f>
        <v>15.235904437009108</v>
      </c>
      <c r="AB119" s="21">
        <f>EXP(-LN(2)/2)*AB118+(1-EXP(-LN(2)/2))/(LN(2)/2)*V119*Y119*VLOOKUP('Données projet'!$B$9,Paramètres!$A$1:$I$89,3,0)*0.475*44/12</f>
        <v>4.2611785797428341E-8</v>
      </c>
      <c r="AC119" s="22">
        <f t="shared" si="57"/>
        <v>87.51041543779013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-5.3205440053716299E-14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335.67808000437594</v>
      </c>
      <c r="AO119" s="59">
        <f t="shared" si="90"/>
        <v>290.40784797219641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125.7667728192784</v>
      </c>
      <c r="AV119" s="21">
        <f>EXP(-LN(2)/25)*AV118+(1-EXP(-LN(2)/25))/(LN(2)/25)*Calculateur!AQ119*Calculateur!AS119*VLOOKUP('Données projet'!$B$10,Paramètres!$A$1:$I$89,3,0)*0.475*44/12</f>
        <v>35.059984703531782</v>
      </c>
      <c r="AW119" s="21">
        <f>EXP(-LN(2)/2)*AW118+(1-EXP(-LN(2)/2))/(LN(2)/2)*AQ119*AT119*VLOOKUP('Données projet'!$B$10,Paramètres!$A$1:$I$89,3,0)*0.475*44/12</f>
        <v>0.21362102654028714</v>
      </c>
      <c r="AX119" s="21">
        <f t="shared" si="60"/>
        <v>161.04037854935046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1.9065282685915009E-13</v>
      </c>
      <c r="P120" s="13">
        <f t="shared" si="87"/>
        <v>2.6568987209435707E-12</v>
      </c>
      <c r="Q120" s="20">
        <f t="shared" si="107"/>
        <v>4.959485612423072E-12</v>
      </c>
      <c r="R120" s="59">
        <f t="shared" si="55"/>
        <v>293.33333333333826</v>
      </c>
      <c r="S120" s="59">
        <f ca="1">AVERAGE(OFFSET($R$3,0,0,'Données projet'!$E$9+1,1))-AVERAGE(OFFSET($H$3,0,0,'Données projet'!$E$9+1,1))</f>
        <v>404.93035784529889</v>
      </c>
      <c r="T120" s="59">
        <f t="shared" si="88"/>
        <v>534.37689844719353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70.857251881378374</v>
      </c>
      <c r="AA120" s="21">
        <f>EXP(-LN(2)/25)*AA119+(1-EXP(-LN(2)/25))/(LN(2)/25)*Calculateur!V120*Calculateur!X120*VLOOKUP('Données projet'!$B$9,Paramètres!$A$1:$I$89,3,0)*0.475*44/12</f>
        <v>14.819277828957702</v>
      </c>
      <c r="AB120" s="21">
        <f>EXP(-LN(2)/2)*AB119+(1-EXP(-LN(2)/2))/(LN(2)/2)*V120*Y120*VLOOKUP('Données projet'!$B$9,Paramètres!$A$1:$I$89,3,0)*0.475*44/12</f>
        <v>3.0131082695830194E-8</v>
      </c>
      <c r="AC120" s="22">
        <f t="shared" si="57"/>
        <v>85.676529740467146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-5.3205440053716299E-14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335.67808000437594</v>
      </c>
      <c r="AO120" s="59">
        <f t="shared" si="90"/>
        <v>290.40784797219641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123.30056311444928</v>
      </c>
      <c r="AV120" s="21">
        <f>EXP(-LN(2)/25)*AV119+(1-EXP(-LN(2)/25))/(LN(2)/25)*Calculateur!AQ120*Calculateur!AS120*VLOOKUP('Données projet'!$B$10,Paramètres!$A$1:$I$89,3,0)*0.475*44/12</f>
        <v>34.101267578089242</v>
      </c>
      <c r="AW120" s="21">
        <f>EXP(-LN(2)/2)*AW119+(1-EXP(-LN(2)/2))/(LN(2)/2)*AQ120*AT120*VLOOKUP('Données projet'!$B$10,Paramètres!$A$1:$I$89,3,0)*0.475*44/12</f>
        <v>0.15105287647066848</v>
      </c>
      <c r="AX120" s="21">
        <f t="shared" si="60"/>
        <v>157.55288356900917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1.9065282685915009E-13</v>
      </c>
      <c r="P121" s="13">
        <f t="shared" si="87"/>
        <v>2.6568987209435707E-12</v>
      </c>
      <c r="Q121" s="20">
        <f t="shared" si="107"/>
        <v>4.959485612423072E-12</v>
      </c>
      <c r="R121" s="59">
        <f t="shared" si="55"/>
        <v>293.33333333333826</v>
      </c>
      <c r="S121" s="59">
        <f ca="1">AVERAGE(OFFSET($R$3,0,0,'Données projet'!$E$9+1,1))-AVERAGE(OFFSET($H$3,0,0,'Données projet'!$E$9+1,1))</f>
        <v>404.93035784529889</v>
      </c>
      <c r="T121" s="59">
        <f t="shared" si="88"/>
        <v>534.37689844719353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69.467784390640702</v>
      </c>
      <c r="AA121" s="21">
        <f>EXP(-LN(2)/25)*AA120+(1-EXP(-LN(2)/25))/(LN(2)/25)*Calculateur!V121*Calculateur!X121*VLOOKUP('Données projet'!$B$9,Paramètres!$A$1:$I$89,3,0)*0.475*44/12</f>
        <v>14.414043897412903</v>
      </c>
      <c r="AB121" s="21">
        <f>EXP(-LN(2)/2)*AB120+(1-EXP(-LN(2)/2))/(LN(2)/2)*V121*Y121*VLOOKUP('Données projet'!$B$9,Paramètres!$A$1:$I$89,3,0)*0.475*44/12</f>
        <v>2.1305892898714171E-8</v>
      </c>
      <c r="AC121" s="22">
        <f t="shared" si="57"/>
        <v>83.881828309359506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-5.3205440053716299E-14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335.67808000437594</v>
      </c>
      <c r="AO121" s="59">
        <f t="shared" si="90"/>
        <v>290.40784797219641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120.88271427769246</v>
      </c>
      <c r="AV121" s="21">
        <f>EXP(-LN(2)/25)*AV120+(1-EXP(-LN(2)/25))/(LN(2)/25)*Calculateur!AQ121*Calculateur!AS121*VLOOKUP('Données projet'!$B$10,Paramètres!$A$1:$I$89,3,0)*0.475*44/12</f>
        <v>33.168766622858669</v>
      </c>
      <c r="AW121" s="21">
        <f>EXP(-LN(2)/2)*AW120+(1-EXP(-LN(2)/2))/(LN(2)/2)*AQ121*AT121*VLOOKUP('Données projet'!$B$10,Paramètres!$A$1:$I$89,3,0)*0.475*44/12</f>
        <v>0.10681051327014357</v>
      </c>
      <c r="AX121" s="21">
        <f t="shared" si="60"/>
        <v>154.15829141382127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1.9065282685915009E-13</v>
      </c>
      <c r="P122" s="13">
        <f t="shared" si="87"/>
        <v>2.6568987209435707E-12</v>
      </c>
      <c r="Q122" s="20">
        <f t="shared" si="107"/>
        <v>4.959485612423072E-12</v>
      </c>
      <c r="R122" s="59">
        <f t="shared" si="55"/>
        <v>293.33333333333826</v>
      </c>
      <c r="S122" s="59">
        <f ca="1">AVERAGE(OFFSET($R$3,0,0,'Données projet'!$E$9+1,1))-AVERAGE(OFFSET($H$3,0,0,'Données projet'!$E$9+1,1))</f>
        <v>404.93035784529889</v>
      </c>
      <c r="T122" s="59">
        <f t="shared" si="88"/>
        <v>534.37689844719353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68.105563509904911</v>
      </c>
      <c r="AA122" s="21">
        <f>EXP(-LN(2)/25)*AA121+(1-EXP(-LN(2)/25))/(LN(2)/25)*Calculateur!V122*Calculateur!X122*VLOOKUP('Données projet'!$B$9,Paramètres!$A$1:$I$89,3,0)*0.475*44/12</f>
        <v>14.019891109036521</v>
      </c>
      <c r="AB122" s="21">
        <f>EXP(-LN(2)/2)*AB121+(1-EXP(-LN(2)/2))/(LN(2)/2)*V122*Y122*VLOOKUP('Données projet'!$B$9,Paramètres!$A$1:$I$89,3,0)*0.475*44/12</f>
        <v>1.5065541347915097E-8</v>
      </c>
      <c r="AC122" s="22">
        <f t="shared" si="57"/>
        <v>82.125454634006971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-5.3205440053716299E-14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335.67808000437594</v>
      </c>
      <c r="AO122" s="59">
        <f t="shared" si="90"/>
        <v>290.40784797219641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118.51227798188226</v>
      </c>
      <c r="AV122" s="21">
        <f>EXP(-LN(2)/25)*AV121+(1-EXP(-LN(2)/25))/(LN(2)/25)*Calculateur!AQ122*Calculateur!AS122*VLOOKUP('Données projet'!$B$10,Paramètres!$A$1:$I$89,3,0)*0.475*44/12</f>
        <v>32.261764955286971</v>
      </c>
      <c r="AW122" s="21">
        <f>EXP(-LN(2)/2)*AW121+(1-EXP(-LN(2)/2))/(LN(2)/2)*AQ122*AT122*VLOOKUP('Données projet'!$B$10,Paramètres!$A$1:$I$89,3,0)*0.475*44/12</f>
        <v>7.552643823533424E-2</v>
      </c>
      <c r="AX122" s="21">
        <f t="shared" si="60"/>
        <v>150.84956937540457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1.9065282685915009E-13</v>
      </c>
      <c r="P123" s="13">
        <f t="shared" si="87"/>
        <v>2.6568987209435707E-12</v>
      </c>
      <c r="Q123" s="20">
        <f t="shared" si="107"/>
        <v>4.959485612423072E-12</v>
      </c>
      <c r="R123" s="59">
        <f t="shared" si="55"/>
        <v>293.33333333333826</v>
      </c>
      <c r="S123" s="59">
        <f ca="1">AVERAGE(OFFSET($R$3,0,0,'Données projet'!$E$9+1,1))-AVERAGE(OFFSET($H$3,0,0,'Données projet'!$E$9+1,1))</f>
        <v>404.93035784529889</v>
      </c>
      <c r="T123" s="59">
        <f t="shared" si="88"/>
        <v>534.37689844719353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66.770054949767655</v>
      </c>
      <c r="AA123" s="21">
        <f>EXP(-LN(2)/25)*AA122+(1-EXP(-LN(2)/25))/(LN(2)/25)*Calculateur!V123*Calculateur!X123*VLOOKUP('Données projet'!$B$9,Paramètres!$A$1:$I$89,3,0)*0.475*44/12</f>
        <v>13.636516449385887</v>
      </c>
      <c r="AB123" s="21">
        <f>EXP(-LN(2)/2)*AB122+(1-EXP(-LN(2)/2))/(LN(2)/2)*V123*Y123*VLOOKUP('Données projet'!$B$9,Paramètres!$A$1:$I$89,3,0)*0.475*44/12</f>
        <v>1.0652946449357085E-8</v>
      </c>
      <c r="AC123" s="22">
        <f t="shared" si="57"/>
        <v>80.406571409806475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-5.3205440053716299E-14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335.67808000437594</v>
      </c>
      <c r="AO123" s="59">
        <f t="shared" si="90"/>
        <v>290.40784797219641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116.18832449600954</v>
      </c>
      <c r="AV123" s="21">
        <f>EXP(-LN(2)/25)*AV122+(1-EXP(-LN(2)/25))/(LN(2)/25)*Calculateur!AQ123*Calculateur!AS123*VLOOKUP('Données projet'!$B$10,Paramètres!$A$1:$I$89,3,0)*0.475*44/12</f>
        <v>31.379565296012164</v>
      </c>
      <c r="AW123" s="21">
        <f>EXP(-LN(2)/2)*AW122+(1-EXP(-LN(2)/2))/(LN(2)/2)*AQ123*AT123*VLOOKUP('Données projet'!$B$10,Paramètres!$A$1:$I$89,3,0)*0.475*44/12</f>
        <v>5.3405256635071785E-2</v>
      </c>
      <c r="AX123" s="21">
        <f t="shared" si="60"/>
        <v>147.62129504865678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1.9065282685915009E-13</v>
      </c>
      <c r="P124" s="13">
        <f t="shared" si="87"/>
        <v>2.6568987209435707E-12</v>
      </c>
      <c r="Q124" s="20">
        <f t="shared" si="107"/>
        <v>4.959485612423072E-12</v>
      </c>
      <c r="R124" s="59">
        <f t="shared" si="55"/>
        <v>293.33333333333826</v>
      </c>
      <c r="S124" s="59">
        <f ca="1">AVERAGE(OFFSET($R$3,0,0,'Données projet'!$E$9+1,1))-AVERAGE(OFFSET($H$3,0,0,'Données projet'!$E$9+1,1))</f>
        <v>404.93035784529889</v>
      </c>
      <c r="T124" s="59">
        <f t="shared" si="88"/>
        <v>534.37689844719353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65.460734897914904</v>
      </c>
      <c r="AA124" s="21">
        <f>EXP(-LN(2)/25)*AA123+(1-EXP(-LN(2)/25))/(LN(2)/25)*Calculateur!V124*Calculateur!X124*VLOOKUP('Données projet'!$B$9,Paramètres!$A$1:$I$89,3,0)*0.475*44/12</f>
        <v>13.263625189964197</v>
      </c>
      <c r="AB124" s="21">
        <f>EXP(-LN(2)/2)*AB123+(1-EXP(-LN(2)/2))/(LN(2)/2)*V124*Y124*VLOOKUP('Données projet'!$B$9,Paramètres!$A$1:$I$89,3,0)*0.475*44/12</f>
        <v>7.5327706739575486E-9</v>
      </c>
      <c r="AC124" s="22">
        <f t="shared" si="57"/>
        <v>78.724360095411882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-5.3205440053716299E-14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335.67808000437594</v>
      </c>
      <c r="AO124" s="59">
        <f t="shared" si="90"/>
        <v>290.40784797219641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113.90994232052311</v>
      </c>
      <c r="AV124" s="21">
        <f>EXP(-LN(2)/25)*AV123+(1-EXP(-LN(2)/25))/(LN(2)/25)*Calculateur!AQ124*Calculateur!AS124*VLOOKUP('Données projet'!$B$10,Paramètres!$A$1:$I$89,3,0)*0.475*44/12</f>
        <v>30.521489432813091</v>
      </c>
      <c r="AW124" s="21">
        <f>EXP(-LN(2)/2)*AW123+(1-EXP(-LN(2)/2))/(LN(2)/2)*AQ124*AT124*VLOOKUP('Données projet'!$B$10,Paramètres!$A$1:$I$89,3,0)*0.475*44/12</f>
        <v>3.776321911766712E-2</v>
      </c>
      <c r="AX124" s="21">
        <f t="shared" si="60"/>
        <v>144.46919497245386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1.9065282685915009E-13</v>
      </c>
      <c r="P125" s="13">
        <f t="shared" si="87"/>
        <v>2.6568987209435707E-12</v>
      </c>
      <c r="Q125" s="20">
        <f t="shared" si="107"/>
        <v>4.959485612423072E-12</v>
      </c>
      <c r="R125" s="59">
        <f t="shared" si="55"/>
        <v>293.33333333333826</v>
      </c>
      <c r="S125" s="59">
        <f ca="1">AVERAGE(OFFSET($R$3,0,0,'Données projet'!$E$9+1,1))-AVERAGE(OFFSET($H$3,0,0,'Données projet'!$E$9+1,1))</f>
        <v>404.93035784529889</v>
      </c>
      <c r="T125" s="59">
        <f t="shared" si="88"/>
        <v>534.37689844719353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64.177089813672609</v>
      </c>
      <c r="AA125" s="21">
        <f>EXP(-LN(2)/25)*AA124+(1-EXP(-LN(2)/25))/(LN(2)/25)*Calculateur!V125*Calculateur!X125*VLOOKUP('Données projet'!$B$9,Paramètres!$A$1:$I$89,3,0)*0.475*44/12</f>
        <v>12.900930661640892</v>
      </c>
      <c r="AB125" s="21">
        <f>EXP(-LN(2)/2)*AB124+(1-EXP(-LN(2)/2))/(LN(2)/2)*V125*Y125*VLOOKUP('Données projet'!$B$9,Paramètres!$A$1:$I$89,3,0)*0.475*44/12</f>
        <v>5.3264732246785426E-9</v>
      </c>
      <c r="AC125" s="22">
        <f t="shared" si="57"/>
        <v>77.078020480639978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-5.3205440053716299E-14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335.67808000437594</v>
      </c>
      <c r="AO125" s="59">
        <f t="shared" si="90"/>
        <v>290.40784797219641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111.67623782982207</v>
      </c>
      <c r="AV125" s="21">
        <f>EXP(-LN(2)/25)*AV124+(1-EXP(-LN(2)/25))/(LN(2)/25)*Calculateur!AQ125*Calculateur!AS125*VLOOKUP('Données projet'!$B$10,Paramètres!$A$1:$I$89,3,0)*0.475*44/12</f>
        <v>29.686877699217444</v>
      </c>
      <c r="AW125" s="21">
        <f>EXP(-LN(2)/2)*AW124+(1-EXP(-LN(2)/2))/(LN(2)/2)*AQ125*AT125*VLOOKUP('Données projet'!$B$10,Paramètres!$A$1:$I$89,3,0)*0.475*44/12</f>
        <v>2.6702628317535892E-2</v>
      </c>
      <c r="AX125" s="21">
        <f t="shared" si="60"/>
        <v>141.38981815735704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1.9065282685915009E-13</v>
      </c>
      <c r="P126" s="13">
        <f t="shared" si="87"/>
        <v>2.6568987209435707E-12</v>
      </c>
      <c r="Q126" s="20">
        <f t="shared" si="107"/>
        <v>4.959485612423072E-12</v>
      </c>
      <c r="R126" s="59">
        <f t="shared" si="55"/>
        <v>293.33333333333826</v>
      </c>
      <c r="S126" s="59">
        <f ca="1">AVERAGE(OFFSET($R$3,0,0,'Données projet'!$E$9+1,1))-AVERAGE(OFFSET($H$3,0,0,'Données projet'!$E$9+1,1))</f>
        <v>404.93035784529889</v>
      </c>
      <c r="T126" s="59">
        <f t="shared" si="88"/>
        <v>534.37689844719353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62.91861622658611</v>
      </c>
      <c r="AA126" s="21">
        <f>EXP(-LN(2)/25)*AA125+(1-EXP(-LN(2)/25))/(LN(2)/25)*Calculateur!V126*Calculateur!X126*VLOOKUP('Données projet'!$B$9,Paramètres!$A$1:$I$89,3,0)*0.475*44/12</f>
        <v>12.548154034267863</v>
      </c>
      <c r="AB126" s="21">
        <f>EXP(-LN(2)/2)*AB125+(1-EXP(-LN(2)/2))/(LN(2)/2)*V126*Y126*VLOOKUP('Données projet'!$B$9,Paramètres!$A$1:$I$89,3,0)*0.475*44/12</f>
        <v>3.7663853369787743E-9</v>
      </c>
      <c r="AC126" s="22">
        <f t="shared" si="57"/>
        <v>75.466770264620365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-5.3205440053716299E-14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335.67808000437594</v>
      </c>
      <c r="AO126" s="59">
        <f t="shared" si="90"/>
        <v>290.40784797219641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109.48633492175846</v>
      </c>
      <c r="AV126" s="21">
        <f>EXP(-LN(2)/25)*AV125+(1-EXP(-LN(2)/25))/(LN(2)/25)*Calculateur!AQ126*Calculateur!AS126*VLOOKUP('Données projet'!$B$10,Paramètres!$A$1:$I$89,3,0)*0.475*44/12</f>
        <v>28.875088467367295</v>
      </c>
      <c r="AW126" s="21">
        <f>EXP(-LN(2)/2)*AW125+(1-EXP(-LN(2)/2))/(LN(2)/2)*AQ126*AT126*VLOOKUP('Données projet'!$B$10,Paramètres!$A$1:$I$89,3,0)*0.475*44/12</f>
        <v>1.888160955883356E-2</v>
      </c>
      <c r="AX126" s="21">
        <f t="shared" si="60"/>
        <v>138.38030499868458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1.9065282685915009E-13</v>
      </c>
      <c r="P127" s="13">
        <f t="shared" si="87"/>
        <v>2.6568987209435707E-12</v>
      </c>
      <c r="Q127" s="20">
        <f t="shared" si="107"/>
        <v>4.959485612423072E-12</v>
      </c>
      <c r="R127" s="59">
        <f t="shared" si="55"/>
        <v>293.33333333333826</v>
      </c>
      <c r="S127" s="59">
        <f ca="1">AVERAGE(OFFSET($R$3,0,0,'Données projet'!$E$9+1,1))-AVERAGE(OFFSET($H$3,0,0,'Données projet'!$E$9+1,1))</f>
        <v>404.93035784529889</v>
      </c>
      <c r="T127" s="59">
        <f t="shared" si="88"/>
        <v>534.37689844719353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61.684820538949282</v>
      </c>
      <c r="AA127" s="21">
        <f>EXP(-LN(2)/25)*AA126+(1-EXP(-LN(2)/25))/(LN(2)/25)*Calculateur!V127*Calculateur!X127*VLOOKUP('Données projet'!$B$9,Paramètres!$A$1:$I$89,3,0)*0.475*44/12</f>
        <v>12.205024102322067</v>
      </c>
      <c r="AB127" s="21">
        <f>EXP(-LN(2)/2)*AB126+(1-EXP(-LN(2)/2))/(LN(2)/2)*V127*Y127*VLOOKUP('Données projet'!$B$9,Paramètres!$A$1:$I$89,3,0)*0.475*44/12</f>
        <v>2.6632366123392713E-9</v>
      </c>
      <c r="AC127" s="22">
        <f t="shared" si="57"/>
        <v>73.889844643934595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-5.3205440053716299E-14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335.67808000437594</v>
      </c>
      <c r="AO127" s="59">
        <f t="shared" si="90"/>
        <v>290.40784797219641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107.33937467401309</v>
      </c>
      <c r="AV127" s="21">
        <f>EXP(-LN(2)/25)*AV126+(1-EXP(-LN(2)/25))/(LN(2)/25)*Calculateur!AQ127*Calculateur!AS127*VLOOKUP('Données projet'!$B$10,Paramètres!$A$1:$I$89,3,0)*0.475*44/12</f>
        <v>28.085497654752228</v>
      </c>
      <c r="AW127" s="21">
        <f>EXP(-LN(2)/2)*AW126+(1-EXP(-LN(2)/2))/(LN(2)/2)*AQ127*AT127*VLOOKUP('Données projet'!$B$10,Paramètres!$A$1:$I$89,3,0)*0.475*44/12</f>
        <v>1.3351314158767946E-2</v>
      </c>
      <c r="AX127" s="21">
        <f t="shared" si="60"/>
        <v>135.43822364292407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1.9065282685915009E-13</v>
      </c>
      <c r="P128" s="13">
        <f t="shared" si="87"/>
        <v>2.6568987209435707E-12</v>
      </c>
      <c r="Q128" s="20">
        <f t="shared" si="107"/>
        <v>4.959485612423072E-12</v>
      </c>
      <c r="R128" s="59">
        <f t="shared" si="55"/>
        <v>293.33333333333826</v>
      </c>
      <c r="S128" s="59">
        <f ca="1">AVERAGE(OFFSET($R$3,0,0,'Données projet'!$E$9+1,1))-AVERAGE(OFFSET($H$3,0,0,'Données projet'!$E$9+1,1))</f>
        <v>404.93035784529889</v>
      </c>
      <c r="T128" s="59">
        <f t="shared" si="88"/>
        <v>534.37689844719353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60.475218832205954</v>
      </c>
      <c r="AA128" s="21">
        <f>EXP(-LN(2)/25)*AA127+(1-EXP(-LN(2)/25))/(LN(2)/25)*Calculateur!V128*Calculateur!X128*VLOOKUP('Données projet'!$B$9,Paramètres!$A$1:$I$89,3,0)*0.475*44/12</f>
        <v>11.871277076409747</v>
      </c>
      <c r="AB128" s="21">
        <f>EXP(-LN(2)/2)*AB127+(1-EXP(-LN(2)/2))/(LN(2)/2)*V128*Y128*VLOOKUP('Données projet'!$B$9,Paramètres!$A$1:$I$89,3,0)*0.475*44/12</f>
        <v>1.8831926684893871E-9</v>
      </c>
      <c r="AC128" s="22">
        <f t="shared" si="57"/>
        <v>72.346495910498902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-5.3205440053716299E-14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335.67808000437594</v>
      </c>
      <c r="AO128" s="59">
        <f t="shared" si="90"/>
        <v>290.40784797219641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105.23451500720957</v>
      </c>
      <c r="AV128" s="21">
        <f>EXP(-LN(2)/25)*AV127+(1-EXP(-LN(2)/25))/(LN(2)/25)*Calculateur!AQ128*Calculateur!AS128*VLOOKUP('Données projet'!$B$10,Paramètres!$A$1:$I$89,3,0)*0.475*44/12</f>
        <v>27.317498244430897</v>
      </c>
      <c r="AW128" s="21">
        <f>EXP(-LN(2)/2)*AW127+(1-EXP(-LN(2)/2))/(LN(2)/2)*AQ128*AT128*VLOOKUP('Données projet'!$B$10,Paramètres!$A$1:$I$89,3,0)*0.475*44/12</f>
        <v>9.4408047794167799E-3</v>
      </c>
      <c r="AX128" s="21">
        <f t="shared" si="60"/>
        <v>132.56145405641988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1.9065282685915009E-13</v>
      </c>
      <c r="P129" s="13">
        <f t="shared" si="87"/>
        <v>2.6568987209435707E-12</v>
      </c>
      <c r="Q129" s="20">
        <f t="shared" si="107"/>
        <v>4.959485612423072E-12</v>
      </c>
      <c r="R129" s="59">
        <f t="shared" si="55"/>
        <v>293.33333333333826</v>
      </c>
      <c r="S129" s="59">
        <f ca="1">AVERAGE(OFFSET($R$3,0,0,'Données projet'!$E$9+1,1))-AVERAGE(OFFSET($H$3,0,0,'Données projet'!$E$9+1,1))</f>
        <v>404.93035784529889</v>
      </c>
      <c r="T129" s="59">
        <f t="shared" si="88"/>
        <v>534.37689844719353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59.289336677147666</v>
      </c>
      <c r="AA129" s="21">
        <f>EXP(-LN(2)/25)*AA128+(1-EXP(-LN(2)/25))/(LN(2)/25)*Calculateur!V129*Calculateur!X129*VLOOKUP('Données projet'!$B$9,Paramètres!$A$1:$I$89,3,0)*0.475*44/12</f>
        <v>11.546656380471994</v>
      </c>
      <c r="AB129" s="21">
        <f>EXP(-LN(2)/2)*AB128+(1-EXP(-LN(2)/2))/(LN(2)/2)*V129*Y129*VLOOKUP('Données projet'!$B$9,Paramètres!$A$1:$I$89,3,0)*0.475*44/12</f>
        <v>1.3316183061696357E-9</v>
      </c>
      <c r="AC129" s="22">
        <f t="shared" si="57"/>
        <v>70.835993058951274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-5.3205440053716299E-14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335.67808000437594</v>
      </c>
      <c r="AO129" s="59">
        <f t="shared" si="90"/>
        <v>290.40784797219641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103.17093035463444</v>
      </c>
      <c r="AV129" s="21">
        <f>EXP(-LN(2)/25)*AV128+(1-EXP(-LN(2)/25))/(LN(2)/25)*Calculateur!AQ129*Calculateur!AS129*VLOOKUP('Données projet'!$B$10,Paramètres!$A$1:$I$89,3,0)*0.475*44/12</f>
        <v>26.570499818372138</v>
      </c>
      <c r="AW129" s="21">
        <f>EXP(-LN(2)/2)*AW128+(1-EXP(-LN(2)/2))/(LN(2)/2)*AQ129*AT129*VLOOKUP('Données projet'!$B$10,Paramètres!$A$1:$I$89,3,0)*0.475*44/12</f>
        <v>6.6756570793839731E-3</v>
      </c>
      <c r="AX129" s="21">
        <f t="shared" si="60"/>
        <v>129.74810583008593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1.9065282685915009E-13</v>
      </c>
      <c r="P130" s="13">
        <f t="shared" si="87"/>
        <v>2.6568987209435707E-12</v>
      </c>
      <c r="Q130" s="20">
        <f t="shared" si="107"/>
        <v>4.959485612423072E-12</v>
      </c>
      <c r="R130" s="59">
        <f t="shared" si="55"/>
        <v>293.33333333333826</v>
      </c>
      <c r="S130" s="59">
        <f ca="1">AVERAGE(OFFSET($R$3,0,0,'Données projet'!$E$9+1,1))-AVERAGE(OFFSET($H$3,0,0,'Données projet'!$E$9+1,1))</f>
        <v>404.93035784529889</v>
      </c>
      <c r="T130" s="59">
        <f t="shared" si="88"/>
        <v>534.37689844719353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58.126708947833379</v>
      </c>
      <c r="AA130" s="21">
        <f>EXP(-LN(2)/25)*AA129+(1-EXP(-LN(2)/25))/(LN(2)/25)*Calculateur!V130*Calculateur!X130*VLOOKUP('Données projet'!$B$9,Paramètres!$A$1:$I$89,3,0)*0.475*44/12</f>
        <v>11.230912454535719</v>
      </c>
      <c r="AB130" s="21">
        <f>EXP(-LN(2)/2)*AB129+(1-EXP(-LN(2)/2))/(LN(2)/2)*V130*Y130*VLOOKUP('Données projet'!$B$9,Paramètres!$A$1:$I$89,3,0)*0.475*44/12</f>
        <v>9.4159633424469357E-10</v>
      </c>
      <c r="AC130" s="22">
        <f t="shared" si="57"/>
        <v>69.357621403310688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-5.3205440053716299E-14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335.67808000437594</v>
      </c>
      <c r="AO130" s="59">
        <f t="shared" si="90"/>
        <v>290.40784797219641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101.14781133843394</v>
      </c>
      <c r="AV130" s="21">
        <f>EXP(-LN(2)/25)*AV129+(1-EXP(-LN(2)/25))/(LN(2)/25)*Calculateur!AQ130*Calculateur!AS130*VLOOKUP('Données projet'!$B$10,Paramètres!$A$1:$I$89,3,0)*0.475*44/12</f>
        <v>25.843928103556895</v>
      </c>
      <c r="AW130" s="21">
        <f>EXP(-LN(2)/2)*AW129+(1-EXP(-LN(2)/2))/(LN(2)/2)*AQ130*AT130*VLOOKUP('Données projet'!$B$10,Paramètres!$A$1:$I$89,3,0)*0.475*44/12</f>
        <v>4.72040238970839E-3</v>
      </c>
      <c r="AX130" s="21">
        <f t="shared" si="60"/>
        <v>126.99645984438054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1.9065282685915009E-13</v>
      </c>
      <c r="P131" s="13">
        <f t="shared" si="87"/>
        <v>2.6568987209435707E-12</v>
      </c>
      <c r="Q131" s="20">
        <f t="shared" ref="Q131:Q153" si="108">(O131+P131)*0.475*44/12</f>
        <v>4.959485612423072E-12</v>
      </c>
      <c r="R131" s="59">
        <f t="shared" ref="R131:R194" si="109">Q131+(I131+J131)*44/12</f>
        <v>293.33333333333826</v>
      </c>
      <c r="S131" s="59">
        <f ca="1">AVERAGE(OFFSET($R$3,0,0,'Données projet'!$E$9+1,1))-AVERAGE(OFFSET($H$3,0,0,'Données projet'!$E$9+1,1))</f>
        <v>404.93035784529889</v>
      </c>
      <c r="T131" s="59">
        <f t="shared" si="88"/>
        <v>534.37689844719353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56.986879639158055</v>
      </c>
      <c r="AA131" s="21">
        <f>EXP(-LN(2)/25)*AA130+(1-EXP(-LN(2)/25))/(LN(2)/25)*Calculateur!V131*Calculateur!X131*VLOOKUP('Données projet'!$B$9,Paramètres!$A$1:$I$89,3,0)*0.475*44/12</f>
        <v>10.923802562858423</v>
      </c>
      <c r="AB131" s="21">
        <f>EXP(-LN(2)/2)*AB130+(1-EXP(-LN(2)/2))/(LN(2)/2)*V131*Y131*VLOOKUP('Données projet'!$B$9,Paramètres!$A$1:$I$89,3,0)*0.475*44/12</f>
        <v>6.6580915308481783E-10</v>
      </c>
      <c r="AC131" s="22">
        <f t="shared" si="57"/>
        <v>67.910682202682281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-5.3205440053716299E-14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335.67808000437594</v>
      </c>
      <c r="AO131" s="59">
        <f t="shared" si="90"/>
        <v>290.40784797219641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99.164364452160385</v>
      </c>
      <c r="AV131" s="21">
        <f>EXP(-LN(2)/25)*AV130+(1-EXP(-LN(2)/25))/(LN(2)/25)*Calculateur!AQ131*Calculateur!AS131*VLOOKUP('Données projet'!$B$10,Paramètres!$A$1:$I$89,3,0)*0.475*44/12</f>
        <v>25.13722453049202</v>
      </c>
      <c r="AW131" s="21">
        <f>EXP(-LN(2)/2)*AW130+(1-EXP(-LN(2)/2))/(LN(2)/2)*AQ131*AT131*VLOOKUP('Données projet'!$B$10,Paramètres!$A$1:$I$89,3,0)*0.475*44/12</f>
        <v>3.3378285396919866E-3</v>
      </c>
      <c r="AX131" s="21">
        <f t="shared" si="60"/>
        <v>124.30492681119209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1.9065282685915009E-13</v>
      </c>
      <c r="P132" s="13">
        <f t="shared" si="87"/>
        <v>2.6568987209435707E-12</v>
      </c>
      <c r="Q132" s="20">
        <f t="shared" si="108"/>
        <v>4.959485612423072E-12</v>
      </c>
      <c r="R132" s="59">
        <f t="shared" si="109"/>
        <v>293.33333333333826</v>
      </c>
      <c r="S132" s="59">
        <f ca="1">AVERAGE(OFFSET($R$3,0,0,'Données projet'!$E$9+1,1))-AVERAGE(OFFSET($H$3,0,0,'Données projet'!$E$9+1,1))</f>
        <v>404.93035784529889</v>
      </c>
      <c r="T132" s="59">
        <f t="shared" si="88"/>
        <v>534.37689844719353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55.869401687998625</v>
      </c>
      <c r="AA132" s="21">
        <f>EXP(-LN(2)/25)*AA131+(1-EXP(-LN(2)/25))/(LN(2)/25)*Calculateur!V132*Calculateur!X132*VLOOKUP('Données projet'!$B$9,Paramètres!$A$1:$I$89,3,0)*0.475*44/12</f>
        <v>10.625090607319249</v>
      </c>
      <c r="AB132" s="21">
        <f>EXP(-LN(2)/2)*AB131+(1-EXP(-LN(2)/2))/(LN(2)/2)*V132*Y132*VLOOKUP('Données projet'!$B$9,Paramètres!$A$1:$I$89,3,0)*0.475*44/12</f>
        <v>4.7079816712234679E-10</v>
      </c>
      <c r="AC132" s="22">
        <f t="shared" ref="AC132:AC153" si="111">SUM(Z132:AB132)</f>
        <v>66.49449229578866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-5.3205440053716299E-14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335.67808000437594</v>
      </c>
      <c r="AO132" s="59">
        <f t="shared" si="90"/>
        <v>290.40784797219641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97.21981174954351</v>
      </c>
      <c r="AV132" s="21">
        <f>EXP(-LN(2)/25)*AV131+(1-EXP(-LN(2)/25))/(LN(2)/25)*Calculateur!AQ132*Calculateur!AS132*VLOOKUP('Données projet'!$B$10,Paramètres!$A$1:$I$89,3,0)*0.475*44/12</f>
        <v>24.449845803796528</v>
      </c>
      <c r="AW132" s="21">
        <f>EXP(-LN(2)/2)*AW131+(1-EXP(-LN(2)/2))/(LN(2)/2)*AQ132*AT132*VLOOKUP('Données projet'!$B$10,Paramètres!$A$1:$I$89,3,0)*0.475*44/12</f>
        <v>2.360201194854195E-3</v>
      </c>
      <c r="AX132" s="21">
        <f t="shared" ref="AX132:AX153" si="114">SUM(AU132:AW132)</f>
        <v>121.67201775453491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1.9065282685915009E-13</v>
      </c>
      <c r="P133" s="13">
        <f t="shared" ref="P133:P196" si="141">EXP(-1.0587+0.8836*LN(O133)+0.284)</f>
        <v>2.6568987209435707E-12</v>
      </c>
      <c r="Q133" s="20">
        <f t="shared" si="108"/>
        <v>4.959485612423072E-12</v>
      </c>
      <c r="R133" s="59">
        <f t="shared" si="109"/>
        <v>293.33333333333826</v>
      </c>
      <c r="S133" s="59">
        <f ca="1">AVERAGE(OFFSET($R$3,0,0,'Données projet'!$E$9+1,1))-AVERAGE(OFFSET($H$3,0,0,'Données projet'!$E$9+1,1))</f>
        <v>404.93035784529889</v>
      </c>
      <c r="T133" s="59">
        <f t="shared" ref="T133:T196" si="142">$T$3</f>
        <v>534.37689844719353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54.773836797867183</v>
      </c>
      <c r="AA133" s="21">
        <f>EXP(-LN(2)/25)*AA132+(1-EXP(-LN(2)/25))/(LN(2)/25)*Calculateur!V133*Calculateur!X133*VLOOKUP('Données projet'!$B$9,Paramètres!$A$1:$I$89,3,0)*0.475*44/12</f>
        <v>10.334546945912873</v>
      </c>
      <c r="AB133" s="21">
        <f>EXP(-LN(2)/2)*AB132+(1-EXP(-LN(2)/2))/(LN(2)/2)*V133*Y133*VLOOKUP('Données projet'!$B$9,Paramètres!$A$1:$I$89,3,0)*0.475*44/12</f>
        <v>3.3290457654240891E-10</v>
      </c>
      <c r="AC133" s="22">
        <f t="shared" si="111"/>
        <v>65.108383744112956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-5.3205440053716299E-14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335.67808000437594</v>
      </c>
      <c r="AO133" s="59">
        <f t="shared" ref="AO133:AO196" si="144">$AO$3</f>
        <v>290.40784797219641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95.313390539364917</v>
      </c>
      <c r="AV133" s="21">
        <f>EXP(-LN(2)/25)*AV132+(1-EXP(-LN(2)/25))/(LN(2)/25)*Calculateur!AQ133*Calculateur!AS133*VLOOKUP('Données projet'!$B$10,Paramètres!$A$1:$I$89,3,0)*0.475*44/12</f>
        <v>23.781263484530204</v>
      </c>
      <c r="AW133" s="21">
        <f>EXP(-LN(2)/2)*AW132+(1-EXP(-LN(2)/2))/(LN(2)/2)*AQ133*AT133*VLOOKUP('Données projet'!$B$10,Paramètres!$A$1:$I$89,3,0)*0.475*44/12</f>
        <v>1.6689142698459933E-3</v>
      </c>
      <c r="AX133" s="21">
        <f t="shared" si="114"/>
        <v>119.09632293816496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1.9065282685915009E-13</v>
      </c>
      <c r="P134" s="13">
        <f t="shared" si="141"/>
        <v>2.6568987209435707E-12</v>
      </c>
      <c r="Q134" s="20">
        <f t="shared" si="108"/>
        <v>4.959485612423072E-12</v>
      </c>
      <c r="R134" s="59">
        <f t="shared" si="109"/>
        <v>293.33333333333826</v>
      </c>
      <c r="S134" s="59">
        <f ca="1">AVERAGE(OFFSET($R$3,0,0,'Données projet'!$E$9+1,1))-AVERAGE(OFFSET($H$3,0,0,'Données projet'!$E$9+1,1))</f>
        <v>404.93035784529889</v>
      </c>
      <c r="T134" s="59">
        <f t="shared" si="142"/>
        <v>534.37689844719353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53.699755267002615</v>
      </c>
      <c r="AA134" s="21">
        <f>EXP(-LN(2)/25)*AA133+(1-EXP(-LN(2)/25))/(LN(2)/25)*Calculateur!V134*Calculateur!X134*VLOOKUP('Données projet'!$B$9,Paramètres!$A$1:$I$89,3,0)*0.475*44/12</f>
        <v>10.051948216206682</v>
      </c>
      <c r="AB134" s="21">
        <f>EXP(-LN(2)/2)*AB133+(1-EXP(-LN(2)/2))/(LN(2)/2)*V134*Y134*VLOOKUP('Données projet'!$B$9,Paramètres!$A$1:$I$89,3,0)*0.475*44/12</f>
        <v>2.3539908356117339E-10</v>
      </c>
      <c r="AC134" s="22">
        <f t="shared" si="111"/>
        <v>63.751703483444693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-5.3205440053716299E-14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335.67808000437594</v>
      </c>
      <c r="AO134" s="59">
        <f t="shared" si="144"/>
        <v>290.40784797219641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93.4443530863158</v>
      </c>
      <c r="AV134" s="21">
        <f>EXP(-LN(2)/25)*AV133+(1-EXP(-LN(2)/25))/(LN(2)/25)*Calculateur!AQ134*Calculateur!AS134*VLOOKUP('Données projet'!$B$10,Paramètres!$A$1:$I$89,3,0)*0.475*44/12</f>
        <v>23.13096358394343</v>
      </c>
      <c r="AW134" s="21">
        <f>EXP(-LN(2)/2)*AW133+(1-EXP(-LN(2)/2))/(LN(2)/2)*AQ134*AT134*VLOOKUP('Données projet'!$B$10,Paramètres!$A$1:$I$89,3,0)*0.475*44/12</f>
        <v>1.1801005974270975E-3</v>
      </c>
      <c r="AX134" s="21">
        <f t="shared" si="114"/>
        <v>116.57649677085665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1.9065282685915009E-13</v>
      </c>
      <c r="P135" s="13">
        <f t="shared" si="141"/>
        <v>2.6568987209435707E-12</v>
      </c>
      <c r="Q135" s="20">
        <f t="shared" si="108"/>
        <v>4.959485612423072E-12</v>
      </c>
      <c r="R135" s="59">
        <f t="shared" si="109"/>
        <v>293.33333333333826</v>
      </c>
      <c r="S135" s="59">
        <f ca="1">AVERAGE(OFFSET($R$3,0,0,'Données projet'!$E$9+1,1))-AVERAGE(OFFSET($H$3,0,0,'Données projet'!$E$9+1,1))</f>
        <v>404.93035784529889</v>
      </c>
      <c r="T135" s="59">
        <f t="shared" si="142"/>
        <v>534.37689844719353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52.646735819833253</v>
      </c>
      <c r="AA135" s="21">
        <f>EXP(-LN(2)/25)*AA134+(1-EXP(-LN(2)/25))/(LN(2)/25)*Calculateur!V135*Calculateur!X135*VLOOKUP('Données projet'!$B$9,Paramètres!$A$1:$I$89,3,0)*0.475*44/12</f>
        <v>9.7770771636255276</v>
      </c>
      <c r="AB135" s="21">
        <f>EXP(-LN(2)/2)*AB134+(1-EXP(-LN(2)/2))/(LN(2)/2)*V135*Y135*VLOOKUP('Données projet'!$B$9,Paramètres!$A$1:$I$89,3,0)*0.475*44/12</f>
        <v>1.6645228827120446E-10</v>
      </c>
      <c r="AC135" s="22">
        <f t="shared" si="111"/>
        <v>62.423812983625233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-5.3205440053716299E-14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335.67808000437594</v>
      </c>
      <c r="AO135" s="59">
        <f t="shared" si="144"/>
        <v>290.40784797219641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91.6119663177207</v>
      </c>
      <c r="AV135" s="21">
        <f>EXP(-LN(2)/25)*AV134+(1-EXP(-LN(2)/25))/(LN(2)/25)*Calculateur!AQ135*Calculateur!AS135*VLOOKUP('Données projet'!$B$10,Paramètres!$A$1:$I$89,3,0)*0.475*44/12</f>
        <v>22.498446168335988</v>
      </c>
      <c r="AW135" s="21">
        <f>EXP(-LN(2)/2)*AW134+(1-EXP(-LN(2)/2))/(LN(2)/2)*AQ135*AT135*VLOOKUP('Données projet'!$B$10,Paramètres!$A$1:$I$89,3,0)*0.475*44/12</f>
        <v>8.3445713492299664E-4</v>
      </c>
      <c r="AX135" s="21">
        <f t="shared" si="114"/>
        <v>114.11124694319162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1.9065282685915009E-13</v>
      </c>
      <c r="P136" s="13">
        <f t="shared" si="141"/>
        <v>2.6568987209435707E-12</v>
      </c>
      <c r="Q136" s="20">
        <f t="shared" si="108"/>
        <v>4.959485612423072E-12</v>
      </c>
      <c r="R136" s="59">
        <f t="shared" si="109"/>
        <v>293.33333333333826</v>
      </c>
      <c r="S136" s="59">
        <f ca="1">AVERAGE(OFFSET($R$3,0,0,'Données projet'!$E$9+1,1))-AVERAGE(OFFSET($H$3,0,0,'Données projet'!$E$9+1,1))</f>
        <v>404.93035784529889</v>
      </c>
      <c r="T136" s="59">
        <f t="shared" si="142"/>
        <v>534.37689844719353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51.61436544174444</v>
      </c>
      <c r="AA136" s="21">
        <f>EXP(-LN(2)/25)*AA135+(1-EXP(-LN(2)/25))/(LN(2)/25)*Calculateur!V136*Calculateur!X136*VLOOKUP('Données projet'!$B$9,Paramètres!$A$1:$I$89,3,0)*0.475*44/12</f>
        <v>9.5097224744320457</v>
      </c>
      <c r="AB136" s="21">
        <f>EXP(-LN(2)/2)*AB135+(1-EXP(-LN(2)/2))/(LN(2)/2)*V136*Y136*VLOOKUP('Données projet'!$B$9,Paramètres!$A$1:$I$89,3,0)*0.475*44/12</f>
        <v>1.176995417805867E-10</v>
      </c>
      <c r="AC136" s="22">
        <f t="shared" si="111"/>
        <v>61.124087916294187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-5.3205440053716299E-14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335.67808000437594</v>
      </c>
      <c r="AO136" s="59">
        <f t="shared" si="144"/>
        <v>290.40784797219641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89.815511536012181</v>
      </c>
      <c r="AV136" s="21">
        <f>EXP(-LN(2)/25)*AV135+(1-EXP(-LN(2)/25))/(LN(2)/25)*Calculateur!AQ136*Calculateur!AS136*VLOOKUP('Données projet'!$B$10,Paramètres!$A$1:$I$89,3,0)*0.475*44/12</f>
        <v>21.883224974720978</v>
      </c>
      <c r="AW136" s="21">
        <f>EXP(-LN(2)/2)*AW135+(1-EXP(-LN(2)/2))/(LN(2)/2)*AQ136*AT136*VLOOKUP('Données projet'!$B$10,Paramètres!$A$1:$I$89,3,0)*0.475*44/12</f>
        <v>5.9005029871354875E-4</v>
      </c>
      <c r="AX136" s="21">
        <f t="shared" si="114"/>
        <v>111.69932656103187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1.9065282685915009E-13</v>
      </c>
      <c r="P137" s="13">
        <f t="shared" si="141"/>
        <v>2.6568987209435707E-12</v>
      </c>
      <c r="Q137" s="20">
        <f t="shared" si="108"/>
        <v>4.959485612423072E-12</v>
      </c>
      <c r="R137" s="59">
        <f t="shared" si="109"/>
        <v>293.33333333333826</v>
      </c>
      <c r="S137" s="59">
        <f ca="1">AVERAGE(OFFSET($R$3,0,0,'Données projet'!$E$9+1,1))-AVERAGE(OFFSET($H$3,0,0,'Données projet'!$E$9+1,1))</f>
        <v>404.93035784529889</v>
      </c>
      <c r="T137" s="59">
        <f t="shared" si="142"/>
        <v>534.37689844719353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50.602239217086193</v>
      </c>
      <c r="AA137" s="21">
        <f>EXP(-LN(2)/25)*AA136+(1-EXP(-LN(2)/25))/(LN(2)/25)*Calculateur!V137*Calculateur!X137*VLOOKUP('Données projet'!$B$9,Paramètres!$A$1:$I$89,3,0)*0.475*44/12</f>
        <v>9.2496786132741313</v>
      </c>
      <c r="AB137" s="21">
        <f>EXP(-LN(2)/2)*AB136+(1-EXP(-LN(2)/2))/(LN(2)/2)*V137*Y137*VLOOKUP('Données projet'!$B$9,Paramètres!$A$1:$I$89,3,0)*0.475*44/12</f>
        <v>8.3226144135602229E-11</v>
      </c>
      <c r="AC137" s="22">
        <f t="shared" si="111"/>
        <v>59.851917830443547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-5.3205440053716299E-14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335.67808000437594</v>
      </c>
      <c r="AO137" s="59">
        <f t="shared" si="144"/>
        <v>290.40784797219641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88.054284136843748</v>
      </c>
      <c r="AV137" s="21">
        <f>EXP(-LN(2)/25)*AV136+(1-EXP(-LN(2)/25))/(LN(2)/25)*Calculateur!AQ137*Calculateur!AS137*VLOOKUP('Données projet'!$B$10,Paramètres!$A$1:$I$89,3,0)*0.475*44/12</f>
        <v>21.284827036998447</v>
      </c>
      <c r="AW137" s="21">
        <f>EXP(-LN(2)/2)*AW136+(1-EXP(-LN(2)/2))/(LN(2)/2)*AQ137*AT137*VLOOKUP('Données projet'!$B$10,Paramètres!$A$1:$I$89,3,0)*0.475*44/12</f>
        <v>4.1722856746149832E-4</v>
      </c>
      <c r="AX137" s="21">
        <f t="shared" si="114"/>
        <v>109.33952840240966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1.9065282685915009E-13</v>
      </c>
      <c r="P138" s="13">
        <f t="shared" si="141"/>
        <v>2.6568987209435707E-12</v>
      </c>
      <c r="Q138" s="20">
        <f t="shared" si="108"/>
        <v>4.959485612423072E-12</v>
      </c>
      <c r="R138" s="59">
        <f t="shared" si="109"/>
        <v>293.33333333333826</v>
      </c>
      <c r="S138" s="59">
        <f ca="1">AVERAGE(OFFSET($R$3,0,0,'Données projet'!$E$9+1,1))-AVERAGE(OFFSET($H$3,0,0,'Données projet'!$E$9+1,1))</f>
        <v>404.93035784529889</v>
      </c>
      <c r="T138" s="59">
        <f t="shared" si="142"/>
        <v>534.37689844719353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49.609960170357461</v>
      </c>
      <c r="AA138" s="21">
        <f>EXP(-LN(2)/25)*AA137+(1-EXP(-LN(2)/25))/(LN(2)/25)*Calculateur!V138*Calculateur!X138*VLOOKUP('Données projet'!$B$9,Paramètres!$A$1:$I$89,3,0)*0.475*44/12</f>
        <v>8.9967456651746929</v>
      </c>
      <c r="AB138" s="21">
        <f>EXP(-LN(2)/2)*AB137+(1-EXP(-LN(2)/2))/(LN(2)/2)*V138*Y138*VLOOKUP('Données projet'!$B$9,Paramètres!$A$1:$I$89,3,0)*0.475*44/12</f>
        <v>5.8849770890293348E-11</v>
      </c>
      <c r="AC138" s="22">
        <f t="shared" si="111"/>
        <v>58.606705835591001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-5.3205440053716299E-14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335.67808000437594</v>
      </c>
      <c r="AO138" s="59">
        <f t="shared" si="144"/>
        <v>290.40784797219641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86.327593332730359</v>
      </c>
      <c r="AV138" s="21">
        <f>EXP(-LN(2)/25)*AV137+(1-EXP(-LN(2)/25))/(LN(2)/25)*Calculateur!AQ138*Calculateur!AS138*VLOOKUP('Données projet'!$B$10,Paramètres!$A$1:$I$89,3,0)*0.475*44/12</f>
        <v>20.702792322351318</v>
      </c>
      <c r="AW138" s="21">
        <f>EXP(-LN(2)/2)*AW137+(1-EXP(-LN(2)/2))/(LN(2)/2)*AQ138*AT138*VLOOKUP('Données projet'!$B$10,Paramètres!$A$1:$I$89,3,0)*0.475*44/12</f>
        <v>2.9502514935677437E-4</v>
      </c>
      <c r="AX138" s="21">
        <f t="shared" si="114"/>
        <v>107.03068068023103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1.9065282685915009E-13</v>
      </c>
      <c r="P139" s="13">
        <f t="shared" si="141"/>
        <v>2.6568987209435707E-12</v>
      </c>
      <c r="Q139" s="20">
        <f t="shared" si="108"/>
        <v>4.959485612423072E-12</v>
      </c>
      <c r="R139" s="59">
        <f t="shared" si="109"/>
        <v>293.33333333333826</v>
      </c>
      <c r="S139" s="59">
        <f ca="1">AVERAGE(OFFSET($R$3,0,0,'Données projet'!$E$9+1,1))-AVERAGE(OFFSET($H$3,0,0,'Données projet'!$E$9+1,1))</f>
        <v>404.93035784529889</v>
      </c>
      <c r="T139" s="59">
        <f t="shared" si="142"/>
        <v>534.37689844719353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48.63713911050462</v>
      </c>
      <c r="AA139" s="21">
        <f>EXP(-LN(2)/25)*AA138+(1-EXP(-LN(2)/25))/(LN(2)/25)*Calculateur!V139*Calculateur!X139*VLOOKUP('Données projet'!$B$9,Paramètres!$A$1:$I$89,3,0)*0.475*44/12</f>
        <v>8.7507291818421979</v>
      </c>
      <c r="AB139" s="21">
        <f>EXP(-LN(2)/2)*AB138+(1-EXP(-LN(2)/2))/(LN(2)/2)*V139*Y139*VLOOKUP('Données projet'!$B$9,Paramètres!$A$1:$I$89,3,0)*0.475*44/12</f>
        <v>4.1613072067801114E-11</v>
      </c>
      <c r="AC139" s="22">
        <f t="shared" si="111"/>
        <v>57.387868292388433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-5.3205440053716299E-14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335.67808000437594</v>
      </c>
      <c r="AO139" s="59">
        <f t="shared" si="144"/>
        <v>290.40784797219641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84.634761882108236</v>
      </c>
      <c r="AV139" s="21">
        <f>EXP(-LN(2)/25)*AV138+(1-EXP(-LN(2)/25))/(LN(2)/25)*Calculateur!AQ139*Calculateur!AS139*VLOOKUP('Données projet'!$B$10,Paramètres!$A$1:$I$89,3,0)*0.475*44/12</f>
        <v>20.136673377584088</v>
      </c>
      <c r="AW139" s="21">
        <f>EXP(-LN(2)/2)*AW138+(1-EXP(-LN(2)/2))/(LN(2)/2)*AQ139*AT139*VLOOKUP('Données projet'!$B$10,Paramètres!$A$1:$I$89,3,0)*0.475*44/12</f>
        <v>2.0861428373074916E-4</v>
      </c>
      <c r="AX139" s="21">
        <f t="shared" si="114"/>
        <v>104.77164387397606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1.9065282685915009E-13</v>
      </c>
      <c r="P140" s="13">
        <f t="shared" si="141"/>
        <v>2.6568987209435707E-12</v>
      </c>
      <c r="Q140" s="20">
        <f t="shared" si="108"/>
        <v>4.959485612423072E-12</v>
      </c>
      <c r="R140" s="59">
        <f t="shared" si="109"/>
        <v>293.33333333333826</v>
      </c>
      <c r="S140" s="59">
        <f ca="1">AVERAGE(OFFSET($R$3,0,0,'Données projet'!$E$9+1,1))-AVERAGE(OFFSET($H$3,0,0,'Données projet'!$E$9+1,1))</f>
        <v>404.93035784529889</v>
      </c>
      <c r="T140" s="59">
        <f t="shared" si="142"/>
        <v>534.37689844719353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47.683394478273236</v>
      </c>
      <c r="AA140" s="21">
        <f>EXP(-LN(2)/25)*AA139+(1-EXP(-LN(2)/25))/(LN(2)/25)*Calculateur!V140*Calculateur!X140*VLOOKUP('Données projet'!$B$9,Paramètres!$A$1:$I$89,3,0)*0.475*44/12</f>
        <v>8.5114400321838755</v>
      </c>
      <c r="AB140" s="21">
        <f>EXP(-LN(2)/2)*AB139+(1-EXP(-LN(2)/2))/(LN(2)/2)*V140*Y140*VLOOKUP('Données projet'!$B$9,Paramètres!$A$1:$I$89,3,0)*0.475*44/12</f>
        <v>2.9424885445146674E-11</v>
      </c>
      <c r="AC140" s="22">
        <f t="shared" si="111"/>
        <v>56.194834510486537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-5.3205440053716299E-14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335.67808000437594</v>
      </c>
      <c r="AO140" s="59">
        <f t="shared" si="144"/>
        <v>290.40784797219641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82.975125823707586</v>
      </c>
      <c r="AV140" s="21">
        <f>EXP(-LN(2)/25)*AV139+(1-EXP(-LN(2)/25))/(LN(2)/25)*Calculateur!AQ140*Calculateur!AS140*VLOOKUP('Données projet'!$B$10,Paramètres!$A$1:$I$89,3,0)*0.475*44/12</f>
        <v>19.586034985132422</v>
      </c>
      <c r="AW140" s="21">
        <f>EXP(-LN(2)/2)*AW139+(1-EXP(-LN(2)/2))/(LN(2)/2)*AQ140*AT140*VLOOKUP('Données projet'!$B$10,Paramètres!$A$1:$I$89,3,0)*0.475*44/12</f>
        <v>1.4751257467838719E-4</v>
      </c>
      <c r="AX140" s="21">
        <f t="shared" si="114"/>
        <v>102.5613083214147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1.9065282685915009E-13</v>
      </c>
      <c r="P141" s="13">
        <f t="shared" si="141"/>
        <v>2.6568987209435707E-12</v>
      </c>
      <c r="Q141" s="20">
        <f t="shared" si="108"/>
        <v>4.959485612423072E-12</v>
      </c>
      <c r="R141" s="59">
        <f t="shared" si="109"/>
        <v>293.33333333333826</v>
      </c>
      <c r="S141" s="59">
        <f ca="1">AVERAGE(OFFSET($R$3,0,0,'Données projet'!$E$9+1,1))-AVERAGE(OFFSET($H$3,0,0,'Données projet'!$E$9+1,1))</f>
        <v>404.93035784529889</v>
      </c>
      <c r="T141" s="59">
        <f t="shared" si="142"/>
        <v>534.37689844719353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46.748352196553121</v>
      </c>
      <c r="AA141" s="21">
        <f>EXP(-LN(2)/25)*AA140+(1-EXP(-LN(2)/25))/(LN(2)/25)*Calculateur!V141*Calculateur!X141*VLOOKUP('Données projet'!$B$9,Paramètres!$A$1:$I$89,3,0)*0.475*44/12</f>
        <v>8.2786942569066291</v>
      </c>
      <c r="AB141" s="21">
        <f>EXP(-LN(2)/2)*AB140+(1-EXP(-LN(2)/2))/(LN(2)/2)*V141*Y141*VLOOKUP('Données projet'!$B$9,Paramètres!$A$1:$I$89,3,0)*0.475*44/12</f>
        <v>2.0806536033900557E-11</v>
      </c>
      <c r="AC141" s="22">
        <f t="shared" si="111"/>
        <v>55.027046453480551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-5.3205440053716299E-14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335.67808000437594</v>
      </c>
      <c r="AO141" s="59">
        <f t="shared" si="144"/>
        <v>290.40784797219641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81.348034216134124</v>
      </c>
      <c r="AV141" s="21">
        <f>EXP(-LN(2)/25)*AV140+(1-EXP(-LN(2)/25))/(LN(2)/25)*Calculateur!AQ141*Calculateur!AS141*VLOOKUP('Données projet'!$B$10,Paramètres!$A$1:$I$89,3,0)*0.475*44/12</f>
        <v>19.05045382847916</v>
      </c>
      <c r="AW141" s="21">
        <f>EXP(-LN(2)/2)*AW140+(1-EXP(-LN(2)/2))/(LN(2)/2)*AQ141*AT141*VLOOKUP('Données projet'!$B$10,Paramètres!$A$1:$I$89,3,0)*0.475*44/12</f>
        <v>1.0430714186537458E-4</v>
      </c>
      <c r="AX141" s="21">
        <f t="shared" si="114"/>
        <v>100.39859235175516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1.9065282685915009E-13</v>
      </c>
      <c r="P142" s="13">
        <f t="shared" si="141"/>
        <v>2.6568987209435707E-12</v>
      </c>
      <c r="Q142" s="20">
        <f t="shared" si="108"/>
        <v>4.959485612423072E-12</v>
      </c>
      <c r="R142" s="59">
        <f t="shared" si="109"/>
        <v>293.33333333333826</v>
      </c>
      <c r="S142" s="59">
        <f ca="1">AVERAGE(OFFSET($R$3,0,0,'Données projet'!$E$9+1,1))-AVERAGE(OFFSET($H$3,0,0,'Données projet'!$E$9+1,1))</f>
        <v>404.93035784529889</v>
      </c>
      <c r="T142" s="59">
        <f t="shared" si="142"/>
        <v>534.37689844719353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45.831645523658061</v>
      </c>
      <c r="AA142" s="21">
        <f>EXP(-LN(2)/25)*AA141+(1-EXP(-LN(2)/25))/(LN(2)/25)*Calculateur!V142*Calculateur!X142*VLOOKUP('Données projet'!$B$9,Paramètres!$A$1:$I$89,3,0)*0.475*44/12</f>
        <v>8.052312927093908</v>
      </c>
      <c r="AB142" s="21">
        <f>EXP(-LN(2)/2)*AB141+(1-EXP(-LN(2)/2))/(LN(2)/2)*V142*Y142*VLOOKUP('Données projet'!$B$9,Paramètres!$A$1:$I$89,3,0)*0.475*44/12</f>
        <v>1.4712442722573337E-11</v>
      </c>
      <c r="AC142" s="22">
        <f t="shared" si="111"/>
        <v>53.883958450766684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-5.3205440053716299E-14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335.67808000437594</v>
      </c>
      <c r="AO142" s="59">
        <f t="shared" si="144"/>
        <v>290.40784797219641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79.752848882557288</v>
      </c>
      <c r="AV142" s="21">
        <f>EXP(-LN(2)/25)*AV141+(1-EXP(-LN(2)/25))/(LN(2)/25)*Calculateur!AQ142*Calculateur!AS142*VLOOKUP('Données projet'!$B$10,Paramètres!$A$1:$I$89,3,0)*0.475*44/12</f>
        <v>18.529518166719569</v>
      </c>
      <c r="AW142" s="21">
        <f>EXP(-LN(2)/2)*AW141+(1-EXP(-LN(2)/2))/(LN(2)/2)*AQ142*AT142*VLOOKUP('Données projet'!$B$10,Paramètres!$A$1:$I$89,3,0)*0.475*44/12</f>
        <v>7.3756287339193593E-5</v>
      </c>
      <c r="AX142" s="21">
        <f t="shared" si="114"/>
        <v>98.282440805564192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1.9065282685915009E-13</v>
      </c>
      <c r="P143" s="13">
        <f t="shared" si="141"/>
        <v>2.6568987209435707E-12</v>
      </c>
      <c r="Q143" s="20">
        <f t="shared" si="108"/>
        <v>4.959485612423072E-12</v>
      </c>
      <c r="R143" s="59">
        <f t="shared" si="109"/>
        <v>293.33333333333826</v>
      </c>
      <c r="S143" s="59">
        <f ca="1">AVERAGE(OFFSET($R$3,0,0,'Données projet'!$E$9+1,1))-AVERAGE(OFFSET($H$3,0,0,'Données projet'!$E$9+1,1))</f>
        <v>404.93035784529889</v>
      </c>
      <c r="T143" s="59">
        <f t="shared" si="142"/>
        <v>534.37689844719353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44.932914909482612</v>
      </c>
      <c r="AA143" s="21">
        <f>EXP(-LN(2)/25)*AA142+(1-EXP(-LN(2)/25))/(LN(2)/25)*Calculateur!V143*Calculateur!X143*VLOOKUP('Données projet'!$B$9,Paramètres!$A$1:$I$89,3,0)*0.475*44/12</f>
        <v>7.8321220066497919</v>
      </c>
      <c r="AB143" s="21">
        <f>EXP(-LN(2)/2)*AB142+(1-EXP(-LN(2)/2))/(LN(2)/2)*V143*Y143*VLOOKUP('Données projet'!$B$9,Paramètres!$A$1:$I$89,3,0)*0.475*44/12</f>
        <v>1.0403268016950279E-11</v>
      </c>
      <c r="AC143" s="22">
        <f t="shared" si="111"/>
        <v>52.765036916142805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-5.3205440053716299E-14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335.67808000437594</v>
      </c>
      <c r="AO143" s="59">
        <f t="shared" si="144"/>
        <v>290.40784797219641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78.188944160404915</v>
      </c>
      <c r="AV143" s="21">
        <f>EXP(-LN(2)/25)*AV142+(1-EXP(-LN(2)/25))/(LN(2)/25)*Calculateur!AQ143*Calculateur!AS143*VLOOKUP('Données projet'!$B$10,Paramètres!$A$1:$I$89,3,0)*0.475*44/12</f>
        <v>18.022827518025611</v>
      </c>
      <c r="AW143" s="21">
        <f>EXP(-LN(2)/2)*AW142+(1-EXP(-LN(2)/2))/(LN(2)/2)*AQ143*AT143*VLOOKUP('Données projet'!$B$10,Paramètres!$A$1:$I$89,3,0)*0.475*44/12</f>
        <v>5.215357093268729E-5</v>
      </c>
      <c r="AX143" s="21">
        <f t="shared" si="114"/>
        <v>96.211823832001457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1.9065282685915009E-13</v>
      </c>
      <c r="P144" s="13">
        <f t="shared" si="141"/>
        <v>2.6568987209435707E-12</v>
      </c>
      <c r="Q144" s="20">
        <f t="shared" si="108"/>
        <v>4.959485612423072E-12</v>
      </c>
      <c r="R144" s="59">
        <f t="shared" si="109"/>
        <v>293.33333333333826</v>
      </c>
      <c r="S144" s="59">
        <f ca="1">AVERAGE(OFFSET($R$3,0,0,'Données projet'!$E$9+1,1))-AVERAGE(OFFSET($H$3,0,0,'Données projet'!$E$9+1,1))</f>
        <v>404.93035784529889</v>
      </c>
      <c r="T144" s="59">
        <f t="shared" si="142"/>
        <v>534.37689844719353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44.051807854479598</v>
      </c>
      <c r="AA144" s="21">
        <f>EXP(-LN(2)/25)*AA143+(1-EXP(-LN(2)/25))/(LN(2)/25)*Calculateur!V144*Calculateur!X144*VLOOKUP('Données projet'!$B$9,Paramètres!$A$1:$I$89,3,0)*0.475*44/12</f>
        <v>7.6179522185045574</v>
      </c>
      <c r="AB144" s="21">
        <f>EXP(-LN(2)/2)*AB143+(1-EXP(-LN(2)/2))/(LN(2)/2)*V144*Y144*VLOOKUP('Données projet'!$B$9,Paramètres!$A$1:$I$89,3,0)*0.475*44/12</f>
        <v>7.3562213612866685E-12</v>
      </c>
      <c r="AC144" s="22">
        <f t="shared" si="111"/>
        <v>51.669760072991508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-5.3205440053716299E-14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335.67808000437594</v>
      </c>
      <c r="AO144" s="59">
        <f t="shared" si="144"/>
        <v>290.40784797219641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76.655706655966256</v>
      </c>
      <c r="AV144" s="21">
        <f>EXP(-LN(2)/25)*AV143+(1-EXP(-LN(2)/25))/(LN(2)/25)*Calculateur!AQ144*Calculateur!AS144*VLOOKUP('Données projet'!$B$10,Paramètres!$A$1:$I$89,3,0)*0.475*44/12</f>
        <v>17.529992351765895</v>
      </c>
      <c r="AW144" s="21">
        <f>EXP(-LN(2)/2)*AW143+(1-EXP(-LN(2)/2))/(LN(2)/2)*AQ144*AT144*VLOOKUP('Données projet'!$B$10,Paramètres!$A$1:$I$89,3,0)*0.475*44/12</f>
        <v>3.6878143669596797E-5</v>
      </c>
      <c r="AX144" s="21">
        <f t="shared" si="114"/>
        <v>94.185735885875829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1.9065282685915009E-13</v>
      </c>
      <c r="P145" s="13">
        <f t="shared" si="141"/>
        <v>2.6568987209435707E-12</v>
      </c>
      <c r="Q145" s="20">
        <f t="shared" si="108"/>
        <v>4.959485612423072E-12</v>
      </c>
      <c r="R145" s="59">
        <f t="shared" si="109"/>
        <v>293.33333333333826</v>
      </c>
      <c r="S145" s="59">
        <f ca="1">AVERAGE(OFFSET($R$3,0,0,'Données projet'!$E$9+1,1))-AVERAGE(OFFSET($H$3,0,0,'Données projet'!$E$9+1,1))</f>
        <v>404.93035784529889</v>
      </c>
      <c r="T145" s="59">
        <f t="shared" si="142"/>
        <v>534.37689844719353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43.187978771402953</v>
      </c>
      <c r="AA145" s="21">
        <f>EXP(-LN(2)/25)*AA144+(1-EXP(-LN(2)/25))/(LN(2)/25)*Calculateur!V145*Calculateur!X145*VLOOKUP('Données projet'!$B$9,Paramètres!$A$1:$I$89,3,0)*0.475*44/12</f>
        <v>7.4096389144788546</v>
      </c>
      <c r="AB145" s="21">
        <f>EXP(-LN(2)/2)*AB144+(1-EXP(-LN(2)/2))/(LN(2)/2)*V145*Y145*VLOOKUP('Données projet'!$B$9,Paramètres!$A$1:$I$89,3,0)*0.475*44/12</f>
        <v>5.2016340084751393E-12</v>
      </c>
      <c r="AC145" s="22">
        <f t="shared" si="111"/>
        <v>50.597617685887009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-5.3205440053716299E-14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335.67808000437594</v>
      </c>
      <c r="AO145" s="59">
        <f t="shared" si="144"/>
        <v>290.40784797219641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75.152535003807102</v>
      </c>
      <c r="AV145" s="21">
        <f>EXP(-LN(2)/25)*AV144+(1-EXP(-LN(2)/25))/(LN(2)/25)*Calculateur!AQ145*Calculateur!AS145*VLOOKUP('Données projet'!$B$10,Paramètres!$A$1:$I$89,3,0)*0.475*44/12</f>
        <v>17.050633789044625</v>
      </c>
      <c r="AW145" s="21">
        <f>EXP(-LN(2)/2)*AW144+(1-EXP(-LN(2)/2))/(LN(2)/2)*AQ145*AT145*VLOOKUP('Données projet'!$B$10,Paramètres!$A$1:$I$89,3,0)*0.475*44/12</f>
        <v>2.6076785466343645E-5</v>
      </c>
      <c r="AX145" s="21">
        <f t="shared" si="114"/>
        <v>92.203194869637187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1.9065282685915009E-13</v>
      </c>
      <c r="P146" s="13">
        <f t="shared" si="141"/>
        <v>2.6568987209435707E-12</v>
      </c>
      <c r="Q146" s="20">
        <f t="shared" si="108"/>
        <v>4.959485612423072E-12</v>
      </c>
      <c r="R146" s="59">
        <f t="shared" si="109"/>
        <v>293.33333333333826</v>
      </c>
      <c r="S146" s="59">
        <f ca="1">AVERAGE(OFFSET($R$3,0,0,'Données projet'!$E$9+1,1))-AVERAGE(OFFSET($H$3,0,0,'Données projet'!$E$9+1,1))</f>
        <v>404.93035784529889</v>
      </c>
      <c r="T146" s="59">
        <f t="shared" si="142"/>
        <v>534.37689844719353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42.341088849761732</v>
      </c>
      <c r="AA146" s="21">
        <f>EXP(-LN(2)/25)*AA145+(1-EXP(-LN(2)/25))/(LN(2)/25)*Calculateur!V146*Calculateur!X146*VLOOKUP('Données projet'!$B$9,Paramètres!$A$1:$I$89,3,0)*0.475*44/12</f>
        <v>7.2070219487064549</v>
      </c>
      <c r="AB146" s="21">
        <f>EXP(-LN(2)/2)*AB145+(1-EXP(-LN(2)/2))/(LN(2)/2)*V146*Y146*VLOOKUP('Données projet'!$B$9,Paramètres!$A$1:$I$89,3,0)*0.475*44/12</f>
        <v>3.6781106806433343E-12</v>
      </c>
      <c r="AC146" s="22">
        <f t="shared" si="111"/>
        <v>49.548110798471868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-5.3205440053716299E-14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335.67808000437594</v>
      </c>
      <c r="AO146" s="59">
        <f t="shared" si="144"/>
        <v>290.40784797219641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73.678839630902615</v>
      </c>
      <c r="AV146" s="21">
        <f>EXP(-LN(2)/25)*AV145+(1-EXP(-LN(2)/25))/(LN(2)/25)*Calculateur!AQ146*Calculateur!AS146*VLOOKUP('Données projet'!$B$10,Paramètres!$A$1:$I$89,3,0)*0.475*44/12</f>
        <v>16.584383311429338</v>
      </c>
      <c r="AW146" s="21">
        <f>EXP(-LN(2)/2)*AW145+(1-EXP(-LN(2)/2))/(LN(2)/2)*AQ146*AT146*VLOOKUP('Données projet'!$B$10,Paramètres!$A$1:$I$89,3,0)*0.475*44/12</f>
        <v>1.8439071834798398E-5</v>
      </c>
      <c r="AX146" s="21">
        <f t="shared" si="114"/>
        <v>90.263241381403787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1.9065282685915009E-13</v>
      </c>
      <c r="P147" s="13">
        <f t="shared" si="141"/>
        <v>2.6568987209435707E-12</v>
      </c>
      <c r="Q147" s="20">
        <f t="shared" si="108"/>
        <v>4.959485612423072E-12</v>
      </c>
      <c r="R147" s="59">
        <f t="shared" si="109"/>
        <v>293.33333333333826</v>
      </c>
      <c r="S147" s="59">
        <f ca="1">AVERAGE(OFFSET($R$3,0,0,'Données projet'!$E$9+1,1))-AVERAGE(OFFSET($H$3,0,0,'Données projet'!$E$9+1,1))</f>
        <v>404.93035784529889</v>
      </c>
      <c r="T147" s="59">
        <f t="shared" si="142"/>
        <v>534.37689844719353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41.510805922932043</v>
      </c>
      <c r="AA147" s="21">
        <f>EXP(-LN(2)/25)*AA146+(1-EXP(-LN(2)/25))/(LN(2)/25)*Calculateur!V147*Calculateur!X147*VLOOKUP('Données projet'!$B$9,Paramètres!$A$1:$I$89,3,0)*0.475*44/12</f>
        <v>7.0099455545182643</v>
      </c>
      <c r="AB147" s="21">
        <f>EXP(-LN(2)/2)*AB146+(1-EXP(-LN(2)/2))/(LN(2)/2)*V147*Y147*VLOOKUP('Données projet'!$B$9,Paramètres!$A$1:$I$89,3,0)*0.475*44/12</f>
        <v>2.6008170042375696E-12</v>
      </c>
      <c r="AC147" s="22">
        <f t="shared" si="111"/>
        <v>48.520751477452905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-5.3205440053716299E-14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335.67808000437594</v>
      </c>
      <c r="AO147" s="59">
        <f t="shared" si="144"/>
        <v>290.40784797219641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72.234042525395367</v>
      </c>
      <c r="AV147" s="21">
        <f>EXP(-LN(2)/25)*AV146+(1-EXP(-LN(2)/25))/(LN(2)/25)*Calculateur!AQ147*Calculateur!AS147*VLOOKUP('Données projet'!$B$10,Paramètres!$A$1:$I$89,3,0)*0.475*44/12</f>
        <v>16.130882477643489</v>
      </c>
      <c r="AW147" s="21">
        <f>EXP(-LN(2)/2)*AW146+(1-EXP(-LN(2)/2))/(LN(2)/2)*AQ147*AT147*VLOOKUP('Données projet'!$B$10,Paramètres!$A$1:$I$89,3,0)*0.475*44/12</f>
        <v>1.3038392733171823E-5</v>
      </c>
      <c r="AX147" s="21">
        <f t="shared" si="114"/>
        <v>88.364938041431586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1.9065282685915009E-13</v>
      </c>
      <c r="P148" s="13">
        <f t="shared" si="141"/>
        <v>2.6568987209435707E-12</v>
      </c>
      <c r="Q148" s="20">
        <f t="shared" si="108"/>
        <v>4.959485612423072E-12</v>
      </c>
      <c r="R148" s="59">
        <f t="shared" si="109"/>
        <v>293.33333333333826</v>
      </c>
      <c r="S148" s="59">
        <f ca="1">AVERAGE(OFFSET($R$3,0,0,'Données projet'!$E$9+1,1))-AVERAGE(OFFSET($H$3,0,0,'Données projet'!$E$9+1,1))</f>
        <v>404.93035784529889</v>
      </c>
      <c r="T148" s="59">
        <f t="shared" si="142"/>
        <v>534.37689844719353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40.696804337874909</v>
      </c>
      <c r="AA148" s="21">
        <f>EXP(-LN(2)/25)*AA147+(1-EXP(-LN(2)/25))/(LN(2)/25)*Calculateur!V148*Calculateur!X148*VLOOKUP('Données projet'!$B$9,Paramètres!$A$1:$I$89,3,0)*0.475*44/12</f>
        <v>6.8182582246929471</v>
      </c>
      <c r="AB148" s="21">
        <f>EXP(-LN(2)/2)*AB147+(1-EXP(-LN(2)/2))/(LN(2)/2)*V148*Y148*VLOOKUP('Données projet'!$B$9,Paramètres!$A$1:$I$89,3,0)*0.475*44/12</f>
        <v>1.8390553403216671E-12</v>
      </c>
      <c r="AC148" s="22">
        <f t="shared" si="111"/>
        <v>47.515062562569696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-5.3205440053716299E-14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335.67808000437594</v>
      </c>
      <c r="AO148" s="59">
        <f t="shared" si="144"/>
        <v>290.40784797219641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70.817577009887898</v>
      </c>
      <c r="AV148" s="21">
        <f>EXP(-LN(2)/25)*AV147+(1-EXP(-LN(2)/25))/(LN(2)/25)*Calculateur!AQ148*Calculateur!AS148*VLOOKUP('Données projet'!$B$10,Paramètres!$A$1:$I$89,3,0)*0.475*44/12</f>
        <v>15.689782648006085</v>
      </c>
      <c r="AW148" s="21">
        <f>EXP(-LN(2)/2)*AW147+(1-EXP(-LN(2)/2))/(LN(2)/2)*AQ148*AT148*VLOOKUP('Données projet'!$B$10,Paramètres!$A$1:$I$89,3,0)*0.475*44/12</f>
        <v>9.2195359173991992E-6</v>
      </c>
      <c r="AX148" s="21">
        <f t="shared" si="114"/>
        <v>86.507368877429897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1.9065282685915009E-13</v>
      </c>
      <c r="P149" s="13">
        <f t="shared" si="141"/>
        <v>2.6568987209435707E-12</v>
      </c>
      <c r="Q149" s="20">
        <f t="shared" si="108"/>
        <v>4.959485612423072E-12</v>
      </c>
      <c r="R149" s="59">
        <f t="shared" si="109"/>
        <v>293.33333333333826</v>
      </c>
      <c r="S149" s="59">
        <f ca="1">AVERAGE(OFFSET($R$3,0,0,'Données projet'!$E$9+1,1))-AVERAGE(OFFSET($H$3,0,0,'Données projet'!$E$9+1,1))</f>
        <v>404.93035784529889</v>
      </c>
      <c r="T149" s="59">
        <f t="shared" si="142"/>
        <v>534.37689844719353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39.898764827408797</v>
      </c>
      <c r="AA149" s="21">
        <f>EXP(-LN(2)/25)*AA148+(1-EXP(-LN(2)/25))/(LN(2)/25)*Calculateur!V149*Calculateur!X149*VLOOKUP('Données projet'!$B$9,Paramètres!$A$1:$I$89,3,0)*0.475*44/12</f>
        <v>6.6318125949821018</v>
      </c>
      <c r="AB149" s="21">
        <f>EXP(-LN(2)/2)*AB148+(1-EXP(-LN(2)/2))/(LN(2)/2)*V149*Y149*VLOOKUP('Données projet'!$B$9,Paramètres!$A$1:$I$89,3,0)*0.475*44/12</f>
        <v>1.3004085021187848E-12</v>
      </c>
      <c r="AC149" s="22">
        <f t="shared" si="111"/>
        <v>46.530577422392199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-5.3205440053716299E-14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335.67808000437594</v>
      </c>
      <c r="AO149" s="59">
        <f t="shared" si="144"/>
        <v>290.40784797219641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69.428887519180876</v>
      </c>
      <c r="AV149" s="21">
        <f>EXP(-LN(2)/25)*AV148+(1-EXP(-LN(2)/25))/(LN(2)/25)*Calculateur!AQ149*Calculateur!AS149*VLOOKUP('Données projet'!$B$10,Paramètres!$A$1:$I$89,3,0)*0.475*44/12</f>
        <v>15.260744716406549</v>
      </c>
      <c r="AW149" s="21">
        <f>EXP(-LN(2)/2)*AW148+(1-EXP(-LN(2)/2))/(LN(2)/2)*AQ149*AT149*VLOOKUP('Données projet'!$B$10,Paramètres!$A$1:$I$89,3,0)*0.475*44/12</f>
        <v>6.5191963665859113E-6</v>
      </c>
      <c r="AX149" s="21">
        <f t="shared" si="114"/>
        <v>84.689638754783786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1.9065282685915009E-13</v>
      </c>
      <c r="P150" s="13">
        <f t="shared" si="141"/>
        <v>2.6568987209435707E-12</v>
      </c>
      <c r="Q150" s="20">
        <f t="shared" si="108"/>
        <v>4.959485612423072E-12</v>
      </c>
      <c r="R150" s="59">
        <f t="shared" si="109"/>
        <v>293.33333333333826</v>
      </c>
      <c r="S150" s="59">
        <f ca="1">AVERAGE(OFFSET($R$3,0,0,'Données projet'!$E$9+1,1))-AVERAGE(OFFSET($H$3,0,0,'Données projet'!$E$9+1,1))</f>
        <v>404.93035784529889</v>
      </c>
      <c r="T150" s="59">
        <f t="shared" si="142"/>
        <v>534.37689844719353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39.116374384986891</v>
      </c>
      <c r="AA150" s="21">
        <f>EXP(-LN(2)/25)*AA149+(1-EXP(-LN(2)/25))/(LN(2)/25)*Calculateur!V150*Calculateur!X150*VLOOKUP('Données projet'!$B$9,Paramètres!$A$1:$I$89,3,0)*0.475*44/12</f>
        <v>6.4504653308204487</v>
      </c>
      <c r="AB150" s="21">
        <f>EXP(-LN(2)/2)*AB149+(1-EXP(-LN(2)/2))/(LN(2)/2)*V150*Y150*VLOOKUP('Données projet'!$B$9,Paramètres!$A$1:$I$89,3,0)*0.475*44/12</f>
        <v>9.1952767016083357E-13</v>
      </c>
      <c r="AC150" s="22">
        <f t="shared" si="111"/>
        <v>45.566839715808257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-5.3205440053716299E-14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335.67808000437594</v>
      </c>
      <c r="AO150" s="59">
        <f t="shared" si="144"/>
        <v>290.40784797219641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68.067429382369667</v>
      </c>
      <c r="AV150" s="21">
        <f>EXP(-LN(2)/25)*AV149+(1-EXP(-LN(2)/25))/(LN(2)/25)*Calculateur!AQ150*Calculateur!AS150*VLOOKUP('Données projet'!$B$10,Paramètres!$A$1:$I$89,3,0)*0.475*44/12</f>
        <v>14.843438849608726</v>
      </c>
      <c r="AW150" s="21">
        <f>EXP(-LN(2)/2)*AW149+(1-EXP(-LN(2)/2))/(LN(2)/2)*AQ150*AT150*VLOOKUP('Données projet'!$B$10,Paramètres!$A$1:$I$89,3,0)*0.475*44/12</f>
        <v>4.6097679586995996E-6</v>
      </c>
      <c r="AX150" s="21">
        <f t="shared" si="114"/>
        <v>82.910872841746354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1.9065282685915009E-13</v>
      </c>
      <c r="P151" s="13">
        <f t="shared" si="141"/>
        <v>2.6568987209435707E-12</v>
      </c>
      <c r="Q151" s="20">
        <f t="shared" si="108"/>
        <v>4.959485612423072E-12</v>
      </c>
      <c r="R151" s="59">
        <f t="shared" si="109"/>
        <v>293.33333333333826</v>
      </c>
      <c r="S151" s="59">
        <f ca="1">AVERAGE(OFFSET($R$3,0,0,'Données projet'!$E$9+1,1))-AVERAGE(OFFSET($H$3,0,0,'Données projet'!$E$9+1,1))</f>
        <v>404.93035784529889</v>
      </c>
      <c r="T151" s="59">
        <f t="shared" si="142"/>
        <v>534.37689844719353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38.349326141929829</v>
      </c>
      <c r="AA151" s="21">
        <f>EXP(-LN(2)/25)*AA150+(1-EXP(-LN(2)/25))/(LN(2)/25)*Calculateur!V151*Calculateur!X151*VLOOKUP('Données projet'!$B$9,Paramètres!$A$1:$I$89,3,0)*0.475*44/12</f>
        <v>6.2740770171339344</v>
      </c>
      <c r="AB151" s="21">
        <f>EXP(-LN(2)/2)*AB150+(1-EXP(-LN(2)/2))/(LN(2)/2)*V151*Y151*VLOOKUP('Données projet'!$B$9,Paramètres!$A$1:$I$89,3,0)*0.475*44/12</f>
        <v>6.5020425105939241E-13</v>
      </c>
      <c r="AC151" s="22">
        <f t="shared" si="111"/>
        <v>44.623403159064416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-5.3205440053716299E-14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335.67808000437594</v>
      </c>
      <c r="AO151" s="59">
        <f t="shared" si="144"/>
        <v>290.40784797219641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66.73266860921386</v>
      </c>
      <c r="AV151" s="21">
        <f>EXP(-LN(2)/25)*AV150+(1-EXP(-LN(2)/25))/(LN(2)/25)*Calculateur!AQ151*Calculateur!AS151*VLOOKUP('Données projet'!$B$10,Paramètres!$A$1:$I$89,3,0)*0.475*44/12</f>
        <v>14.437544233683651</v>
      </c>
      <c r="AW151" s="21">
        <f>EXP(-LN(2)/2)*AW150+(1-EXP(-LN(2)/2))/(LN(2)/2)*AQ151*AT151*VLOOKUP('Données projet'!$B$10,Paramètres!$A$1:$I$89,3,0)*0.475*44/12</f>
        <v>3.2595981832929556E-6</v>
      </c>
      <c r="AX151" s="21">
        <f t="shared" si="114"/>
        <v>81.170216102495701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1.9065282685915009E-13</v>
      </c>
      <c r="P152" s="13">
        <f t="shared" si="141"/>
        <v>2.6568987209435707E-12</v>
      </c>
      <c r="Q152" s="20">
        <f t="shared" si="108"/>
        <v>4.959485612423072E-12</v>
      </c>
      <c r="R152" s="59">
        <f t="shared" si="109"/>
        <v>293.33333333333826</v>
      </c>
      <c r="S152" s="59">
        <f ca="1">AVERAGE(OFFSET($R$3,0,0,'Données projet'!$E$9+1,1))-AVERAGE(OFFSET($H$3,0,0,'Données projet'!$E$9+1,1))</f>
        <v>404.93035784529889</v>
      </c>
      <c r="T152" s="59">
        <f t="shared" si="142"/>
        <v>534.37689844719353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37.597319247065883</v>
      </c>
      <c r="AA152" s="21">
        <f>EXP(-LN(2)/25)*AA151+(1-EXP(-LN(2)/25))/(LN(2)/25)*Calculateur!V152*Calculateur!X152*VLOOKUP('Données projet'!$B$9,Paramètres!$A$1:$I$89,3,0)*0.475*44/12</f>
        <v>6.1025120511610362</v>
      </c>
      <c r="AB152" s="21">
        <f>EXP(-LN(2)/2)*AB151+(1-EXP(-LN(2)/2))/(LN(2)/2)*V152*Y152*VLOOKUP('Données projet'!$B$9,Paramètres!$A$1:$I$89,3,0)*0.475*44/12</f>
        <v>4.5976383508041678E-13</v>
      </c>
      <c r="AC152" s="22">
        <f t="shared" si="111"/>
        <v>43.69983129822738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-5.3205440053716299E-14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335.67808000437594</v>
      </c>
      <c r="AO152" s="59">
        <f t="shared" si="144"/>
        <v>290.40784797219641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65.424081680695949</v>
      </c>
      <c r="AV152" s="21">
        <f>EXP(-LN(2)/25)*AV151+(1-EXP(-LN(2)/25))/(LN(2)/25)*Calculateur!AQ152*Calculateur!AS152*VLOOKUP('Données projet'!$B$10,Paramètres!$A$1:$I$89,3,0)*0.475*44/12</f>
        <v>14.042748827376117</v>
      </c>
      <c r="AW152" s="21">
        <f>EXP(-LN(2)/2)*AW151+(1-EXP(-LN(2)/2))/(LN(2)/2)*AQ152*AT152*VLOOKUP('Données projet'!$B$10,Paramètres!$A$1:$I$89,3,0)*0.475*44/12</f>
        <v>2.3048839793497998E-6</v>
      </c>
      <c r="AX152" s="21">
        <f t="shared" si="114"/>
        <v>79.466832812956042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1.9065282685915009E-13</v>
      </c>
      <c r="P153" s="13">
        <f t="shared" si="141"/>
        <v>2.6568987209435707E-12</v>
      </c>
      <c r="Q153" s="20">
        <f t="shared" si="108"/>
        <v>4.959485612423072E-12</v>
      </c>
      <c r="R153" s="59">
        <f t="shared" si="109"/>
        <v>293.33333333333826</v>
      </c>
      <c r="S153" s="59">
        <f ca="1">AVERAGE(OFFSET($R$3,0,0,'Données projet'!$E$9+1,1))-AVERAGE(OFFSET($H$3,0,0,'Données projet'!$E$9+1,1))</f>
        <v>404.93035784529889</v>
      </c>
      <c r="T153" s="59">
        <f t="shared" si="142"/>
        <v>534.37689844719353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36.860058748731305</v>
      </c>
      <c r="AA153" s="21">
        <f>EXP(-LN(2)/25)*AA152+(1-EXP(-LN(2)/25))/(LN(2)/25)*Calculateur!V153*Calculateur!X153*VLOOKUP('Données projet'!$B$9,Paramètres!$A$1:$I$89,3,0)*0.475*44/12</f>
        <v>5.9356385382048762</v>
      </c>
      <c r="AB153" s="21">
        <f>EXP(-LN(2)/2)*AB152+(1-EXP(-LN(2)/2))/(LN(2)/2)*V153*Y153*VLOOKUP('Données projet'!$B$9,Paramètres!$A$1:$I$89,3,0)*0.475*44/12</f>
        <v>3.2510212552969621E-13</v>
      </c>
      <c r="AC153" s="22">
        <f t="shared" si="111"/>
        <v>42.795697286936509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-5.3205440053716299E-14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335.67808000437594</v>
      </c>
      <c r="AO153" s="59">
        <f t="shared" si="144"/>
        <v>290.40784797219641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64.141155343687061</v>
      </c>
      <c r="AV153" s="21">
        <f>EXP(-LN(2)/25)*AV152+(1-EXP(-LN(2)/25))/(LN(2)/25)*Calculateur!AQ153*Calculateur!AS153*VLOOKUP('Données projet'!$B$10,Paramètres!$A$1:$I$89,3,0)*0.475*44/12</f>
        <v>13.658749122215452</v>
      </c>
      <c r="AW153" s="21">
        <f>EXP(-LN(2)/2)*AW152+(1-EXP(-LN(2)/2))/(LN(2)/2)*AQ153*AT153*VLOOKUP('Données projet'!$B$10,Paramètres!$A$1:$I$89,3,0)*0.475*44/12</f>
        <v>1.6297990916464778E-6</v>
      </c>
      <c r="AX153" s="21">
        <f t="shared" si="114"/>
        <v>77.799906095701601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1.9065282685915009E-13</v>
      </c>
      <c r="P154" s="13">
        <f t="shared" si="141"/>
        <v>2.6568987209435707E-12</v>
      </c>
      <c r="Q154" s="20">
        <f t="shared" ref="Q154:Q203" si="162">(O154+P154)*0.475*44/12</f>
        <v>4.959485612423072E-12</v>
      </c>
      <c r="R154" s="59">
        <f t="shared" si="109"/>
        <v>293.33333333333826</v>
      </c>
      <c r="S154" s="59">
        <f ca="1">AVERAGE(OFFSET($R$3,0,0,'Données projet'!$E$9+1,1))-AVERAGE(OFFSET($H$3,0,0,'Données projet'!$E$9+1,1))</f>
        <v>404.93035784529889</v>
      </c>
      <c r="T154" s="59">
        <f t="shared" si="142"/>
        <v>534.37689844719353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36.137255479084565</v>
      </c>
      <c r="AA154" s="21">
        <f>EXP(-LN(2)/25)*AA153+(1-EXP(-LN(2)/25))/(LN(2)/25)*Calculateur!V154*Calculateur!X154*VLOOKUP('Données projet'!$B$9,Paramètres!$A$1:$I$89,3,0)*0.475*44/12</f>
        <v>5.7733281902359996</v>
      </c>
      <c r="AB154" s="21">
        <f>EXP(-LN(2)/2)*AB153+(1-EXP(-LN(2)/2))/(LN(2)/2)*V154*Y154*VLOOKUP('Données projet'!$B$9,Paramètres!$A$1:$I$89,3,0)*0.475*44/12</f>
        <v>2.2988191754020839E-13</v>
      </c>
      <c r="AC154" s="22">
        <f t="shared" ref="AC154:AC203" si="163">SUM(Z154:AB154)</f>
        <v>41.910583669320793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-5.3205440053716299E-14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335.67808000437594</v>
      </c>
      <c r="AO154" s="59">
        <f t="shared" si="144"/>
        <v>290.40784797219641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62.883386409639115</v>
      </c>
      <c r="AV154" s="21">
        <f>EXP(-LN(2)/25)*AV153+(1-EXP(-LN(2)/25))/(LN(2)/25)*Calculateur!AQ154*Calculateur!AS154*VLOOKUP('Données projet'!$B$10,Paramètres!$A$1:$I$89,3,0)*0.475*44/12</f>
        <v>13.285249909186073</v>
      </c>
      <c r="AW154" s="21">
        <f>EXP(-LN(2)/2)*AW153+(1-EXP(-LN(2)/2))/(LN(2)/2)*AQ154*AT154*VLOOKUP('Données projet'!$B$10,Paramètres!$A$1:$I$89,3,0)*0.475*44/12</f>
        <v>1.1524419896748999E-6</v>
      </c>
      <c r="AX154" s="21">
        <f t="shared" ref="AX154:AX203" si="166">SUM(AU154:AW154)</f>
        <v>76.168637471267189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1.9065282685915009E-13</v>
      </c>
      <c r="P155" s="13">
        <f t="shared" si="141"/>
        <v>2.6568987209435707E-12</v>
      </c>
      <c r="Q155" s="20">
        <f t="shared" si="162"/>
        <v>4.959485612423072E-12</v>
      </c>
      <c r="R155" s="59">
        <f t="shared" si="109"/>
        <v>293.33333333333826</v>
      </c>
      <c r="S155" s="59">
        <f ca="1">AVERAGE(OFFSET($R$3,0,0,'Données projet'!$E$9+1,1))-AVERAGE(OFFSET($H$3,0,0,'Données projet'!$E$9+1,1))</f>
        <v>404.93035784529889</v>
      </c>
      <c r="T155" s="59">
        <f t="shared" si="142"/>
        <v>534.37689844719353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35.428625940689138</v>
      </c>
      <c r="AA155" s="21">
        <f>EXP(-LN(2)/25)*AA154+(1-EXP(-LN(2)/25))/(LN(2)/25)*Calculateur!V155*Calculateur!X155*VLOOKUP('Données projet'!$B$9,Paramètres!$A$1:$I$89,3,0)*0.475*44/12</f>
        <v>5.6154562272678614</v>
      </c>
      <c r="AB155" s="21">
        <f>EXP(-LN(2)/2)*AB154+(1-EXP(-LN(2)/2))/(LN(2)/2)*V155*Y155*VLOOKUP('Données projet'!$B$9,Paramètres!$A$1:$I$89,3,0)*0.475*44/12</f>
        <v>1.625510627648481E-13</v>
      </c>
      <c r="AC155" s="22">
        <f t="shared" si="163"/>
        <v>41.044082167957164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-5.3205440053716299E-14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335.67808000437594</v>
      </c>
      <c r="AO155" s="59">
        <f t="shared" si="144"/>
        <v>290.40784797219641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61.650281557224552</v>
      </c>
      <c r="AV155" s="21">
        <f>EXP(-LN(2)/25)*AV154+(1-EXP(-LN(2)/25))/(LN(2)/25)*Calculateur!AQ155*Calculateur!AS155*VLOOKUP('Données projet'!$B$10,Paramètres!$A$1:$I$89,3,0)*0.475*44/12</f>
        <v>12.921964051778451</v>
      </c>
      <c r="AW155" s="21">
        <f>EXP(-LN(2)/2)*AW154+(1-EXP(-LN(2)/2))/(LN(2)/2)*AQ155*AT155*VLOOKUP('Données projet'!$B$10,Paramètres!$A$1:$I$89,3,0)*0.475*44/12</f>
        <v>8.1489954582323891E-7</v>
      </c>
      <c r="AX155" s="21">
        <f t="shared" si="166"/>
        <v>74.572246423902556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1.9065282685915009E-13</v>
      </c>
      <c r="P156" s="13">
        <f t="shared" si="141"/>
        <v>2.6568987209435707E-12</v>
      </c>
      <c r="Q156" s="20">
        <f t="shared" si="162"/>
        <v>4.959485612423072E-12</v>
      </c>
      <c r="R156" s="59">
        <f t="shared" si="109"/>
        <v>293.33333333333826</v>
      </c>
      <c r="S156" s="59">
        <f ca="1">AVERAGE(OFFSET($R$3,0,0,'Données projet'!$E$9+1,1))-AVERAGE(OFFSET($H$3,0,0,'Données projet'!$E$9+1,1))</f>
        <v>404.93035784529889</v>
      </c>
      <c r="T156" s="59">
        <f t="shared" si="142"/>
        <v>534.37689844719353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34.733892195320301</v>
      </c>
      <c r="AA156" s="21">
        <f>EXP(-LN(2)/25)*AA155+(1-EXP(-LN(2)/25))/(LN(2)/25)*Calculateur!V156*Calculateur!X156*VLOOKUP('Données projet'!$B$9,Paramètres!$A$1:$I$89,3,0)*0.475*44/12</f>
        <v>5.4619012814292134</v>
      </c>
      <c r="AB156" s="21">
        <f>EXP(-LN(2)/2)*AB155+(1-EXP(-LN(2)/2))/(LN(2)/2)*V156*Y156*VLOOKUP('Données projet'!$B$9,Paramètres!$A$1:$I$89,3,0)*0.475*44/12</f>
        <v>1.149409587701042E-13</v>
      </c>
      <c r="AC156" s="22">
        <f t="shared" si="163"/>
        <v>40.195793476749628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-5.3205440053716299E-14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335.67808000437594</v>
      </c>
      <c r="AO156" s="59">
        <f t="shared" si="144"/>
        <v>290.40784797219641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60.441357138846143</v>
      </c>
      <c r="AV156" s="21">
        <f>EXP(-LN(2)/25)*AV155+(1-EXP(-LN(2)/25))/(LN(2)/25)*Calculateur!AQ156*Calculateur!AS156*VLOOKUP('Données projet'!$B$10,Paramètres!$A$1:$I$89,3,0)*0.475*44/12</f>
        <v>12.568612265246013</v>
      </c>
      <c r="AW156" s="21">
        <f>EXP(-LN(2)/2)*AW155+(1-EXP(-LN(2)/2))/(LN(2)/2)*AQ156*AT156*VLOOKUP('Données projet'!$B$10,Paramètres!$A$1:$I$89,3,0)*0.475*44/12</f>
        <v>5.7622099483744995E-7</v>
      </c>
      <c r="AX156" s="21">
        <f t="shared" si="166"/>
        <v>73.009969980313159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1.9065282685915009E-13</v>
      </c>
      <c r="P157" s="13">
        <f t="shared" si="141"/>
        <v>2.6568987209435707E-12</v>
      </c>
      <c r="Q157" s="20">
        <f t="shared" si="162"/>
        <v>4.959485612423072E-12</v>
      </c>
      <c r="R157" s="59">
        <f t="shared" si="109"/>
        <v>293.33333333333826</v>
      </c>
      <c r="S157" s="59">
        <f ca="1">AVERAGE(OFFSET($R$3,0,0,'Données projet'!$E$9+1,1))-AVERAGE(OFFSET($H$3,0,0,'Données projet'!$E$9+1,1))</f>
        <v>404.93035784529889</v>
      </c>
      <c r="T157" s="59">
        <f t="shared" si="142"/>
        <v>534.37689844719353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34.052781754952406</v>
      </c>
      <c r="AA157" s="21">
        <f>EXP(-LN(2)/25)*AA156+(1-EXP(-LN(2)/25))/(LN(2)/25)*Calculateur!V157*Calculateur!X157*VLOOKUP('Données projet'!$B$9,Paramètres!$A$1:$I$89,3,0)*0.475*44/12</f>
        <v>5.3125453036596264</v>
      </c>
      <c r="AB157" s="21">
        <f>EXP(-LN(2)/2)*AB156+(1-EXP(-LN(2)/2))/(LN(2)/2)*V157*Y157*VLOOKUP('Données projet'!$B$9,Paramètres!$A$1:$I$89,3,0)*0.475*44/12</f>
        <v>8.1275531382424051E-14</v>
      </c>
      <c r="AC157" s="22">
        <f t="shared" si="163"/>
        <v>39.36532705861211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-5.3205440053716299E-14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335.67808000437594</v>
      </c>
      <c r="AO157" s="59">
        <f t="shared" si="144"/>
        <v>290.40784797219641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59.256138990941054</v>
      </c>
      <c r="AV157" s="21">
        <f>EXP(-LN(2)/25)*AV156+(1-EXP(-LN(2)/25))/(LN(2)/25)*Calculateur!AQ157*Calculateur!AS157*VLOOKUP('Données projet'!$B$10,Paramètres!$A$1:$I$89,3,0)*0.475*44/12</f>
        <v>12.224922901898267</v>
      </c>
      <c r="AW157" s="21">
        <f>EXP(-LN(2)/2)*AW156+(1-EXP(-LN(2)/2))/(LN(2)/2)*AQ157*AT157*VLOOKUP('Données projet'!$B$10,Paramètres!$A$1:$I$89,3,0)*0.475*44/12</f>
        <v>4.0744977291161945E-7</v>
      </c>
      <c r="AX157" s="21">
        <f t="shared" si="166"/>
        <v>71.481062300289096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1.9065282685915009E-13</v>
      </c>
      <c r="P158" s="13">
        <f t="shared" si="141"/>
        <v>2.6568987209435707E-12</v>
      </c>
      <c r="Q158" s="20">
        <f t="shared" si="162"/>
        <v>4.959485612423072E-12</v>
      </c>
      <c r="R158" s="59">
        <f t="shared" si="109"/>
        <v>293.33333333333826</v>
      </c>
      <c r="S158" s="59">
        <f ca="1">AVERAGE(OFFSET($R$3,0,0,'Données projet'!$E$9+1,1))-AVERAGE(OFFSET($H$3,0,0,'Données projet'!$E$9+1,1))</f>
        <v>404.93035784529889</v>
      </c>
      <c r="T158" s="59">
        <f t="shared" si="142"/>
        <v>534.37689844719353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33.385027474883778</v>
      </c>
      <c r="AA158" s="21">
        <f>EXP(-LN(2)/25)*AA157+(1-EXP(-LN(2)/25))/(LN(2)/25)*Calculateur!V158*Calculateur!X158*VLOOKUP('Données projet'!$B$9,Paramètres!$A$1:$I$89,3,0)*0.475*44/12</f>
        <v>5.1672734729564382</v>
      </c>
      <c r="AB158" s="21">
        <f>EXP(-LN(2)/2)*AB157+(1-EXP(-LN(2)/2))/(LN(2)/2)*V158*Y158*VLOOKUP('Données projet'!$B$9,Paramètres!$A$1:$I$89,3,0)*0.475*44/12</f>
        <v>5.7470479385052098E-14</v>
      </c>
      <c r="AC158" s="22">
        <f t="shared" si="163"/>
        <v>38.552300947840273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-5.3205440053716299E-14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335.67808000437594</v>
      </c>
      <c r="AO158" s="59">
        <f t="shared" si="144"/>
        <v>290.40784797219641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58.094162248004693</v>
      </c>
      <c r="AV158" s="21">
        <f>EXP(-LN(2)/25)*AV157+(1-EXP(-LN(2)/25))/(LN(2)/25)*Calculateur!AQ158*Calculateur!AS158*VLOOKUP('Données projet'!$B$10,Paramètres!$A$1:$I$89,3,0)*0.475*44/12</f>
        <v>11.890631742265104</v>
      </c>
      <c r="AW158" s="21">
        <f>EXP(-LN(2)/2)*AW157+(1-EXP(-LN(2)/2))/(LN(2)/2)*AQ158*AT158*VLOOKUP('Données projet'!$B$10,Paramètres!$A$1:$I$89,3,0)*0.475*44/12</f>
        <v>2.8811049741872497E-7</v>
      </c>
      <c r="AX158" s="21">
        <f t="shared" si="166"/>
        <v>69.984794278380292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1.9065282685915009E-13</v>
      </c>
      <c r="P159" s="13">
        <f t="shared" si="141"/>
        <v>2.6568987209435707E-12</v>
      </c>
      <c r="Q159" s="20">
        <f t="shared" si="162"/>
        <v>4.959485612423072E-12</v>
      </c>
      <c r="R159" s="59">
        <f t="shared" si="109"/>
        <v>293.33333333333826</v>
      </c>
      <c r="S159" s="59">
        <f ca="1">AVERAGE(OFFSET($R$3,0,0,'Données projet'!$E$9+1,1))-AVERAGE(OFFSET($H$3,0,0,'Données projet'!$E$9+1,1))</f>
        <v>404.93035784529889</v>
      </c>
      <c r="T159" s="59">
        <f t="shared" si="142"/>
        <v>534.37689844719353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32.730367448957402</v>
      </c>
      <c r="AA159" s="21">
        <f>EXP(-LN(2)/25)*AA158+(1-EXP(-LN(2)/25))/(LN(2)/25)*Calculateur!V159*Calculateur!X159*VLOOKUP('Données projet'!$B$9,Paramètres!$A$1:$I$89,3,0)*0.475*44/12</f>
        <v>5.0259741081033429</v>
      </c>
      <c r="AB159" s="21">
        <f>EXP(-LN(2)/2)*AB158+(1-EXP(-LN(2)/2))/(LN(2)/2)*V159*Y159*VLOOKUP('Données projet'!$B$9,Paramètres!$A$1:$I$89,3,0)*0.475*44/12</f>
        <v>4.0637765691212026E-14</v>
      </c>
      <c r="AC159" s="22">
        <f t="shared" si="163"/>
        <v>37.756341557060786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-5.3205440053716299E-14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335.67808000437594</v>
      </c>
      <c r="AO159" s="59">
        <f t="shared" si="144"/>
        <v>290.40784797219641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56.954971160261479</v>
      </c>
      <c r="AV159" s="21">
        <f>EXP(-LN(2)/25)*AV158+(1-EXP(-LN(2)/25))/(LN(2)/25)*Calculateur!AQ159*Calculateur!AS159*VLOOKUP('Données projet'!$B$10,Paramètres!$A$1:$I$89,3,0)*0.475*44/12</f>
        <v>11.565481791971717</v>
      </c>
      <c r="AW159" s="21">
        <f>EXP(-LN(2)/2)*AW158+(1-EXP(-LN(2)/2))/(LN(2)/2)*AQ159*AT159*VLOOKUP('Données projet'!$B$10,Paramètres!$A$1:$I$89,3,0)*0.475*44/12</f>
        <v>2.0372488645580973E-7</v>
      </c>
      <c r="AX159" s="21">
        <f t="shared" si="166"/>
        <v>68.52045315595808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1.9065282685915009E-13</v>
      </c>
      <c r="P160" s="13">
        <f t="shared" si="141"/>
        <v>2.6568987209435707E-12</v>
      </c>
      <c r="Q160" s="20">
        <f t="shared" si="162"/>
        <v>4.959485612423072E-12</v>
      </c>
      <c r="R160" s="59">
        <f t="shared" si="109"/>
        <v>293.33333333333826</v>
      </c>
      <c r="S160" s="59">
        <f ca="1">AVERAGE(OFFSET($R$3,0,0,'Données projet'!$E$9+1,1))-AVERAGE(OFFSET($H$3,0,0,'Données projet'!$E$9+1,1))</f>
        <v>404.93035784529889</v>
      </c>
      <c r="T160" s="59">
        <f t="shared" si="142"/>
        <v>534.37689844719353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32.088544906836255</v>
      </c>
      <c r="AA160" s="21">
        <f>EXP(-LN(2)/25)*AA159+(1-EXP(-LN(2)/25))/(LN(2)/25)*Calculateur!V160*Calculateur!X160*VLOOKUP('Données projet'!$B$9,Paramètres!$A$1:$I$89,3,0)*0.475*44/12</f>
        <v>4.8885385818127656</v>
      </c>
      <c r="AB160" s="21">
        <f>EXP(-LN(2)/2)*AB159+(1-EXP(-LN(2)/2))/(LN(2)/2)*V160*Y160*VLOOKUP('Données projet'!$B$9,Paramètres!$A$1:$I$89,3,0)*0.475*44/12</f>
        <v>2.8735239692526049E-14</v>
      </c>
      <c r="AC160" s="22">
        <f t="shared" si="163"/>
        <v>36.97708348864905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-5.3205440053716299E-14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335.67808000437594</v>
      </c>
      <c r="AO160" s="59">
        <f t="shared" si="144"/>
        <v>290.40784797219641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55.838118914910957</v>
      </c>
      <c r="AV160" s="21">
        <f>EXP(-LN(2)/25)*AV159+(1-EXP(-LN(2)/25))/(LN(2)/25)*Calculateur!AQ160*Calculateur!AS160*VLOOKUP('Données projet'!$B$10,Paramètres!$A$1:$I$89,3,0)*0.475*44/12</f>
        <v>11.249223084167996</v>
      </c>
      <c r="AW160" s="21">
        <f>EXP(-LN(2)/2)*AW159+(1-EXP(-LN(2)/2))/(LN(2)/2)*AQ160*AT160*VLOOKUP('Données projet'!$B$10,Paramètres!$A$1:$I$89,3,0)*0.475*44/12</f>
        <v>1.4405524870936249E-7</v>
      </c>
      <c r="AX160" s="21">
        <f t="shared" si="166"/>
        <v>67.087342143134208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1.9065282685915009E-13</v>
      </c>
      <c r="P161" s="13">
        <f t="shared" si="141"/>
        <v>2.6568987209435707E-12</v>
      </c>
      <c r="Q161" s="20">
        <f t="shared" si="162"/>
        <v>4.959485612423072E-12</v>
      </c>
      <c r="R161" s="59">
        <f t="shared" si="109"/>
        <v>293.33333333333826</v>
      </c>
      <c r="S161" s="59">
        <f ca="1">AVERAGE(OFFSET($R$3,0,0,'Données projet'!$E$9+1,1))-AVERAGE(OFFSET($H$3,0,0,'Données projet'!$E$9+1,1))</f>
        <v>404.93035784529889</v>
      </c>
      <c r="T161" s="59">
        <f t="shared" si="142"/>
        <v>534.37689844719353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31.459308113293005</v>
      </c>
      <c r="AA161" s="21">
        <f>EXP(-LN(2)/25)*AA160+(1-EXP(-LN(2)/25))/(LN(2)/25)*Calculateur!V161*Calculateur!X161*VLOOKUP('Données projet'!$B$9,Paramètres!$A$1:$I$89,3,0)*0.475*44/12</f>
        <v>4.7548612372160246</v>
      </c>
      <c r="AB161" s="21">
        <f>EXP(-LN(2)/2)*AB160+(1-EXP(-LN(2)/2))/(LN(2)/2)*V161*Y161*VLOOKUP('Données projet'!$B$9,Paramètres!$A$1:$I$89,3,0)*0.475*44/12</f>
        <v>2.0318882845606013E-14</v>
      </c>
      <c r="AC161" s="22">
        <f t="shared" si="163"/>
        <v>36.214169350509053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-5.3205440053716299E-14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335.67808000437594</v>
      </c>
      <c r="AO161" s="59">
        <f t="shared" si="144"/>
        <v>290.40784797219641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54.743167460879157</v>
      </c>
      <c r="AV161" s="21">
        <f>EXP(-LN(2)/25)*AV160+(1-EXP(-LN(2)/25))/(LN(2)/25)*Calculateur!AQ161*Calculateur!AS161*VLOOKUP('Données projet'!$B$10,Paramètres!$A$1:$I$89,3,0)*0.475*44/12</f>
        <v>10.941612487360491</v>
      </c>
      <c r="AW161" s="21">
        <f>EXP(-LN(2)/2)*AW160+(1-EXP(-LN(2)/2))/(LN(2)/2)*AQ161*AT161*VLOOKUP('Données projet'!$B$10,Paramètres!$A$1:$I$89,3,0)*0.475*44/12</f>
        <v>1.0186244322790486E-7</v>
      </c>
      <c r="AX161" s="21">
        <f t="shared" si="166"/>
        <v>65.684780050102091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1.9065282685915009E-13</v>
      </c>
      <c r="P162" s="13">
        <f t="shared" si="141"/>
        <v>2.6568987209435707E-12</v>
      </c>
      <c r="Q162" s="20">
        <f t="shared" si="162"/>
        <v>4.959485612423072E-12</v>
      </c>
      <c r="R162" s="59">
        <f t="shared" si="109"/>
        <v>293.33333333333826</v>
      </c>
      <c r="S162" s="59">
        <f ca="1">AVERAGE(OFFSET($R$3,0,0,'Données projet'!$E$9+1,1))-AVERAGE(OFFSET($H$3,0,0,'Données projet'!$E$9+1,1))</f>
        <v>404.93035784529889</v>
      </c>
      <c r="T162" s="59">
        <f t="shared" si="142"/>
        <v>534.37689844719353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30.842410269474591</v>
      </c>
      <c r="AA162" s="21">
        <f>EXP(-LN(2)/25)*AA161+(1-EXP(-LN(2)/25))/(LN(2)/25)*Calculateur!V162*Calculateur!X162*VLOOKUP('Données projet'!$B$9,Paramètres!$A$1:$I$89,3,0)*0.475*44/12</f>
        <v>4.6248393066370674</v>
      </c>
      <c r="AB162" s="21">
        <f>EXP(-LN(2)/2)*AB161+(1-EXP(-LN(2)/2))/(LN(2)/2)*V162*Y162*VLOOKUP('Données projet'!$B$9,Paramètres!$A$1:$I$89,3,0)*0.475*44/12</f>
        <v>1.4367619846263024E-14</v>
      </c>
      <c r="AC162" s="22">
        <f t="shared" si="163"/>
        <v>35.467249576111669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-5.3205440053716299E-14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335.67808000437594</v>
      </c>
      <c r="AO162" s="59">
        <f t="shared" si="144"/>
        <v>290.40784797219641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53.669687337006472</v>
      </c>
      <c r="AV162" s="21">
        <f>EXP(-LN(2)/25)*AV161+(1-EXP(-LN(2)/25))/(LN(2)/25)*Calculateur!AQ162*Calculateur!AS162*VLOOKUP('Données projet'!$B$10,Paramètres!$A$1:$I$89,3,0)*0.475*44/12</f>
        <v>10.642413518499225</v>
      </c>
      <c r="AW162" s="21">
        <f>EXP(-LN(2)/2)*AW161+(1-EXP(-LN(2)/2))/(LN(2)/2)*AQ162*AT162*VLOOKUP('Données projet'!$B$10,Paramètres!$A$1:$I$89,3,0)*0.475*44/12</f>
        <v>7.2027624354681243E-8</v>
      </c>
      <c r="AX162" s="21">
        <f t="shared" si="166"/>
        <v>64.312100927533308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1.9065282685915009E-13</v>
      </c>
      <c r="P163" s="13">
        <f t="shared" si="141"/>
        <v>2.6568987209435707E-12</v>
      </c>
      <c r="Q163" s="20">
        <f t="shared" si="162"/>
        <v>4.959485612423072E-12</v>
      </c>
      <c r="R163" s="59">
        <f t="shared" si="109"/>
        <v>293.33333333333826</v>
      </c>
      <c r="S163" s="59">
        <f ca="1">AVERAGE(OFFSET($R$3,0,0,'Données projet'!$E$9+1,1))-AVERAGE(OFFSET($H$3,0,0,'Données projet'!$E$9+1,1))</f>
        <v>404.93035784529889</v>
      </c>
      <c r="T163" s="59">
        <f t="shared" si="142"/>
        <v>534.37689844719353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30.237609416102927</v>
      </c>
      <c r="AA163" s="21">
        <f>EXP(-LN(2)/25)*AA162+(1-EXP(-LN(2)/25))/(LN(2)/25)*Calculateur!V163*Calculateur!X163*VLOOKUP('Données projet'!$B$9,Paramètres!$A$1:$I$89,3,0)*0.475*44/12</f>
        <v>4.4983728325873482</v>
      </c>
      <c r="AB163" s="21">
        <f>EXP(-LN(2)/2)*AB162+(1-EXP(-LN(2)/2))/(LN(2)/2)*V163*Y163*VLOOKUP('Données projet'!$B$9,Paramètres!$A$1:$I$89,3,0)*0.475*44/12</f>
        <v>1.0159441422803006E-14</v>
      </c>
      <c r="AC163" s="22">
        <f t="shared" si="163"/>
        <v>34.735982248690284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-5.3205440053716299E-14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335.67808000437594</v>
      </c>
      <c r="AO163" s="59">
        <f t="shared" si="144"/>
        <v>290.40784797219641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52.617257503604712</v>
      </c>
      <c r="AV163" s="21">
        <f>EXP(-LN(2)/25)*AV162+(1-EXP(-LN(2)/25))/(LN(2)/25)*Calculateur!AQ163*Calculateur!AS163*VLOOKUP('Données projet'!$B$10,Paramètres!$A$1:$I$89,3,0)*0.475*44/12</f>
        <v>10.351396161175661</v>
      </c>
      <c r="AW163" s="21">
        <f>EXP(-LN(2)/2)*AW162+(1-EXP(-LN(2)/2))/(LN(2)/2)*AQ163*AT163*VLOOKUP('Données projet'!$B$10,Paramètres!$A$1:$I$89,3,0)*0.475*44/12</f>
        <v>5.0931221613952432E-8</v>
      </c>
      <c r="AX163" s="21">
        <f t="shared" si="166"/>
        <v>62.968653715711596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1.9065282685915009E-13</v>
      </c>
      <c r="P164" s="13">
        <f t="shared" si="141"/>
        <v>2.6568987209435707E-12</v>
      </c>
      <c r="Q164" s="20">
        <f t="shared" si="162"/>
        <v>4.959485612423072E-12</v>
      </c>
      <c r="R164" s="59">
        <f t="shared" si="109"/>
        <v>293.33333333333826</v>
      </c>
      <c r="S164" s="59">
        <f ca="1">AVERAGE(OFFSET($R$3,0,0,'Données projet'!$E$9+1,1))-AVERAGE(OFFSET($H$3,0,0,'Données projet'!$E$9+1,1))</f>
        <v>404.93035784529889</v>
      </c>
      <c r="T164" s="59">
        <f t="shared" si="142"/>
        <v>534.37689844719353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29.644668338573787</v>
      </c>
      <c r="AA164" s="21">
        <f>EXP(-LN(2)/25)*AA163+(1-EXP(-LN(2)/25))/(LN(2)/25)*Calculateur!V164*Calculateur!X164*VLOOKUP('Données projet'!$B$9,Paramètres!$A$1:$I$89,3,0)*0.475*44/12</f>
        <v>4.3753645909211007</v>
      </c>
      <c r="AB164" s="21">
        <f>EXP(-LN(2)/2)*AB163+(1-EXP(-LN(2)/2))/(LN(2)/2)*V164*Y164*VLOOKUP('Données projet'!$B$9,Paramètres!$A$1:$I$89,3,0)*0.475*44/12</f>
        <v>7.1838099231315122E-15</v>
      </c>
      <c r="AC164" s="22">
        <f t="shared" si="163"/>
        <v>34.020032929494896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-5.3205440053716299E-14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335.67808000437594</v>
      </c>
      <c r="AO164" s="59">
        <f t="shared" si="144"/>
        <v>290.40784797219641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51.585465177317147</v>
      </c>
      <c r="AV164" s="21">
        <f>EXP(-LN(2)/25)*AV163+(1-EXP(-LN(2)/25))/(LN(2)/25)*Calculateur!AQ164*Calculateur!AS164*VLOOKUP('Données projet'!$B$10,Paramètres!$A$1:$I$89,3,0)*0.475*44/12</f>
        <v>10.068336688792046</v>
      </c>
      <c r="AW164" s="21">
        <f>EXP(-LN(2)/2)*AW163+(1-EXP(-LN(2)/2))/(LN(2)/2)*AQ164*AT164*VLOOKUP('Données projet'!$B$10,Paramètres!$A$1:$I$89,3,0)*0.475*44/12</f>
        <v>3.6013812177340622E-8</v>
      </c>
      <c r="AX164" s="21">
        <f t="shared" si="166"/>
        <v>61.653801902123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1.9065282685915009E-13</v>
      </c>
      <c r="P165" s="13">
        <f t="shared" si="141"/>
        <v>2.6568987209435707E-12</v>
      </c>
      <c r="Q165" s="20">
        <f t="shared" si="162"/>
        <v>4.959485612423072E-12</v>
      </c>
      <c r="R165" s="59">
        <f t="shared" si="109"/>
        <v>293.33333333333826</v>
      </c>
      <c r="S165" s="59">
        <f ca="1">AVERAGE(OFFSET($R$3,0,0,'Données projet'!$E$9+1,1))-AVERAGE(OFFSET($H$3,0,0,'Données projet'!$E$9+1,1))</f>
        <v>404.93035784529889</v>
      </c>
      <c r="T165" s="59">
        <f t="shared" si="142"/>
        <v>534.37689844719353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29.063354473916647</v>
      </c>
      <c r="AA165" s="21">
        <f>EXP(-LN(2)/25)*AA164+(1-EXP(-LN(2)/25))/(LN(2)/25)*Calculateur!V165*Calculateur!X165*VLOOKUP('Données projet'!$B$9,Paramètres!$A$1:$I$89,3,0)*0.475*44/12</f>
        <v>4.2557200160919395</v>
      </c>
      <c r="AB165" s="21">
        <f>EXP(-LN(2)/2)*AB164+(1-EXP(-LN(2)/2))/(LN(2)/2)*V165*Y165*VLOOKUP('Données projet'!$B$9,Paramètres!$A$1:$I$89,3,0)*0.475*44/12</f>
        <v>5.0797207114015032E-15</v>
      </c>
      <c r="AC165" s="22">
        <f t="shared" si="163"/>
        <v>33.319074490008596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-5.3205440053716299E-14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335.67808000437594</v>
      </c>
      <c r="AO165" s="59">
        <f t="shared" si="144"/>
        <v>290.40784797219641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50.573905669216899</v>
      </c>
      <c r="AV165" s="21">
        <f>EXP(-LN(2)/25)*AV164+(1-EXP(-LN(2)/25))/(LN(2)/25)*Calculateur!AQ165*Calculateur!AS165*VLOOKUP('Données projet'!$B$10,Paramètres!$A$1:$I$89,3,0)*0.475*44/12</f>
        <v>9.7930174925662126</v>
      </c>
      <c r="AW165" s="21">
        <f>EXP(-LN(2)/2)*AW164+(1-EXP(-LN(2)/2))/(LN(2)/2)*AQ165*AT165*VLOOKUP('Données projet'!$B$10,Paramètres!$A$1:$I$89,3,0)*0.475*44/12</f>
        <v>2.5465610806976216E-8</v>
      </c>
      <c r="AX165" s="21">
        <f t="shared" si="166"/>
        <v>60.366923187248723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1.9065282685915009E-13</v>
      </c>
      <c r="P166" s="13">
        <f t="shared" si="141"/>
        <v>2.6568987209435707E-12</v>
      </c>
      <c r="Q166" s="20">
        <f t="shared" si="162"/>
        <v>4.959485612423072E-12</v>
      </c>
      <c r="R166" s="59">
        <f t="shared" si="109"/>
        <v>293.33333333333826</v>
      </c>
      <c r="S166" s="59">
        <f ca="1">AVERAGE(OFFSET($R$3,0,0,'Données projet'!$E$9+1,1))-AVERAGE(OFFSET($H$3,0,0,'Données projet'!$E$9+1,1))</f>
        <v>404.93035784529889</v>
      </c>
      <c r="T166" s="59">
        <f t="shared" si="142"/>
        <v>534.37689844719353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28.493439819578985</v>
      </c>
      <c r="AA166" s="21">
        <f>EXP(-LN(2)/25)*AA165+(1-EXP(-LN(2)/25))/(LN(2)/25)*Calculateur!V166*Calculateur!X166*VLOOKUP('Données projet'!$B$9,Paramètres!$A$1:$I$89,3,0)*0.475*44/12</f>
        <v>4.1393471284533163</v>
      </c>
      <c r="AB166" s="21">
        <f>EXP(-LN(2)/2)*AB165+(1-EXP(-LN(2)/2))/(LN(2)/2)*V166*Y166*VLOOKUP('Données projet'!$B$9,Paramètres!$A$1:$I$89,3,0)*0.475*44/12</f>
        <v>3.5919049615657561E-15</v>
      </c>
      <c r="AC166" s="22">
        <f t="shared" si="163"/>
        <v>32.632786948032312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-5.3205440053716299E-14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335.67808000437594</v>
      </c>
      <c r="AO166" s="59">
        <f t="shared" si="144"/>
        <v>290.40784797219641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49.582182226080121</v>
      </c>
      <c r="AV166" s="21">
        <f>EXP(-LN(2)/25)*AV165+(1-EXP(-LN(2)/25))/(LN(2)/25)*Calculateur!AQ166*Calculateur!AS166*VLOOKUP('Données projet'!$B$10,Paramètres!$A$1:$I$89,3,0)*0.475*44/12</f>
        <v>9.5252269142395818</v>
      </c>
      <c r="AW166" s="21">
        <f>EXP(-LN(2)/2)*AW165+(1-EXP(-LN(2)/2))/(LN(2)/2)*AQ166*AT166*VLOOKUP('Données projet'!$B$10,Paramètres!$A$1:$I$89,3,0)*0.475*44/12</f>
        <v>1.8006906088670311E-8</v>
      </c>
      <c r="AX166" s="21">
        <f t="shared" si="166"/>
        <v>59.107409158326611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1.9065282685915009E-13</v>
      </c>
      <c r="P167" s="13">
        <f t="shared" si="141"/>
        <v>2.6568987209435707E-12</v>
      </c>
      <c r="Q167" s="20">
        <f t="shared" si="162"/>
        <v>4.959485612423072E-12</v>
      </c>
      <c r="R167" s="59">
        <f t="shared" si="109"/>
        <v>293.33333333333826</v>
      </c>
      <c r="S167" s="59">
        <f ca="1">AVERAGE(OFFSET($R$3,0,0,'Données projet'!$E$9+1,1))-AVERAGE(OFFSET($H$3,0,0,'Données projet'!$E$9+1,1))</f>
        <v>404.93035784529889</v>
      </c>
      <c r="T167" s="59">
        <f t="shared" si="142"/>
        <v>534.37689844719353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27.93470084399927</v>
      </c>
      <c r="AA167" s="21">
        <f>EXP(-LN(2)/25)*AA166+(1-EXP(-LN(2)/25))/(LN(2)/25)*Calculateur!V167*Calculateur!X167*VLOOKUP('Données projet'!$B$9,Paramètres!$A$1:$I$89,3,0)*0.475*44/12</f>
        <v>4.0261564635469558</v>
      </c>
      <c r="AB167" s="21">
        <f>EXP(-LN(2)/2)*AB166+(1-EXP(-LN(2)/2))/(LN(2)/2)*V167*Y167*VLOOKUP('Données projet'!$B$9,Paramètres!$A$1:$I$89,3,0)*0.475*44/12</f>
        <v>2.5398603557007516E-15</v>
      </c>
      <c r="AC167" s="22">
        <f t="shared" si="163"/>
        <v>31.960857307546231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-5.3205440053716299E-14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335.67808000437594</v>
      </c>
      <c r="AO167" s="59">
        <f t="shared" si="144"/>
        <v>290.40784797219641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48.609905874771684</v>
      </c>
      <c r="AV167" s="21">
        <f>EXP(-LN(2)/25)*AV166+(1-EXP(-LN(2)/25))/(LN(2)/25)*Calculateur!AQ167*Calculateur!AS167*VLOOKUP('Données projet'!$B$10,Paramètres!$A$1:$I$89,3,0)*0.475*44/12</f>
        <v>9.2647590833597864</v>
      </c>
      <c r="AW167" s="21">
        <f>EXP(-LN(2)/2)*AW166+(1-EXP(-LN(2)/2))/(LN(2)/2)*AQ167*AT167*VLOOKUP('Données projet'!$B$10,Paramètres!$A$1:$I$89,3,0)*0.475*44/12</f>
        <v>1.2732805403488108E-8</v>
      </c>
      <c r="AX167" s="21">
        <f t="shared" si="166"/>
        <v>57.874664970864274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1.9065282685915009E-13</v>
      </c>
      <c r="P168" s="13">
        <f t="shared" si="141"/>
        <v>2.6568987209435707E-12</v>
      </c>
      <c r="Q168" s="20">
        <f t="shared" si="162"/>
        <v>4.959485612423072E-12</v>
      </c>
      <c r="R168" s="59">
        <f t="shared" si="109"/>
        <v>293.33333333333826</v>
      </c>
      <c r="S168" s="59">
        <f ca="1">AVERAGE(OFFSET($R$3,0,0,'Données projet'!$E$9+1,1))-AVERAGE(OFFSET($H$3,0,0,'Données projet'!$E$9+1,1))</f>
        <v>404.93035784529889</v>
      </c>
      <c r="T168" s="59">
        <f t="shared" si="142"/>
        <v>534.37689844719353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27.386918398933549</v>
      </c>
      <c r="AA168" s="21">
        <f>EXP(-LN(2)/25)*AA167+(1-EXP(-LN(2)/25))/(LN(2)/25)*Calculateur!V168*Calculateur!X168*VLOOKUP('Données projet'!$B$9,Paramètres!$A$1:$I$89,3,0)*0.475*44/12</f>
        <v>3.9160610033248977</v>
      </c>
      <c r="AB168" s="21">
        <f>EXP(-LN(2)/2)*AB167+(1-EXP(-LN(2)/2))/(LN(2)/2)*V168*Y168*VLOOKUP('Données projet'!$B$9,Paramètres!$A$1:$I$89,3,0)*0.475*44/12</f>
        <v>1.7959524807828781E-15</v>
      </c>
      <c r="AC168" s="22">
        <f t="shared" si="163"/>
        <v>31.302979402258451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-5.3205440053716299E-14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335.67808000437594</v>
      </c>
      <c r="AO168" s="59">
        <f t="shared" si="144"/>
        <v>290.40784797219641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47.656695269682388</v>
      </c>
      <c r="AV168" s="21">
        <f>EXP(-LN(2)/25)*AV167+(1-EXP(-LN(2)/25))/(LN(2)/25)*Calculateur!AQ168*Calculateur!AS168*VLOOKUP('Données projet'!$B$10,Paramètres!$A$1:$I$89,3,0)*0.475*44/12</f>
        <v>9.0114137590128074</v>
      </c>
      <c r="AW168" s="21">
        <f>EXP(-LN(2)/2)*AW167+(1-EXP(-LN(2)/2))/(LN(2)/2)*AQ168*AT168*VLOOKUP('Données projet'!$B$10,Paramètres!$A$1:$I$89,3,0)*0.475*44/12</f>
        <v>9.0034530443351554E-9</v>
      </c>
      <c r="AX168" s="21">
        <f t="shared" si="166"/>
        <v>56.668109037698649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1.9065282685915009E-13</v>
      </c>
      <c r="P169" s="13">
        <f t="shared" si="141"/>
        <v>2.6568987209435707E-12</v>
      </c>
      <c r="Q169" s="20">
        <f t="shared" si="162"/>
        <v>4.959485612423072E-12</v>
      </c>
      <c r="R169" s="59">
        <f t="shared" si="109"/>
        <v>293.33333333333826</v>
      </c>
      <c r="S169" s="59">
        <f ca="1">AVERAGE(OFFSET($R$3,0,0,'Données projet'!$E$9+1,1))-AVERAGE(OFFSET($H$3,0,0,'Données projet'!$E$9+1,1))</f>
        <v>404.93035784529889</v>
      </c>
      <c r="T169" s="59">
        <f t="shared" si="142"/>
        <v>534.37689844719353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26.849877633501265</v>
      </c>
      <c r="AA169" s="21">
        <f>EXP(-LN(2)/25)*AA168+(1-EXP(-LN(2)/25))/(LN(2)/25)*Calculateur!V169*Calculateur!X169*VLOOKUP('Données projet'!$B$9,Paramètres!$A$1:$I$89,3,0)*0.475*44/12</f>
        <v>3.8089761092522805</v>
      </c>
      <c r="AB169" s="21">
        <f>EXP(-LN(2)/2)*AB168+(1-EXP(-LN(2)/2))/(LN(2)/2)*V169*Y169*VLOOKUP('Données projet'!$B$9,Paramètres!$A$1:$I$89,3,0)*0.475*44/12</f>
        <v>1.2699301778503758E-15</v>
      </c>
      <c r="AC169" s="22">
        <f t="shared" si="163"/>
        <v>30.658853742753546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-5.3205440053716299E-14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335.67808000437594</v>
      </c>
      <c r="AO169" s="59">
        <f t="shared" si="144"/>
        <v>290.40784797219641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46.722176543157829</v>
      </c>
      <c r="AV169" s="21">
        <f>EXP(-LN(2)/25)*AV168+(1-EXP(-LN(2)/25))/(LN(2)/25)*Calculateur!AQ169*Calculateur!AS169*VLOOKUP('Données projet'!$B$10,Paramètres!$A$1:$I$89,3,0)*0.475*44/12</f>
        <v>8.7649961758829491</v>
      </c>
      <c r="AW169" s="21">
        <f>EXP(-LN(2)/2)*AW168+(1-EXP(-LN(2)/2))/(LN(2)/2)*AQ169*AT169*VLOOKUP('Données projet'!$B$10,Paramètres!$A$1:$I$89,3,0)*0.475*44/12</f>
        <v>6.366402701744054E-9</v>
      </c>
      <c r="AX169" s="21">
        <f t="shared" si="166"/>
        <v>55.487172725407184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1.9065282685915009E-13</v>
      </c>
      <c r="P170" s="13">
        <f t="shared" si="141"/>
        <v>2.6568987209435707E-12</v>
      </c>
      <c r="Q170" s="20">
        <f t="shared" si="162"/>
        <v>4.959485612423072E-12</v>
      </c>
      <c r="R170" s="59">
        <f t="shared" si="109"/>
        <v>293.33333333333826</v>
      </c>
      <c r="S170" s="59">
        <f ca="1">AVERAGE(OFFSET($R$3,0,0,'Données projet'!$E$9+1,1))-AVERAGE(OFFSET($H$3,0,0,'Données projet'!$E$9+1,1))</f>
        <v>404.93035784529889</v>
      </c>
      <c r="T170" s="59">
        <f t="shared" si="142"/>
        <v>534.37689844719353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26.323367909916588</v>
      </c>
      <c r="AA170" s="21">
        <f>EXP(-LN(2)/25)*AA169+(1-EXP(-LN(2)/25))/(LN(2)/25)*Calculateur!V170*Calculateur!X170*VLOOKUP('Données projet'!$B$9,Paramètres!$A$1:$I$89,3,0)*0.475*44/12</f>
        <v>3.7048194572394286</v>
      </c>
      <c r="AB170" s="21">
        <f>EXP(-LN(2)/2)*AB169+(1-EXP(-LN(2)/2))/(LN(2)/2)*V170*Y170*VLOOKUP('Données projet'!$B$9,Paramètres!$A$1:$I$89,3,0)*0.475*44/12</f>
        <v>8.9797624039143903E-16</v>
      </c>
      <c r="AC170" s="22">
        <f t="shared" si="163"/>
        <v>30.028187367156015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-5.3205440053716299E-14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335.67808000437594</v>
      </c>
      <c r="AO170" s="59">
        <f t="shared" si="144"/>
        <v>290.40784797219641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45.805983158860279</v>
      </c>
      <c r="AV170" s="21">
        <f>EXP(-LN(2)/25)*AV169+(1-EXP(-LN(2)/25))/(LN(2)/25)*Calculateur!AQ170*Calculateur!AS170*VLOOKUP('Données projet'!$B$10,Paramètres!$A$1:$I$89,3,0)*0.475*44/12</f>
        <v>8.5253168945223141</v>
      </c>
      <c r="AW170" s="21">
        <f>EXP(-LN(2)/2)*AW169+(1-EXP(-LN(2)/2))/(LN(2)/2)*AQ170*AT170*VLOOKUP('Données projet'!$B$10,Paramètres!$A$1:$I$89,3,0)*0.475*44/12</f>
        <v>4.5017265221675777E-9</v>
      </c>
      <c r="AX170" s="21">
        <f t="shared" si="166"/>
        <v>54.33130005788432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1.9065282685915009E-13</v>
      </c>
      <c r="P171" s="13">
        <f t="shared" si="141"/>
        <v>2.6568987209435707E-12</v>
      </c>
      <c r="Q171" s="20">
        <f t="shared" si="162"/>
        <v>4.959485612423072E-12</v>
      </c>
      <c r="R171" s="59">
        <f t="shared" si="109"/>
        <v>293.33333333333826</v>
      </c>
      <c r="S171" s="59">
        <f ca="1">AVERAGE(OFFSET($R$3,0,0,'Données projet'!$E$9+1,1))-AVERAGE(OFFSET($H$3,0,0,'Données projet'!$E$9+1,1))</f>
        <v>404.93035784529889</v>
      </c>
      <c r="T171" s="59">
        <f t="shared" si="142"/>
        <v>534.37689844719353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25.807182720872184</v>
      </c>
      <c r="AA171" s="21">
        <f>EXP(-LN(2)/25)*AA170+(1-EXP(-LN(2)/25))/(LN(2)/25)*Calculateur!V171*Calculateur!X171*VLOOKUP('Données projet'!$B$9,Paramètres!$A$1:$I$89,3,0)*0.475*44/12</f>
        <v>3.6035109743532288</v>
      </c>
      <c r="AB171" s="21">
        <f>EXP(-LN(2)/2)*AB170+(1-EXP(-LN(2)/2))/(LN(2)/2)*V171*Y171*VLOOKUP('Données projet'!$B$9,Paramètres!$A$1:$I$89,3,0)*0.475*44/12</f>
        <v>6.349650889251879E-16</v>
      </c>
      <c r="AC171" s="22">
        <f t="shared" si="163"/>
        <v>29.410693695225412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-5.3205440053716299E-14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335.67808000437594</v>
      </c>
      <c r="AO171" s="59">
        <f t="shared" si="144"/>
        <v>290.40784797219641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44.90775576800602</v>
      </c>
      <c r="AV171" s="21">
        <f>EXP(-LN(2)/25)*AV170+(1-EXP(-LN(2)/25))/(LN(2)/25)*Calculateur!AQ171*Calculateur!AS171*VLOOKUP('Données projet'!$B$10,Paramètres!$A$1:$I$89,3,0)*0.475*44/12</f>
        <v>8.2921916557146709</v>
      </c>
      <c r="AW171" s="21">
        <f>EXP(-LN(2)/2)*AW170+(1-EXP(-LN(2)/2))/(LN(2)/2)*AQ171*AT171*VLOOKUP('Données projet'!$B$10,Paramètres!$A$1:$I$89,3,0)*0.475*44/12</f>
        <v>3.183201350872027E-9</v>
      </c>
      <c r="AX171" s="21">
        <f t="shared" si="166"/>
        <v>53.19994742690389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1.9065282685915009E-13</v>
      </c>
      <c r="P172" s="13">
        <f t="shared" si="141"/>
        <v>2.6568987209435707E-12</v>
      </c>
      <c r="Q172" s="20">
        <f t="shared" si="162"/>
        <v>4.959485612423072E-12</v>
      </c>
      <c r="R172" s="59">
        <f t="shared" si="109"/>
        <v>293.33333333333826</v>
      </c>
      <c r="S172" s="59">
        <f ca="1">AVERAGE(OFFSET($R$3,0,0,'Données projet'!$E$9+1,1))-AVERAGE(OFFSET($H$3,0,0,'Données projet'!$E$9+1,1))</f>
        <v>404.93035784529889</v>
      </c>
      <c r="T172" s="59">
        <f t="shared" si="142"/>
        <v>534.37689844719353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25.301119608543061</v>
      </c>
      <c r="AA172" s="21">
        <f>EXP(-LN(2)/25)*AA171+(1-EXP(-LN(2)/25))/(LN(2)/25)*Calculateur!V172*Calculateur!X172*VLOOKUP('Données projet'!$B$9,Paramètres!$A$1:$I$89,3,0)*0.475*44/12</f>
        <v>3.5049727772591335</v>
      </c>
      <c r="AB172" s="21">
        <f>EXP(-LN(2)/2)*AB171+(1-EXP(-LN(2)/2))/(LN(2)/2)*V172*Y172*VLOOKUP('Données projet'!$B$9,Paramètres!$A$1:$I$89,3,0)*0.475*44/12</f>
        <v>4.4898812019571951E-16</v>
      </c>
      <c r="AC172" s="22">
        <f t="shared" si="163"/>
        <v>28.806092385802195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-5.3205440053716299E-14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335.67808000437594</v>
      </c>
      <c r="AO172" s="59">
        <f t="shared" si="144"/>
        <v>290.40784797219641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44.027142068421803</v>
      </c>
      <c r="AV172" s="21">
        <f>EXP(-LN(2)/25)*AV171+(1-EXP(-LN(2)/25))/(LN(2)/25)*Calculateur!AQ172*Calculateur!AS172*VLOOKUP('Données projet'!$B$10,Paramètres!$A$1:$I$89,3,0)*0.475*44/12</f>
        <v>8.0654412388217462</v>
      </c>
      <c r="AW172" s="21">
        <f>EXP(-LN(2)/2)*AW171+(1-EXP(-LN(2)/2))/(LN(2)/2)*AQ172*AT172*VLOOKUP('Données projet'!$B$10,Paramètres!$A$1:$I$89,3,0)*0.475*44/12</f>
        <v>2.2508632610837889E-9</v>
      </c>
      <c r="AX172" s="21">
        <f t="shared" si="166"/>
        <v>52.092583309494415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1.9065282685915009E-13</v>
      </c>
      <c r="P173" s="13">
        <f t="shared" si="141"/>
        <v>2.6568987209435707E-12</v>
      </c>
      <c r="Q173" s="20">
        <f t="shared" si="162"/>
        <v>4.959485612423072E-12</v>
      </c>
      <c r="R173" s="59">
        <f t="shared" si="109"/>
        <v>293.33333333333826</v>
      </c>
      <c r="S173" s="59">
        <f ca="1">AVERAGE(OFFSET($R$3,0,0,'Données projet'!$E$9+1,1))-AVERAGE(OFFSET($H$3,0,0,'Données projet'!$E$9+1,1))</f>
        <v>404.93035784529889</v>
      </c>
      <c r="T173" s="59">
        <f t="shared" si="142"/>
        <v>534.37689844719353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24.804980085178695</v>
      </c>
      <c r="AA173" s="21">
        <f>EXP(-LN(2)/25)*AA172+(1-EXP(-LN(2)/25))/(LN(2)/25)*Calculateur!V173*Calculateur!X173*VLOOKUP('Données projet'!$B$9,Paramètres!$A$1:$I$89,3,0)*0.475*44/12</f>
        <v>3.4091291123464749</v>
      </c>
      <c r="AB173" s="21">
        <f>EXP(-LN(2)/2)*AB172+(1-EXP(-LN(2)/2))/(LN(2)/2)*V173*Y173*VLOOKUP('Données projet'!$B$9,Paramètres!$A$1:$I$89,3,0)*0.475*44/12</f>
        <v>3.1748254446259395E-16</v>
      </c>
      <c r="AC173" s="22">
        <f t="shared" si="163"/>
        <v>28.214109197525168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-5.3205440053716299E-14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335.67808000437594</v>
      </c>
      <c r="AO173" s="59">
        <f t="shared" si="144"/>
        <v>290.40784797219641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43.163796666365108</v>
      </c>
      <c r="AV173" s="21">
        <f>EXP(-LN(2)/25)*AV172+(1-EXP(-LN(2)/25))/(LN(2)/25)*Calculateur!AQ173*Calculateur!AS173*VLOOKUP('Données projet'!$B$10,Paramètres!$A$1:$I$89,3,0)*0.475*44/12</f>
        <v>7.8448913240030445</v>
      </c>
      <c r="AW173" s="21">
        <f>EXP(-LN(2)/2)*AW172+(1-EXP(-LN(2)/2))/(LN(2)/2)*AQ173*AT173*VLOOKUP('Données projet'!$B$10,Paramètres!$A$1:$I$89,3,0)*0.475*44/12</f>
        <v>1.5916006754360135E-9</v>
      </c>
      <c r="AX173" s="21">
        <f t="shared" si="166"/>
        <v>51.008687991959754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1.9065282685915009E-13</v>
      </c>
      <c r="P174" s="13">
        <f t="shared" si="141"/>
        <v>2.6568987209435707E-12</v>
      </c>
      <c r="Q174" s="20">
        <f t="shared" si="162"/>
        <v>4.959485612423072E-12</v>
      </c>
      <c r="R174" s="59">
        <f t="shared" si="109"/>
        <v>293.33333333333826</v>
      </c>
      <c r="S174" s="59">
        <f ca="1">AVERAGE(OFFSET($R$3,0,0,'Données projet'!$E$9+1,1))-AVERAGE(OFFSET($H$3,0,0,'Données projet'!$E$9+1,1))</f>
        <v>404.93035784529889</v>
      </c>
      <c r="T174" s="59">
        <f t="shared" si="142"/>
        <v>534.37689844719353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24.318569555252274</v>
      </c>
      <c r="AA174" s="21">
        <f>EXP(-LN(2)/25)*AA173+(1-EXP(-LN(2)/25))/(LN(2)/25)*Calculateur!V174*Calculateur!X174*VLOOKUP('Données projet'!$B$9,Paramètres!$A$1:$I$89,3,0)*0.475*44/12</f>
        <v>3.3159062974910523</v>
      </c>
      <c r="AB174" s="21">
        <f>EXP(-LN(2)/2)*AB173+(1-EXP(-LN(2)/2))/(LN(2)/2)*V174*Y174*VLOOKUP('Données projet'!$B$9,Paramètres!$A$1:$I$89,3,0)*0.475*44/12</f>
        <v>2.2449406009785976E-16</v>
      </c>
      <c r="AC174" s="22">
        <f t="shared" si="163"/>
        <v>27.634475852743329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-5.3205440053716299E-14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335.67808000437594</v>
      </c>
      <c r="AO174" s="59">
        <f t="shared" si="144"/>
        <v>290.40784797219641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42.317380941054047</v>
      </c>
      <c r="AV174" s="21">
        <f>EXP(-LN(2)/25)*AV173+(1-EXP(-LN(2)/25))/(LN(2)/25)*Calculateur!AQ174*Calculateur!AS174*VLOOKUP('Données projet'!$B$10,Paramètres!$A$1:$I$89,3,0)*0.475*44/12</f>
        <v>7.6303723582032763</v>
      </c>
      <c r="AW174" s="21">
        <f>EXP(-LN(2)/2)*AW173+(1-EXP(-LN(2)/2))/(LN(2)/2)*AQ174*AT174*VLOOKUP('Données projet'!$B$10,Paramètres!$A$1:$I$89,3,0)*0.475*44/12</f>
        <v>1.1254316305418944E-9</v>
      </c>
      <c r="AX174" s="21">
        <f t="shared" si="166"/>
        <v>49.94775330038275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1.9065282685915009E-13</v>
      </c>
      <c r="P175" s="13">
        <f t="shared" si="141"/>
        <v>2.6568987209435707E-12</v>
      </c>
      <c r="Q175" s="20">
        <f t="shared" si="162"/>
        <v>4.959485612423072E-12</v>
      </c>
      <c r="R175" s="59">
        <f t="shared" si="109"/>
        <v>293.33333333333826</v>
      </c>
      <c r="S175" s="59">
        <f ca="1">AVERAGE(OFFSET($R$3,0,0,'Données projet'!$E$9+1,1))-AVERAGE(OFFSET($H$3,0,0,'Données projet'!$E$9+1,1))</f>
        <v>404.93035784529889</v>
      </c>
      <c r="T175" s="59">
        <f t="shared" si="142"/>
        <v>534.37689844719353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23.841697239136582</v>
      </c>
      <c r="AA175" s="21">
        <f>EXP(-LN(2)/25)*AA174+(1-EXP(-LN(2)/25))/(LN(2)/25)*Calculateur!V175*Calculateur!X175*VLOOKUP('Données projet'!$B$9,Paramètres!$A$1:$I$89,3,0)*0.475*44/12</f>
        <v>3.2252326654102257</v>
      </c>
      <c r="AB175" s="21">
        <f>EXP(-LN(2)/2)*AB174+(1-EXP(-LN(2)/2))/(LN(2)/2)*V175*Y175*VLOOKUP('Données projet'!$B$9,Paramètres!$A$1:$I$89,3,0)*0.475*44/12</f>
        <v>1.5874127223129698E-16</v>
      </c>
      <c r="AC175" s="22">
        <f t="shared" si="163"/>
        <v>27.066929904546807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-5.3205440053716299E-14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335.67808000437594</v>
      </c>
      <c r="AO175" s="59">
        <f t="shared" si="144"/>
        <v>290.40784797219641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41.487562911853722</v>
      </c>
      <c r="AV175" s="21">
        <f>EXP(-LN(2)/25)*AV174+(1-EXP(-LN(2)/25))/(LN(2)/25)*Calculateur!AQ175*Calculateur!AS175*VLOOKUP('Données projet'!$B$10,Paramètres!$A$1:$I$89,3,0)*0.475*44/12</f>
        <v>7.4217194248043645</v>
      </c>
      <c r="AW175" s="21">
        <f>EXP(-LN(2)/2)*AW174+(1-EXP(-LN(2)/2))/(LN(2)/2)*AQ175*AT175*VLOOKUP('Données projet'!$B$10,Paramètres!$A$1:$I$89,3,0)*0.475*44/12</f>
        <v>7.9580033771800674E-10</v>
      </c>
      <c r="AX175" s="21">
        <f t="shared" si="166"/>
        <v>48.909282337453888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1.9065282685915009E-13</v>
      </c>
      <c r="P176" s="13">
        <f t="shared" si="141"/>
        <v>2.6568987209435707E-12</v>
      </c>
      <c r="Q176" s="20">
        <f t="shared" si="162"/>
        <v>4.959485612423072E-12</v>
      </c>
      <c r="R176" s="59">
        <f t="shared" si="109"/>
        <v>293.33333333333826</v>
      </c>
      <c r="S176" s="59">
        <f ca="1">AVERAGE(OFFSET($R$3,0,0,'Données projet'!$E$9+1,1))-AVERAGE(OFFSET($H$3,0,0,'Données projet'!$E$9+1,1))</f>
        <v>404.93035784529889</v>
      </c>
      <c r="T176" s="59">
        <f t="shared" si="142"/>
        <v>534.37689844719353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23.374176098276529</v>
      </c>
      <c r="AA176" s="21">
        <f>EXP(-LN(2)/25)*AA175+(1-EXP(-LN(2)/25))/(LN(2)/25)*Calculateur!V176*Calculateur!X176*VLOOKUP('Données projet'!$B$9,Paramètres!$A$1:$I$89,3,0)*0.475*44/12</f>
        <v>3.1370385085669685</v>
      </c>
      <c r="AB176" s="21">
        <f>EXP(-LN(2)/2)*AB175+(1-EXP(-LN(2)/2))/(LN(2)/2)*V176*Y176*VLOOKUP('Données projet'!$B$9,Paramètres!$A$1:$I$89,3,0)*0.475*44/12</f>
        <v>1.1224703004892988E-16</v>
      </c>
      <c r="AC176" s="22">
        <f t="shared" si="163"/>
        <v>26.511214606843495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-5.3205440053716299E-14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335.67808000437594</v>
      </c>
      <c r="AO176" s="59">
        <f t="shared" si="144"/>
        <v>290.40784797219641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40.674017108066991</v>
      </c>
      <c r="AV176" s="21">
        <f>EXP(-LN(2)/25)*AV175+(1-EXP(-LN(2)/25))/(LN(2)/25)*Calculateur!AQ176*Calculateur!AS176*VLOOKUP('Données projet'!$B$10,Paramètres!$A$1:$I$89,3,0)*0.475*44/12</f>
        <v>7.2187721168418273</v>
      </c>
      <c r="AW176" s="21">
        <f>EXP(-LN(2)/2)*AW175+(1-EXP(-LN(2)/2))/(LN(2)/2)*AQ176*AT176*VLOOKUP('Données projet'!$B$10,Paramètres!$A$1:$I$89,3,0)*0.475*44/12</f>
        <v>5.6271581527094721E-10</v>
      </c>
      <c r="AX176" s="21">
        <f t="shared" si="166"/>
        <v>47.892789225471532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1.9065282685915009E-13</v>
      </c>
      <c r="P177" s="13">
        <f t="shared" si="141"/>
        <v>2.6568987209435707E-12</v>
      </c>
      <c r="Q177" s="20">
        <f t="shared" si="162"/>
        <v>4.959485612423072E-12</v>
      </c>
      <c r="R177" s="59">
        <f t="shared" si="109"/>
        <v>293.33333333333826</v>
      </c>
      <c r="S177" s="59">
        <f ca="1">AVERAGE(OFFSET($R$3,0,0,'Données projet'!$E$9+1,1))-AVERAGE(OFFSET($H$3,0,0,'Données projet'!$E$9+1,1))</f>
        <v>404.93035784529889</v>
      </c>
      <c r="T177" s="59">
        <f t="shared" si="142"/>
        <v>534.37689844719353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22.915822761828998</v>
      </c>
      <c r="AA177" s="21">
        <f>EXP(-LN(2)/25)*AA176+(1-EXP(-LN(2)/25))/(LN(2)/25)*Calculateur!V177*Calculateur!X177*VLOOKUP('Données projet'!$B$9,Paramètres!$A$1:$I$89,3,0)*0.475*44/12</f>
        <v>3.0512560255805194</v>
      </c>
      <c r="AB177" s="21">
        <f>EXP(-LN(2)/2)*AB176+(1-EXP(-LN(2)/2))/(LN(2)/2)*V177*Y177*VLOOKUP('Données projet'!$B$9,Paramètres!$A$1:$I$89,3,0)*0.475*44/12</f>
        <v>7.9370636115648488E-17</v>
      </c>
      <c r="AC177" s="22">
        <f t="shared" si="163"/>
        <v>25.96707878740952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-5.3205440053716299E-14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335.67808000437594</v>
      </c>
      <c r="AO177" s="59">
        <f t="shared" si="144"/>
        <v>290.40784797219641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39.87642444127858</v>
      </c>
      <c r="AV177" s="21">
        <f>EXP(-LN(2)/25)*AV176+(1-EXP(-LN(2)/25))/(LN(2)/25)*Calculateur!AQ177*Calculateur!AS177*VLOOKUP('Données projet'!$B$10,Paramètres!$A$1:$I$89,3,0)*0.475*44/12</f>
        <v>7.0213744136880605</v>
      </c>
      <c r="AW177" s="21">
        <f>EXP(-LN(2)/2)*AW176+(1-EXP(-LN(2)/2))/(LN(2)/2)*AQ177*AT177*VLOOKUP('Données projet'!$B$10,Paramètres!$A$1:$I$89,3,0)*0.475*44/12</f>
        <v>3.9790016885900337E-10</v>
      </c>
      <c r="AX177" s="21">
        <f t="shared" si="166"/>
        <v>46.897798855364535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1.9065282685915009E-13</v>
      </c>
      <c r="P178" s="13">
        <f t="shared" si="141"/>
        <v>2.6568987209435707E-12</v>
      </c>
      <c r="Q178" s="20">
        <f t="shared" si="162"/>
        <v>4.959485612423072E-12</v>
      </c>
      <c r="R178" s="59">
        <f t="shared" si="109"/>
        <v>293.33333333333826</v>
      </c>
      <c r="S178" s="59">
        <f ca="1">AVERAGE(OFFSET($R$3,0,0,'Données projet'!$E$9+1,1))-AVERAGE(OFFSET($H$3,0,0,'Données projet'!$E$9+1,1))</f>
        <v>404.93035784529889</v>
      </c>
      <c r="T178" s="59">
        <f t="shared" si="142"/>
        <v>534.37689844719353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22.466457454741274</v>
      </c>
      <c r="AA178" s="21">
        <f>EXP(-LN(2)/25)*AA177+(1-EXP(-LN(2)/25))/(LN(2)/25)*Calculateur!V178*Calculateur!X178*VLOOKUP('Données projet'!$B$9,Paramètres!$A$1:$I$89,3,0)*0.475*44/12</f>
        <v>2.9678192691024394</v>
      </c>
      <c r="AB178" s="21">
        <f>EXP(-LN(2)/2)*AB177+(1-EXP(-LN(2)/2))/(LN(2)/2)*V178*Y178*VLOOKUP('Données projet'!$B$9,Paramètres!$A$1:$I$89,3,0)*0.475*44/12</f>
        <v>5.6123515024464939E-17</v>
      </c>
      <c r="AC178" s="22">
        <f t="shared" si="163"/>
        <v>25.434276723843713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-5.3205440053716299E-14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335.67808000437594</v>
      </c>
      <c r="AO178" s="59">
        <f t="shared" si="144"/>
        <v>290.40784797219641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39.094472080202394</v>
      </c>
      <c r="AV178" s="21">
        <f>EXP(-LN(2)/25)*AV177+(1-EXP(-LN(2)/25))/(LN(2)/25)*Calculateur!AQ178*Calculateur!AS178*VLOOKUP('Données projet'!$B$10,Paramètres!$A$1:$I$89,3,0)*0.475*44/12</f>
        <v>6.8293745611077279</v>
      </c>
      <c r="AW178" s="21">
        <f>EXP(-LN(2)/2)*AW177+(1-EXP(-LN(2)/2))/(LN(2)/2)*AQ178*AT178*VLOOKUP('Données projet'!$B$10,Paramètres!$A$1:$I$89,3,0)*0.475*44/12</f>
        <v>2.8135790763547361E-10</v>
      </c>
      <c r="AX178" s="21">
        <f t="shared" si="166"/>
        <v>45.923846641591481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1.9065282685915009E-13</v>
      </c>
      <c r="P179" s="13">
        <f t="shared" si="141"/>
        <v>2.6568987209435707E-12</v>
      </c>
      <c r="Q179" s="20">
        <f t="shared" si="162"/>
        <v>4.959485612423072E-12</v>
      </c>
      <c r="R179" s="59">
        <f t="shared" si="109"/>
        <v>293.33333333333826</v>
      </c>
      <c r="S179" s="59">
        <f ca="1">AVERAGE(OFFSET($R$3,0,0,'Données projet'!$E$9+1,1))-AVERAGE(OFFSET($H$3,0,0,'Données projet'!$E$9+1,1))</f>
        <v>404.93035784529889</v>
      </c>
      <c r="T179" s="59">
        <f t="shared" si="142"/>
        <v>534.37689844719353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22.025903927239767</v>
      </c>
      <c r="AA179" s="21">
        <f>EXP(-LN(2)/25)*AA178+(1-EXP(-LN(2)/25))/(LN(2)/25)*Calculateur!V179*Calculateur!X179*VLOOKUP('Données projet'!$B$9,Paramètres!$A$1:$I$89,3,0)*0.475*44/12</f>
        <v>2.8866640951180007</v>
      </c>
      <c r="AB179" s="21">
        <f>EXP(-LN(2)/2)*AB178+(1-EXP(-LN(2)/2))/(LN(2)/2)*V179*Y179*VLOOKUP('Données projet'!$B$9,Paramètres!$A$1:$I$89,3,0)*0.475*44/12</f>
        <v>3.9685318057824244E-17</v>
      </c>
      <c r="AC179" s="22">
        <f t="shared" si="163"/>
        <v>24.912568022357767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-5.3205440053716299E-14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335.67808000437594</v>
      </c>
      <c r="AO179" s="59">
        <f t="shared" si="144"/>
        <v>290.40784797219641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38.327853327983071</v>
      </c>
      <c r="AV179" s="21">
        <f>EXP(-LN(2)/25)*AV178+(1-EXP(-LN(2)/25))/(LN(2)/25)*Calculateur!AQ179*Calculateur!AS179*VLOOKUP('Données projet'!$B$10,Paramètres!$A$1:$I$89,3,0)*0.475*44/12</f>
        <v>6.642624954593038</v>
      </c>
      <c r="AW179" s="21">
        <f>EXP(-LN(2)/2)*AW178+(1-EXP(-LN(2)/2))/(LN(2)/2)*AQ179*AT179*VLOOKUP('Données projet'!$B$10,Paramètres!$A$1:$I$89,3,0)*0.475*44/12</f>
        <v>1.9895008442950169E-10</v>
      </c>
      <c r="AX179" s="21">
        <f t="shared" si="166"/>
        <v>44.970478282775062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1.9065282685915009E-13</v>
      </c>
      <c r="P180" s="13">
        <f t="shared" si="141"/>
        <v>2.6568987209435707E-12</v>
      </c>
      <c r="Q180" s="20">
        <f t="shared" si="162"/>
        <v>4.959485612423072E-12</v>
      </c>
      <c r="R180" s="59">
        <f t="shared" si="109"/>
        <v>293.33333333333826</v>
      </c>
      <c r="S180" s="59">
        <f ca="1">AVERAGE(OFFSET($R$3,0,0,'Données projet'!$E$9+1,1))-AVERAGE(OFFSET($H$3,0,0,'Données projet'!$E$9+1,1))</f>
        <v>404.93035784529889</v>
      </c>
      <c r="T180" s="59">
        <f t="shared" si="142"/>
        <v>534.37689844719353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21.593989385701448</v>
      </c>
      <c r="AA180" s="21">
        <f>EXP(-LN(2)/25)*AA179+(1-EXP(-LN(2)/25))/(LN(2)/25)*Calculateur!V180*Calculateur!X180*VLOOKUP('Données projet'!$B$9,Paramètres!$A$1:$I$89,3,0)*0.475*44/12</f>
        <v>2.8077281136339316</v>
      </c>
      <c r="AB180" s="21">
        <f>EXP(-LN(2)/2)*AB179+(1-EXP(-LN(2)/2))/(LN(2)/2)*V180*Y180*VLOOKUP('Données projet'!$B$9,Paramètres!$A$1:$I$89,3,0)*0.475*44/12</f>
        <v>2.806175751223247E-17</v>
      </c>
      <c r="AC180" s="22">
        <f t="shared" si="163"/>
        <v>24.40171749933538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-5.3205440053716299E-14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335.67808000437594</v>
      </c>
      <c r="AO180" s="59">
        <f t="shared" si="144"/>
        <v>290.40784797219641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37.576267501903502</v>
      </c>
      <c r="AV180" s="21">
        <f>EXP(-LN(2)/25)*AV179+(1-EXP(-LN(2)/25))/(LN(2)/25)*Calculateur!AQ180*Calculateur!AS180*VLOOKUP('Données projet'!$B$10,Paramètres!$A$1:$I$89,3,0)*0.475*44/12</f>
        <v>6.4609820258892272</v>
      </c>
      <c r="AW180" s="21">
        <f>EXP(-LN(2)/2)*AW179+(1-EXP(-LN(2)/2))/(LN(2)/2)*AQ180*AT180*VLOOKUP('Données projet'!$B$10,Paramètres!$A$1:$I$89,3,0)*0.475*44/12</f>
        <v>1.406789538177368E-10</v>
      </c>
      <c r="AX180" s="21">
        <f t="shared" si="166"/>
        <v>44.037249527933412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1.9065282685915009E-13</v>
      </c>
      <c r="P181" s="13">
        <f t="shared" si="141"/>
        <v>2.6568987209435707E-12</v>
      </c>
      <c r="Q181" s="20">
        <f t="shared" si="162"/>
        <v>4.959485612423072E-12</v>
      </c>
      <c r="R181" s="59">
        <f t="shared" si="109"/>
        <v>293.33333333333826</v>
      </c>
      <c r="S181" s="59">
        <f ca="1">AVERAGE(OFFSET($R$3,0,0,'Données projet'!$E$9+1,1))-AVERAGE(OFFSET($H$3,0,0,'Données projet'!$E$9+1,1))</f>
        <v>404.93035784529889</v>
      </c>
      <c r="T181" s="59">
        <f t="shared" si="142"/>
        <v>534.37689844719353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21.170544424880838</v>
      </c>
      <c r="AA181" s="21">
        <f>EXP(-LN(2)/25)*AA180+(1-EXP(-LN(2)/25))/(LN(2)/25)*Calculateur!V181*Calculateur!X181*VLOOKUP('Données projet'!$B$9,Paramètres!$A$1:$I$89,3,0)*0.475*44/12</f>
        <v>2.7309506407146076</v>
      </c>
      <c r="AB181" s="21">
        <f>EXP(-LN(2)/2)*AB180+(1-EXP(-LN(2)/2))/(LN(2)/2)*V181*Y181*VLOOKUP('Données projet'!$B$9,Paramètres!$A$1:$I$89,3,0)*0.475*44/12</f>
        <v>1.9842659028912122E-17</v>
      </c>
      <c r="AC181" s="22">
        <f t="shared" si="163"/>
        <v>23.901495065595444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-5.3205440053716299E-14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335.67808000437594</v>
      </c>
      <c r="AO181" s="59">
        <f t="shared" si="144"/>
        <v>290.40784797219641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36.839419815451258</v>
      </c>
      <c r="AV181" s="21">
        <f>EXP(-LN(2)/25)*AV180+(1-EXP(-LN(2)/25))/(LN(2)/25)*Calculateur!AQ181*Calculateur!AS181*VLOOKUP('Données projet'!$B$10,Paramètres!$A$1:$I$89,3,0)*0.475*44/12</f>
        <v>6.2843061326230085</v>
      </c>
      <c r="AW181" s="21">
        <f>EXP(-LN(2)/2)*AW180+(1-EXP(-LN(2)/2))/(LN(2)/2)*AQ181*AT181*VLOOKUP('Données projet'!$B$10,Paramètres!$A$1:$I$89,3,0)*0.475*44/12</f>
        <v>9.9475042214750843E-11</v>
      </c>
      <c r="AX181" s="21">
        <f t="shared" si="166"/>
        <v>43.123725948173742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1.9065282685915009E-13</v>
      </c>
      <c r="P182" s="13">
        <f t="shared" si="141"/>
        <v>2.6568987209435707E-12</v>
      </c>
      <c r="Q182" s="20">
        <f t="shared" si="162"/>
        <v>4.959485612423072E-12</v>
      </c>
      <c r="R182" s="59">
        <f t="shared" si="109"/>
        <v>293.33333333333826</v>
      </c>
      <c r="S182" s="59">
        <f ca="1">AVERAGE(OFFSET($R$3,0,0,'Données projet'!$E$9+1,1))-AVERAGE(OFFSET($H$3,0,0,'Données projet'!$E$9+1,1))</f>
        <v>404.93035784529889</v>
      </c>
      <c r="T182" s="59">
        <f t="shared" si="142"/>
        <v>534.37689844719353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20.755402961465993</v>
      </c>
      <c r="AA182" s="21">
        <f>EXP(-LN(2)/25)*AA181+(1-EXP(-LN(2)/25))/(LN(2)/25)*Calculateur!V182*Calculateur!X182*VLOOKUP('Données projet'!$B$9,Paramètres!$A$1:$I$89,3,0)*0.475*44/12</f>
        <v>2.6562726518298141</v>
      </c>
      <c r="AB182" s="21">
        <f>EXP(-LN(2)/2)*AB181+(1-EXP(-LN(2)/2))/(LN(2)/2)*V182*Y182*VLOOKUP('Données projet'!$B$9,Paramètres!$A$1:$I$89,3,0)*0.475*44/12</f>
        <v>1.4030878756116235E-17</v>
      </c>
      <c r="AC182" s="22">
        <f t="shared" si="163"/>
        <v>23.411675613295806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-5.3205440053716299E-14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335.67808000437594</v>
      </c>
      <c r="AO182" s="59">
        <f t="shared" si="144"/>
        <v>290.40784797219641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36.117021262697634</v>
      </c>
      <c r="AV182" s="21">
        <f>EXP(-LN(2)/25)*AV181+(1-EXP(-LN(2)/25))/(LN(2)/25)*Calculateur!AQ182*Calculateur!AS182*VLOOKUP('Données projet'!$B$10,Paramètres!$A$1:$I$89,3,0)*0.475*44/12</f>
        <v>6.1124614509491355</v>
      </c>
      <c r="AW182" s="21">
        <f>EXP(-LN(2)/2)*AW181+(1-EXP(-LN(2)/2))/(LN(2)/2)*AQ182*AT182*VLOOKUP('Données projet'!$B$10,Paramètres!$A$1:$I$89,3,0)*0.475*44/12</f>
        <v>7.0339476908868402E-11</v>
      </c>
      <c r="AX182" s="21">
        <f t="shared" si="166"/>
        <v>42.229482713717104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1.9065282685915009E-13</v>
      </c>
      <c r="P183" s="13">
        <f t="shared" si="141"/>
        <v>2.6568987209435707E-12</v>
      </c>
      <c r="Q183" s="20">
        <f t="shared" si="162"/>
        <v>4.959485612423072E-12</v>
      </c>
      <c r="R183" s="59">
        <f t="shared" si="109"/>
        <v>293.33333333333826</v>
      </c>
      <c r="S183" s="59">
        <f ca="1">AVERAGE(OFFSET($R$3,0,0,'Données projet'!$E$9+1,1))-AVERAGE(OFFSET($H$3,0,0,'Données projet'!$E$9+1,1))</f>
        <v>404.93035784529889</v>
      </c>
      <c r="T183" s="59">
        <f t="shared" si="142"/>
        <v>534.37689844719353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20.348402168937426</v>
      </c>
      <c r="AA183" s="21">
        <f>EXP(-LN(2)/25)*AA182+(1-EXP(-LN(2)/25))/(LN(2)/25)*Calculateur!V183*Calculateur!X183*VLOOKUP('Données projet'!$B$9,Paramètres!$A$1:$I$89,3,0)*0.475*44/12</f>
        <v>2.58363673647822</v>
      </c>
      <c r="AB183" s="21">
        <f>EXP(-LN(2)/2)*AB182+(1-EXP(-LN(2)/2))/(LN(2)/2)*V183*Y183*VLOOKUP('Données projet'!$B$9,Paramètres!$A$1:$I$89,3,0)*0.475*44/12</f>
        <v>9.921329514456061E-18</v>
      </c>
      <c r="AC183" s="22">
        <f t="shared" si="163"/>
        <v>22.932038905415645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-5.3205440053716299E-14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335.67808000437594</v>
      </c>
      <c r="AO183" s="59">
        <f t="shared" si="144"/>
        <v>290.40784797219641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35.4087885049439</v>
      </c>
      <c r="AV183" s="21">
        <f>EXP(-LN(2)/25)*AV182+(1-EXP(-LN(2)/25))/(LN(2)/25)*Calculateur!AQ183*Calculateur!AS183*VLOOKUP('Données projet'!$B$10,Paramètres!$A$1:$I$89,3,0)*0.475*44/12</f>
        <v>5.9453158711325536</v>
      </c>
      <c r="AW183" s="21">
        <f>EXP(-LN(2)/2)*AW182+(1-EXP(-LN(2)/2))/(LN(2)/2)*AQ183*AT183*VLOOKUP('Données projet'!$B$10,Paramètres!$A$1:$I$89,3,0)*0.475*44/12</f>
        <v>4.9737521107375422E-11</v>
      </c>
      <c r="AX183" s="21">
        <f t="shared" si="166"/>
        <v>41.354104376126188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1.9065282685915009E-13</v>
      </c>
      <c r="P184" s="13">
        <f t="shared" si="141"/>
        <v>2.6568987209435707E-12</v>
      </c>
      <c r="Q184" s="20">
        <f t="shared" si="162"/>
        <v>4.959485612423072E-12</v>
      </c>
      <c r="R184" s="59">
        <f t="shared" si="109"/>
        <v>293.33333333333826</v>
      </c>
      <c r="S184" s="59">
        <f ca="1">AVERAGE(OFFSET($R$3,0,0,'Données projet'!$E$9+1,1))-AVERAGE(OFFSET($H$3,0,0,'Données projet'!$E$9+1,1))</f>
        <v>404.93035784529889</v>
      </c>
      <c r="T184" s="59">
        <f t="shared" si="142"/>
        <v>534.37689844719353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19.94938241370437</v>
      </c>
      <c r="AA184" s="21">
        <f>EXP(-LN(2)/25)*AA183+(1-EXP(-LN(2)/25))/(LN(2)/25)*Calculateur!V184*Calculateur!X184*VLOOKUP('Données projet'!$B$9,Paramètres!$A$1:$I$89,3,0)*0.475*44/12</f>
        <v>2.5129870540516719</v>
      </c>
      <c r="AB184" s="21">
        <f>EXP(-LN(2)/2)*AB183+(1-EXP(-LN(2)/2))/(LN(2)/2)*V184*Y184*VLOOKUP('Données projet'!$B$9,Paramètres!$A$1:$I$89,3,0)*0.475*44/12</f>
        <v>7.0154393780581174E-18</v>
      </c>
      <c r="AC184" s="22">
        <f t="shared" si="163"/>
        <v>22.462369467756041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-5.3205440053716299E-14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335.67808000437594</v>
      </c>
      <c r="AO184" s="59">
        <f t="shared" si="144"/>
        <v>290.40784797219641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34.714443759590388</v>
      </c>
      <c r="AV184" s="21">
        <f>EXP(-LN(2)/25)*AV183+(1-EXP(-LN(2)/25))/(LN(2)/25)*Calculateur!AQ184*Calculateur!AS184*VLOOKUP('Données projet'!$B$10,Paramètres!$A$1:$I$89,3,0)*0.475*44/12</f>
        <v>5.7827408959858602</v>
      </c>
      <c r="AW184" s="21">
        <f>EXP(-LN(2)/2)*AW183+(1-EXP(-LN(2)/2))/(LN(2)/2)*AQ184*AT184*VLOOKUP('Données projet'!$B$10,Paramètres!$A$1:$I$89,3,0)*0.475*44/12</f>
        <v>3.5169738454434201E-11</v>
      </c>
      <c r="AX184" s="21">
        <f t="shared" si="166"/>
        <v>40.49718465561142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1.9065282685915009E-13</v>
      </c>
      <c r="P185" s="13">
        <f t="shared" si="141"/>
        <v>2.6568987209435707E-12</v>
      </c>
      <c r="Q185" s="20">
        <f t="shared" si="162"/>
        <v>4.959485612423072E-12</v>
      </c>
      <c r="R185" s="59">
        <f t="shared" si="109"/>
        <v>293.33333333333826</v>
      </c>
      <c r="S185" s="59">
        <f ca="1">AVERAGE(OFFSET($R$3,0,0,'Données projet'!$E$9+1,1))-AVERAGE(OFFSET($H$3,0,0,'Données projet'!$E$9+1,1))</f>
        <v>404.93035784529889</v>
      </c>
      <c r="T185" s="59">
        <f t="shared" si="142"/>
        <v>534.37689844719353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19.558187192493417</v>
      </c>
      <c r="AA185" s="21">
        <f>EXP(-LN(2)/25)*AA184+(1-EXP(-LN(2)/25))/(LN(2)/25)*Calculateur!V185*Calculateur!X185*VLOOKUP('Données projet'!$B$9,Paramètres!$A$1:$I$89,3,0)*0.475*44/12</f>
        <v>2.4442692909063832</v>
      </c>
      <c r="AB185" s="21">
        <f>EXP(-LN(2)/2)*AB184+(1-EXP(-LN(2)/2))/(LN(2)/2)*V185*Y185*VLOOKUP('Données projet'!$B$9,Paramètres!$A$1:$I$89,3,0)*0.475*44/12</f>
        <v>4.9606647572280305E-18</v>
      </c>
      <c r="AC185" s="22">
        <f t="shared" si="163"/>
        <v>22.002456483399801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-5.3205440053716299E-14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335.67808000437594</v>
      </c>
      <c r="AO185" s="59">
        <f t="shared" si="144"/>
        <v>290.40784797219641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34.033714691184784</v>
      </c>
      <c r="AV185" s="21">
        <f>EXP(-LN(2)/25)*AV184+(1-EXP(-LN(2)/25))/(LN(2)/25)*Calculateur!AQ185*Calculateur!AS185*VLOOKUP('Données projet'!$B$10,Paramètres!$A$1:$I$89,3,0)*0.475*44/12</f>
        <v>5.6246115420839997</v>
      </c>
      <c r="AW185" s="21">
        <f>EXP(-LN(2)/2)*AW184+(1-EXP(-LN(2)/2))/(LN(2)/2)*AQ185*AT185*VLOOKUP('Données projet'!$B$10,Paramètres!$A$1:$I$89,3,0)*0.475*44/12</f>
        <v>2.4868760553687711E-11</v>
      </c>
      <c r="AX185" s="21">
        <f t="shared" si="166"/>
        <v>39.65832623329365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1.9065282685915009E-13</v>
      </c>
      <c r="P186" s="13">
        <f t="shared" si="141"/>
        <v>2.6568987209435707E-12</v>
      </c>
      <c r="Q186" s="20">
        <f t="shared" si="162"/>
        <v>4.959485612423072E-12</v>
      </c>
      <c r="R186" s="59">
        <f t="shared" si="109"/>
        <v>293.33333333333826</v>
      </c>
      <c r="S186" s="59">
        <f ca="1">AVERAGE(OFFSET($R$3,0,0,'Données projet'!$E$9+1,1))-AVERAGE(OFFSET($H$3,0,0,'Données projet'!$E$9+1,1))</f>
        <v>404.93035784529889</v>
      </c>
      <c r="T186" s="59">
        <f t="shared" si="142"/>
        <v>534.37689844719353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19.174663070964886</v>
      </c>
      <c r="AA186" s="21">
        <f>EXP(-LN(2)/25)*AA185+(1-EXP(-LN(2)/25))/(LN(2)/25)*Calculateur!V186*Calculateur!X186*VLOOKUP('Données projet'!$B$9,Paramètres!$A$1:$I$89,3,0)*0.475*44/12</f>
        <v>2.3774306186080127</v>
      </c>
      <c r="AB186" s="21">
        <f>EXP(-LN(2)/2)*AB185+(1-EXP(-LN(2)/2))/(LN(2)/2)*V186*Y186*VLOOKUP('Données projet'!$B$9,Paramètres!$A$1:$I$89,3,0)*0.475*44/12</f>
        <v>3.5077196890290587E-18</v>
      </c>
      <c r="AC186" s="22">
        <f t="shared" si="163"/>
        <v>21.552093689572899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-5.3205440053716299E-14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335.67808000437594</v>
      </c>
      <c r="AO186" s="59">
        <f t="shared" si="144"/>
        <v>290.40784797219641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33.36633430460688</v>
      </c>
      <c r="AV186" s="21">
        <f>EXP(-LN(2)/25)*AV185+(1-EXP(-LN(2)/25))/(LN(2)/25)*Calculateur!AQ186*Calculateur!AS186*VLOOKUP('Données projet'!$B$10,Paramètres!$A$1:$I$89,3,0)*0.475*44/12</f>
        <v>5.4708062436802471</v>
      </c>
      <c r="AW186" s="21">
        <f>EXP(-LN(2)/2)*AW185+(1-EXP(-LN(2)/2))/(LN(2)/2)*AQ186*AT186*VLOOKUP('Données projet'!$B$10,Paramètres!$A$1:$I$89,3,0)*0.475*44/12</f>
        <v>1.75848692272171E-11</v>
      </c>
      <c r="AX186" s="21">
        <f t="shared" si="166"/>
        <v>38.83714054830471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1.9065282685915009E-13</v>
      </c>
      <c r="P187" s="13">
        <f t="shared" si="141"/>
        <v>2.6568987209435707E-12</v>
      </c>
      <c r="Q187" s="20">
        <f t="shared" si="162"/>
        <v>4.959485612423072E-12</v>
      </c>
      <c r="R187" s="59">
        <f t="shared" si="109"/>
        <v>293.33333333333826</v>
      </c>
      <c r="S187" s="59">
        <f ca="1">AVERAGE(OFFSET($R$3,0,0,'Données projet'!$E$9+1,1))-AVERAGE(OFFSET($H$3,0,0,'Données projet'!$E$9+1,1))</f>
        <v>404.93035784529889</v>
      </c>
      <c r="T187" s="59">
        <f t="shared" si="142"/>
        <v>534.37689844719353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18.798659623532913</v>
      </c>
      <c r="AA187" s="21">
        <f>EXP(-LN(2)/25)*AA186+(1-EXP(-LN(2)/25))/(LN(2)/25)*Calculateur!V187*Calculateur!X187*VLOOKUP('Données projet'!$B$9,Paramètres!$A$1:$I$89,3,0)*0.475*44/12</f>
        <v>2.3124196533185342</v>
      </c>
      <c r="AB187" s="21">
        <f>EXP(-LN(2)/2)*AB186+(1-EXP(-LN(2)/2))/(LN(2)/2)*V187*Y187*VLOOKUP('Données projet'!$B$9,Paramètres!$A$1:$I$89,3,0)*0.475*44/12</f>
        <v>2.4803323786140152E-18</v>
      </c>
      <c r="AC187" s="22">
        <f t="shared" si="163"/>
        <v>21.111079276851449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-5.3205440053716299E-14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335.67808000437594</v>
      </c>
      <c r="AO187" s="59">
        <f t="shared" si="144"/>
        <v>290.40784797219641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32.712040840347925</v>
      </c>
      <c r="AV187" s="21">
        <f>EXP(-LN(2)/25)*AV186+(1-EXP(-LN(2)/25))/(LN(2)/25)*Calculateur!AQ187*Calculateur!AS187*VLOOKUP('Données projet'!$B$10,Paramètres!$A$1:$I$89,3,0)*0.475*44/12</f>
        <v>5.3212067592496144</v>
      </c>
      <c r="AW187" s="21">
        <f>EXP(-LN(2)/2)*AW186+(1-EXP(-LN(2)/2))/(LN(2)/2)*AQ187*AT187*VLOOKUP('Données projet'!$B$10,Paramètres!$A$1:$I$89,3,0)*0.475*44/12</f>
        <v>1.2434380276843855E-11</v>
      </c>
      <c r="AX187" s="21">
        <f t="shared" si="166"/>
        <v>38.033247599609972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1.9065282685915009E-13</v>
      </c>
      <c r="P188" s="13">
        <f t="shared" si="141"/>
        <v>2.6568987209435707E-12</v>
      </c>
      <c r="Q188" s="20">
        <f t="shared" si="162"/>
        <v>4.959485612423072E-12</v>
      </c>
      <c r="R188" s="59">
        <f t="shared" si="109"/>
        <v>293.33333333333826</v>
      </c>
      <c r="S188" s="59">
        <f ca="1">AVERAGE(OFFSET($R$3,0,0,'Données projet'!$E$9+1,1))-AVERAGE(OFFSET($H$3,0,0,'Données projet'!$E$9+1,1))</f>
        <v>404.93035784529889</v>
      </c>
      <c r="T188" s="59">
        <f t="shared" si="142"/>
        <v>534.37689844719353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18.430029374365624</v>
      </c>
      <c r="AA188" s="21">
        <f>EXP(-LN(2)/25)*AA187+(1-EXP(-LN(2)/25))/(LN(2)/25)*Calculateur!V188*Calculateur!X188*VLOOKUP('Données projet'!$B$9,Paramètres!$A$1:$I$89,3,0)*0.475*44/12</f>
        <v>2.2491864162936746</v>
      </c>
      <c r="AB188" s="21">
        <f>EXP(-LN(2)/2)*AB187+(1-EXP(-LN(2)/2))/(LN(2)/2)*V188*Y188*VLOOKUP('Données projet'!$B$9,Paramètres!$A$1:$I$89,3,0)*0.475*44/12</f>
        <v>1.7538598445145294E-18</v>
      </c>
      <c r="AC188" s="22">
        <f t="shared" si="163"/>
        <v>20.679215790659299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-5.3205440053716299E-14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335.67808000437594</v>
      </c>
      <c r="AO188" s="59">
        <f t="shared" si="144"/>
        <v>290.40784797219641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32.070577671843481</v>
      </c>
      <c r="AV188" s="21">
        <f>EXP(-LN(2)/25)*AV187+(1-EXP(-LN(2)/25))/(LN(2)/25)*Calculateur!AQ188*Calculateur!AS188*VLOOKUP('Données projet'!$B$10,Paramètres!$A$1:$I$89,3,0)*0.475*44/12</f>
        <v>5.1756980805878321</v>
      </c>
      <c r="AW188" s="21">
        <f>EXP(-LN(2)/2)*AW187+(1-EXP(-LN(2)/2))/(LN(2)/2)*AQ188*AT188*VLOOKUP('Données projet'!$B$10,Paramètres!$A$1:$I$89,3,0)*0.475*44/12</f>
        <v>8.7924346136085502E-12</v>
      </c>
      <c r="AX188" s="21">
        <f t="shared" si="166"/>
        <v>37.246275752440106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1.9065282685915009E-13</v>
      </c>
      <c r="P189" s="13">
        <f t="shared" si="141"/>
        <v>2.6568987209435707E-12</v>
      </c>
      <c r="Q189" s="20">
        <f t="shared" si="162"/>
        <v>4.959485612423072E-12</v>
      </c>
      <c r="R189" s="59">
        <f t="shared" si="109"/>
        <v>293.33333333333826</v>
      </c>
      <c r="S189" s="59">
        <f ca="1">AVERAGE(OFFSET($R$3,0,0,'Données projet'!$E$9+1,1))-AVERAGE(OFFSET($H$3,0,0,'Données projet'!$E$9+1,1))</f>
        <v>404.93035784529889</v>
      </c>
      <c r="T189" s="59">
        <f t="shared" si="142"/>
        <v>534.37689844719353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18.068627739542254</v>
      </c>
      <c r="AA189" s="21">
        <f>EXP(-LN(2)/25)*AA188+(1-EXP(-LN(2)/25))/(LN(2)/25)*Calculateur!V189*Calculateur!X189*VLOOKUP('Données projet'!$B$9,Paramètres!$A$1:$I$89,3,0)*0.475*44/12</f>
        <v>2.1876822954605508</v>
      </c>
      <c r="AB189" s="21">
        <f>EXP(-LN(2)/2)*AB188+(1-EXP(-LN(2)/2))/(LN(2)/2)*V189*Y189*VLOOKUP('Données projet'!$B$9,Paramètres!$A$1:$I$89,3,0)*0.475*44/12</f>
        <v>1.2401661893070076E-18</v>
      </c>
      <c r="AC189" s="22">
        <f t="shared" si="163"/>
        <v>20.256310035002805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-5.3205440053716299E-14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335.67808000437594</v>
      </c>
      <c r="AO189" s="59">
        <f t="shared" si="144"/>
        <v>290.40784797219641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31.441693204819508</v>
      </c>
      <c r="AV189" s="21">
        <f>EXP(-LN(2)/25)*AV188+(1-EXP(-LN(2)/25))/(LN(2)/25)*Calculateur!AQ189*Calculateur!AS189*VLOOKUP('Données projet'!$B$10,Paramètres!$A$1:$I$89,3,0)*0.475*44/12</f>
        <v>5.0341683443960248</v>
      </c>
      <c r="AW189" s="21">
        <f>EXP(-LN(2)/2)*AW188+(1-EXP(-LN(2)/2))/(LN(2)/2)*AQ189*AT189*VLOOKUP('Données projet'!$B$10,Paramètres!$A$1:$I$89,3,0)*0.475*44/12</f>
        <v>6.2171901384219277E-12</v>
      </c>
      <c r="AX189" s="21">
        <f t="shared" si="166"/>
        <v>36.475861549221747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1.9065282685915009E-13</v>
      </c>
      <c r="P190" s="13">
        <f t="shared" si="141"/>
        <v>2.6568987209435707E-12</v>
      </c>
      <c r="Q190" s="20">
        <f t="shared" si="162"/>
        <v>4.959485612423072E-12</v>
      </c>
      <c r="R190" s="59">
        <f t="shared" si="109"/>
        <v>293.33333333333826</v>
      </c>
      <c r="S190" s="59">
        <f ca="1">AVERAGE(OFFSET($R$3,0,0,'Données projet'!$E$9+1,1))-AVERAGE(OFFSET($H$3,0,0,'Données projet'!$E$9+1,1))</f>
        <v>404.93035784529889</v>
      </c>
      <c r="T190" s="59">
        <f t="shared" si="142"/>
        <v>534.37689844719353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17.71431297034454</v>
      </c>
      <c r="AA190" s="21">
        <f>EXP(-LN(2)/25)*AA189+(1-EXP(-LN(2)/25))/(LN(2)/25)*Calculateur!V190*Calculateur!X190*VLOOKUP('Données projet'!$B$9,Paramètres!$A$1:$I$89,3,0)*0.475*44/12</f>
        <v>2.1278600080459702</v>
      </c>
      <c r="AB190" s="21">
        <f>EXP(-LN(2)/2)*AB189+(1-EXP(-LN(2)/2))/(LN(2)/2)*V190*Y190*VLOOKUP('Données projet'!$B$9,Paramètres!$A$1:$I$89,3,0)*0.475*44/12</f>
        <v>8.7692992225726468E-19</v>
      </c>
      <c r="AC190" s="22">
        <f t="shared" si="163"/>
        <v>19.842172978390511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-5.3205440053716299E-14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335.67808000437594</v>
      </c>
      <c r="AO190" s="59">
        <f t="shared" si="144"/>
        <v>290.40784797219641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30.825140778612226</v>
      </c>
      <c r="AV190" s="21">
        <f>EXP(-LN(2)/25)*AV189+(1-EXP(-LN(2)/25))/(LN(2)/25)*Calculateur!AQ190*Calculateur!AS190*VLOOKUP('Données projet'!$B$10,Paramètres!$A$1:$I$89,3,0)*0.475*44/12</f>
        <v>4.8965087462831081</v>
      </c>
      <c r="AW190" s="21">
        <f>EXP(-LN(2)/2)*AW189+(1-EXP(-LN(2)/2))/(LN(2)/2)*AQ190*AT190*VLOOKUP('Données projet'!$B$10,Paramètres!$A$1:$I$89,3,0)*0.475*44/12</f>
        <v>4.3962173068042751E-12</v>
      </c>
      <c r="AX190" s="21">
        <f t="shared" si="166"/>
        <v>35.721649524899732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1.9065282685915009E-13</v>
      </c>
      <c r="P191" s="13">
        <f t="shared" si="141"/>
        <v>2.6568987209435707E-12</v>
      </c>
      <c r="Q191" s="20">
        <f t="shared" si="162"/>
        <v>4.959485612423072E-12</v>
      </c>
      <c r="R191" s="59">
        <f t="shared" si="109"/>
        <v>293.33333333333826</v>
      </c>
      <c r="S191" s="59">
        <f ca="1">AVERAGE(OFFSET($R$3,0,0,'Données projet'!$E$9+1,1))-AVERAGE(OFFSET($H$3,0,0,'Données projet'!$E$9+1,1))</f>
        <v>404.93035784529889</v>
      </c>
      <c r="T191" s="59">
        <f t="shared" si="142"/>
        <v>534.37689844719353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17.366946097660122</v>
      </c>
      <c r="AA191" s="21">
        <f>EXP(-LN(2)/25)*AA190+(1-EXP(-LN(2)/25))/(LN(2)/25)*Calculateur!V191*Calculateur!X191*VLOOKUP('Données projet'!$B$9,Paramètres!$A$1:$I$89,3,0)*0.475*44/12</f>
        <v>2.0696735642266586</v>
      </c>
      <c r="AB191" s="21">
        <f>EXP(-LN(2)/2)*AB190+(1-EXP(-LN(2)/2))/(LN(2)/2)*V191*Y191*VLOOKUP('Données projet'!$B$9,Paramètres!$A$1:$I$89,3,0)*0.475*44/12</f>
        <v>6.2008309465350381E-19</v>
      </c>
      <c r="AC191" s="22">
        <f t="shared" si="163"/>
        <v>19.43661966188678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-5.3205440053716299E-14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335.67808000437594</v>
      </c>
      <c r="AO191" s="59">
        <f t="shared" si="144"/>
        <v>290.40784797219641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30.220678569423022</v>
      </c>
      <c r="AV191" s="21">
        <f>EXP(-LN(2)/25)*AV190+(1-EXP(-LN(2)/25))/(LN(2)/25)*Calculateur!AQ191*Calculateur!AS191*VLOOKUP('Données projet'!$B$10,Paramètres!$A$1:$I$89,3,0)*0.475*44/12</f>
        <v>4.7626134571197927</v>
      </c>
      <c r="AW191" s="21">
        <f>EXP(-LN(2)/2)*AW190+(1-EXP(-LN(2)/2))/(LN(2)/2)*AQ191*AT191*VLOOKUP('Données projet'!$B$10,Paramètres!$A$1:$I$89,3,0)*0.475*44/12</f>
        <v>3.1085950692109638E-12</v>
      </c>
      <c r="AX191" s="21">
        <f t="shared" si="166"/>
        <v>34.983292026545918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1.9065282685915009E-13</v>
      </c>
      <c r="P192" s="13">
        <f t="shared" si="141"/>
        <v>2.6568987209435707E-12</v>
      </c>
      <c r="Q192" s="20">
        <f t="shared" si="162"/>
        <v>4.959485612423072E-12</v>
      </c>
      <c r="R192" s="59">
        <f t="shared" si="109"/>
        <v>293.33333333333826</v>
      </c>
      <c r="S192" s="59">
        <f ca="1">AVERAGE(OFFSET($R$3,0,0,'Données projet'!$E$9+1,1))-AVERAGE(OFFSET($H$3,0,0,'Données projet'!$E$9+1,1))</f>
        <v>404.93035784529889</v>
      </c>
      <c r="T192" s="59">
        <f t="shared" si="142"/>
        <v>534.37689844719353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17.026390877476175</v>
      </c>
      <c r="AA192" s="21">
        <f>EXP(-LN(2)/25)*AA191+(1-EXP(-LN(2)/25))/(LN(2)/25)*Calculateur!V192*Calculateur!X192*VLOOKUP('Données projet'!$B$9,Paramètres!$A$1:$I$89,3,0)*0.475*44/12</f>
        <v>2.0130782317734783</v>
      </c>
      <c r="AB192" s="21">
        <f>EXP(-LN(2)/2)*AB191+(1-EXP(-LN(2)/2))/(LN(2)/2)*V192*Y192*VLOOKUP('Données projet'!$B$9,Paramètres!$A$1:$I$89,3,0)*0.475*44/12</f>
        <v>4.3846496112863234E-19</v>
      </c>
      <c r="AC192" s="22">
        <f t="shared" si="163"/>
        <v>19.039469109249652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-5.3205440053716299E-14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335.67808000437594</v>
      </c>
      <c r="AO192" s="59">
        <f t="shared" si="144"/>
        <v>290.40784797219641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29.628069495470477</v>
      </c>
      <c r="AV192" s="21">
        <f>EXP(-LN(2)/25)*AV191+(1-EXP(-LN(2)/25))/(LN(2)/25)*Calculateur!AQ192*Calculateur!AS192*VLOOKUP('Données projet'!$B$10,Paramètres!$A$1:$I$89,3,0)*0.475*44/12</f>
        <v>4.632379541679895</v>
      </c>
      <c r="AW192" s="21">
        <f>EXP(-LN(2)/2)*AW191+(1-EXP(-LN(2)/2))/(LN(2)/2)*AQ192*AT192*VLOOKUP('Données projet'!$B$10,Paramètres!$A$1:$I$89,3,0)*0.475*44/12</f>
        <v>2.1981086534021376E-12</v>
      </c>
      <c r="AX192" s="21">
        <f t="shared" si="166"/>
        <v>34.260449037152569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1.9065282685915009E-13</v>
      </c>
      <c r="P193" s="13">
        <f t="shared" si="141"/>
        <v>2.6568987209435707E-12</v>
      </c>
      <c r="Q193" s="20">
        <f t="shared" si="162"/>
        <v>4.959485612423072E-12</v>
      </c>
      <c r="R193" s="59">
        <f t="shared" si="109"/>
        <v>293.33333333333826</v>
      </c>
      <c r="S193" s="59">
        <f ca="1">AVERAGE(OFFSET($R$3,0,0,'Données projet'!$E$9+1,1))-AVERAGE(OFFSET($H$3,0,0,'Données projet'!$E$9+1,1))</f>
        <v>404.93035784529889</v>
      </c>
      <c r="T193" s="59">
        <f t="shared" si="142"/>
        <v>534.37689844719353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16.69251373744186</v>
      </c>
      <c r="AA193" s="21">
        <f>EXP(-LN(2)/25)*AA192+(1-EXP(-LN(2)/25))/(LN(2)/25)*Calculateur!V193*Calculateur!X193*VLOOKUP('Données projet'!$B$9,Paramètres!$A$1:$I$89,3,0)*0.475*44/12</f>
        <v>1.9580305016624493</v>
      </c>
      <c r="AB193" s="21">
        <f>EXP(-LN(2)/2)*AB192+(1-EXP(-LN(2)/2))/(LN(2)/2)*V193*Y193*VLOOKUP('Données projet'!$B$9,Paramètres!$A$1:$I$89,3,0)*0.475*44/12</f>
        <v>3.100415473267519E-19</v>
      </c>
      <c r="AC193" s="22">
        <f t="shared" si="163"/>
        <v>18.65054423910431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-5.3205440053716299E-14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335.67808000437594</v>
      </c>
      <c r="AO193" s="59">
        <f t="shared" si="144"/>
        <v>290.40784797219641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29.047081124002297</v>
      </c>
      <c r="AV193" s="21">
        <f>EXP(-LN(2)/25)*AV192+(1-EXP(-LN(2)/25))/(LN(2)/25)*Calculateur!AQ193*Calculateur!AS193*VLOOKUP('Données projet'!$B$10,Paramètres!$A$1:$I$89,3,0)*0.475*44/12</f>
        <v>4.5057068795064055</v>
      </c>
      <c r="AW193" s="21">
        <f>EXP(-LN(2)/2)*AW192+(1-EXP(-LN(2)/2))/(LN(2)/2)*AQ193*AT193*VLOOKUP('Données projet'!$B$10,Paramètres!$A$1:$I$89,3,0)*0.475*44/12</f>
        <v>1.5542975346054819E-12</v>
      </c>
      <c r="AX193" s="21">
        <f t="shared" si="166"/>
        <v>33.552788003510258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1.9065282685915009E-13</v>
      </c>
      <c r="P194" s="13">
        <f t="shared" si="141"/>
        <v>2.6568987209435707E-12</v>
      </c>
      <c r="Q194" s="20">
        <f t="shared" si="162"/>
        <v>4.959485612423072E-12</v>
      </c>
      <c r="R194" s="59">
        <f t="shared" si="109"/>
        <v>293.33333333333826</v>
      </c>
      <c r="S194" s="59">
        <f ca="1">AVERAGE(OFFSET($R$3,0,0,'Données projet'!$E$9+1,1))-AVERAGE(OFFSET($H$3,0,0,'Données projet'!$E$9+1,1))</f>
        <v>404.93035784529889</v>
      </c>
      <c r="T194" s="59">
        <f t="shared" si="142"/>
        <v>534.37689844719353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16.365183724478673</v>
      </c>
      <c r="AA194" s="21">
        <f>EXP(-LN(2)/25)*AA193+(1-EXP(-LN(2)/25))/(LN(2)/25)*Calculateur!V194*Calculateur!X194*VLOOKUP('Données projet'!$B$9,Paramètres!$A$1:$I$89,3,0)*0.475*44/12</f>
        <v>1.9044880546261407</v>
      </c>
      <c r="AB194" s="21">
        <f>EXP(-LN(2)/2)*AB193+(1-EXP(-LN(2)/2))/(LN(2)/2)*V194*Y194*VLOOKUP('Données projet'!$B$9,Paramètres!$A$1:$I$89,3,0)*0.475*44/12</f>
        <v>2.1923248056431617E-19</v>
      </c>
      <c r="AC194" s="22">
        <f t="shared" si="163"/>
        <v>18.269671779104812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-5.3205440053716299E-14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335.67808000437594</v>
      </c>
      <c r="AO194" s="59">
        <f t="shared" si="144"/>
        <v>290.40784797219641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28.477485580130693</v>
      </c>
      <c r="AV194" s="21">
        <f>EXP(-LN(2)/25)*AV193+(1-EXP(-LN(2)/25))/(LN(2)/25)*Calculateur!AQ194*Calculateur!AS194*VLOOKUP('Données projet'!$B$10,Paramètres!$A$1:$I$89,3,0)*0.475*44/12</f>
        <v>4.3824980879414763</v>
      </c>
      <c r="AW194" s="21">
        <f>EXP(-LN(2)/2)*AW193+(1-EXP(-LN(2)/2))/(LN(2)/2)*AQ194*AT194*VLOOKUP('Données projet'!$B$10,Paramètres!$A$1:$I$89,3,0)*0.475*44/12</f>
        <v>1.0990543267010688E-12</v>
      </c>
      <c r="AX194" s="21">
        <f t="shared" si="166"/>
        <v>32.859983668073269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1.9065282685915009E-13</v>
      </c>
      <c r="P195" s="13">
        <f t="shared" si="141"/>
        <v>2.6568987209435707E-12</v>
      </c>
      <c r="Q195" s="20">
        <f t="shared" si="162"/>
        <v>4.959485612423072E-12</v>
      </c>
      <c r="R195" s="59">
        <f t="shared" ref="R195:R203" si="191">Q195+(I195+J195)*44/12</f>
        <v>293.33333333333826</v>
      </c>
      <c r="S195" s="59">
        <f ca="1">AVERAGE(OFFSET($R$3,0,0,'Données projet'!$E$9+1,1))-AVERAGE(OFFSET($H$3,0,0,'Données projet'!$E$9+1,1))</f>
        <v>404.93035784529889</v>
      </c>
      <c r="T195" s="59">
        <f t="shared" si="142"/>
        <v>534.37689844719353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16.044272453418099</v>
      </c>
      <c r="AA195" s="21">
        <f>EXP(-LN(2)/25)*AA194+(1-EXP(-LN(2)/25))/(LN(2)/25)*Calculateur!V195*Calculateur!X195*VLOOKUP('Données projet'!$B$9,Paramètres!$A$1:$I$89,3,0)*0.475*44/12</f>
        <v>1.8524097286197148</v>
      </c>
      <c r="AB195" s="21">
        <f>EXP(-LN(2)/2)*AB194+(1-EXP(-LN(2)/2))/(LN(2)/2)*V195*Y195*VLOOKUP('Données projet'!$B$9,Paramètres!$A$1:$I$89,3,0)*0.475*44/12</f>
        <v>1.5502077366337595E-19</v>
      </c>
      <c r="AC195" s="22">
        <f t="shared" si="163"/>
        <v>17.896682182037814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-5.3205440053716299E-14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335.67808000437594</v>
      </c>
      <c r="AO195" s="59">
        <f t="shared" si="144"/>
        <v>290.40784797219641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27.919059457455432</v>
      </c>
      <c r="AV195" s="21">
        <f>EXP(-LN(2)/25)*AV194+(1-EXP(-LN(2)/25))/(LN(2)/25)*Calculateur!AQ195*Calculateur!AS195*VLOOKUP('Données projet'!$B$10,Paramètres!$A$1:$I$89,3,0)*0.475*44/12</f>
        <v>4.2626584472611588</v>
      </c>
      <c r="AW195" s="21">
        <f>EXP(-LN(2)/2)*AW194+(1-EXP(-LN(2)/2))/(LN(2)/2)*AQ195*AT195*VLOOKUP('Données projet'!$B$10,Paramètres!$A$1:$I$89,3,0)*0.475*44/12</f>
        <v>7.7714876730274096E-13</v>
      </c>
      <c r="AX195" s="21">
        <f t="shared" si="166"/>
        <v>32.181717904717367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1.9065282685915009E-13</v>
      </c>
      <c r="P196" s="13">
        <f t="shared" si="141"/>
        <v>2.6568987209435707E-12</v>
      </c>
      <c r="Q196" s="20">
        <f t="shared" si="162"/>
        <v>4.959485612423072E-12</v>
      </c>
      <c r="R196" s="59">
        <f t="shared" si="191"/>
        <v>293.33333333333826</v>
      </c>
      <c r="S196" s="59">
        <f ca="1">AVERAGE(OFFSET($R$3,0,0,'Données projet'!$E$9+1,1))-AVERAGE(OFFSET($H$3,0,0,'Données projet'!$E$9+1,1))</f>
        <v>404.93035784529889</v>
      </c>
      <c r="T196" s="59">
        <f t="shared" si="142"/>
        <v>534.37689844719353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15.729654056646476</v>
      </c>
      <c r="AA196" s="21">
        <f>EXP(-LN(2)/25)*AA195+(1-EXP(-LN(2)/25))/(LN(2)/25)*Calculateur!V196*Calculateur!X196*VLOOKUP('Données projet'!$B$9,Paramètres!$A$1:$I$89,3,0)*0.475*44/12</f>
        <v>1.8017554871766148</v>
      </c>
      <c r="AB196" s="21">
        <f>EXP(-LN(2)/2)*AB195+(1-EXP(-LN(2)/2))/(LN(2)/2)*V196*Y196*VLOOKUP('Données projet'!$B$9,Paramètres!$A$1:$I$89,3,0)*0.475*44/12</f>
        <v>1.0961624028215808E-19</v>
      </c>
      <c r="AC196" s="22">
        <f t="shared" si="163"/>
        <v>17.531409543823091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-5.3205440053716299E-14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335.67808000437594</v>
      </c>
      <c r="AO196" s="59">
        <f t="shared" si="144"/>
        <v>290.40784797219641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27.371583730439532</v>
      </c>
      <c r="AV196" s="21">
        <f>EXP(-LN(2)/25)*AV195+(1-EXP(-LN(2)/25))/(LN(2)/25)*Calculateur!AQ196*Calculateur!AS196*VLOOKUP('Données projet'!$B$10,Paramètres!$A$1:$I$89,3,0)*0.475*44/12</f>
        <v>4.1460958278573372</v>
      </c>
      <c r="AW196" s="21">
        <f>EXP(-LN(2)/2)*AW195+(1-EXP(-LN(2)/2))/(LN(2)/2)*AQ196*AT196*VLOOKUP('Données projet'!$B$10,Paramètres!$A$1:$I$89,3,0)*0.475*44/12</f>
        <v>5.4952716335053439E-13</v>
      </c>
      <c r="AX196" s="21">
        <f t="shared" si="166"/>
        <v>31.51767955829742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1.9065282685915009E-13</v>
      </c>
      <c r="P197" s="13">
        <f t="shared" ref="P197:P203" si="203">EXP(-1.0587+0.8836*LN(O197)+0.284)</f>
        <v>2.6568987209435707E-12</v>
      </c>
      <c r="Q197" s="20">
        <f t="shared" si="162"/>
        <v>4.959485612423072E-12</v>
      </c>
      <c r="R197" s="59">
        <f t="shared" si="191"/>
        <v>293.33333333333826</v>
      </c>
      <c r="S197" s="59">
        <f ca="1">AVERAGE(OFFSET($R$3,0,0,'Données projet'!$E$9+1,1))-AVERAGE(OFFSET($H$3,0,0,'Données projet'!$E$9+1,1))</f>
        <v>404.93035784529889</v>
      </c>
      <c r="T197" s="59">
        <f t="shared" ref="T197:T203" si="204">$T$3</f>
        <v>534.37689844719353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15.421205134737271</v>
      </c>
      <c r="AA197" s="21">
        <f>EXP(-LN(2)/25)*AA196+(1-EXP(-LN(2)/25))/(LN(2)/25)*Calculateur!V197*Calculateur!X197*VLOOKUP('Données projet'!$B$9,Paramètres!$A$1:$I$89,3,0)*0.475*44/12</f>
        <v>1.7524863886295672</v>
      </c>
      <c r="AB197" s="21">
        <f>EXP(-LN(2)/2)*AB196+(1-EXP(-LN(2)/2))/(LN(2)/2)*V197*Y197*VLOOKUP('Données projet'!$B$9,Paramètres!$A$1:$I$89,3,0)*0.475*44/12</f>
        <v>7.7510386831687976E-20</v>
      </c>
      <c r="AC197" s="22">
        <f t="shared" si="163"/>
        <v>17.173691523366838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-5.3205440053716299E-14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335.67808000437594</v>
      </c>
      <c r="AO197" s="59">
        <f t="shared" ref="AO197:AO203" si="205">$AO$3</f>
        <v>290.40784797219641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26.834843668503193</v>
      </c>
      <c r="AV197" s="21">
        <f>EXP(-LN(2)/25)*AV196+(1-EXP(-LN(2)/25))/(LN(2)/25)*Calculateur!AQ197*Calculateur!AS197*VLOOKUP('Données projet'!$B$10,Paramètres!$A$1:$I$89,3,0)*0.475*44/12</f>
        <v>4.0327206194108749</v>
      </c>
      <c r="AW197" s="21">
        <f>EXP(-LN(2)/2)*AW196+(1-EXP(-LN(2)/2))/(LN(2)/2)*AQ197*AT197*VLOOKUP('Données projet'!$B$10,Paramètres!$A$1:$I$89,3,0)*0.475*44/12</f>
        <v>3.8857438365137048E-13</v>
      </c>
      <c r="AX197" s="21">
        <f t="shared" si="166"/>
        <v>30.867564287914455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1.9065282685915009E-13</v>
      </c>
      <c r="P198" s="13">
        <f t="shared" si="203"/>
        <v>2.6568987209435707E-12</v>
      </c>
      <c r="Q198" s="20">
        <f t="shared" si="162"/>
        <v>4.959485612423072E-12</v>
      </c>
      <c r="R198" s="59">
        <f t="shared" si="191"/>
        <v>293.33333333333826</v>
      </c>
      <c r="S198" s="59">
        <f ca="1">AVERAGE(OFFSET($R$3,0,0,'Données projet'!$E$9+1,1))-AVERAGE(OFFSET($H$3,0,0,'Données projet'!$E$9+1,1))</f>
        <v>404.93035784529889</v>
      </c>
      <c r="T198" s="59">
        <f t="shared" si="204"/>
        <v>534.37689844719353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15.118804708051439</v>
      </c>
      <c r="AA198" s="21">
        <f>EXP(-LN(2)/25)*AA197+(1-EXP(-LN(2)/25))/(LN(2)/25)*Calculateur!V198*Calculateur!X198*VLOOKUP('Données projet'!$B$9,Paramètres!$A$1:$I$89,3,0)*0.475*44/12</f>
        <v>1.7045645561732379</v>
      </c>
      <c r="AB198" s="21">
        <f>EXP(-LN(2)/2)*AB197+(1-EXP(-LN(2)/2))/(LN(2)/2)*V198*Y198*VLOOKUP('Données projet'!$B$9,Paramètres!$A$1:$I$89,3,0)*0.475*44/12</f>
        <v>5.4808120141079042E-20</v>
      </c>
      <c r="AC198" s="22">
        <f t="shared" si="163"/>
        <v>16.823369264224677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-5.3205440053716299E-14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335.67808000437594</v>
      </c>
      <c r="AO198" s="59">
        <f t="shared" si="205"/>
        <v>290.40784797219641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26.308628751802313</v>
      </c>
      <c r="AV198" s="21">
        <f>EXP(-LN(2)/25)*AV197+(1-EXP(-LN(2)/25))/(LN(2)/25)*Calculateur!AQ198*Calculateur!AS198*VLOOKUP('Données projet'!$B$10,Paramètres!$A$1:$I$89,3,0)*0.475*44/12</f>
        <v>3.922445662001524</v>
      </c>
      <c r="AW198" s="21">
        <f>EXP(-LN(2)/2)*AW197+(1-EXP(-LN(2)/2))/(LN(2)/2)*AQ198*AT198*VLOOKUP('Données projet'!$B$10,Paramètres!$A$1:$I$89,3,0)*0.475*44/12</f>
        <v>2.7476358167526719E-13</v>
      </c>
      <c r="AX198" s="21">
        <f t="shared" si="166"/>
        <v>30.231074413804112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1.9065282685915009E-13</v>
      </c>
      <c r="P199" s="13">
        <f t="shared" si="203"/>
        <v>2.6568987209435707E-12</v>
      </c>
      <c r="Q199" s="20">
        <f t="shared" si="162"/>
        <v>4.959485612423072E-12</v>
      </c>
      <c r="R199" s="59">
        <f t="shared" si="191"/>
        <v>293.33333333333826</v>
      </c>
      <c r="S199" s="59">
        <f ca="1">AVERAGE(OFFSET($R$3,0,0,'Données projet'!$E$9+1,1))-AVERAGE(OFFSET($H$3,0,0,'Données projet'!$E$9+1,1))</f>
        <v>404.93035784529889</v>
      </c>
      <c r="T199" s="59">
        <f t="shared" si="204"/>
        <v>534.37689844719353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14.822334169286869</v>
      </c>
      <c r="AA199" s="21">
        <f>EXP(-LN(2)/25)*AA198+(1-EXP(-LN(2)/25))/(LN(2)/25)*Calculateur!V199*Calculateur!X199*VLOOKUP('Données projet'!$B$9,Paramètres!$A$1:$I$89,3,0)*0.475*44/12</f>
        <v>1.6579531487455266</v>
      </c>
      <c r="AB199" s="21">
        <f>EXP(-LN(2)/2)*AB198+(1-EXP(-LN(2)/2))/(LN(2)/2)*V199*Y199*VLOOKUP('Données projet'!$B$9,Paramètres!$A$1:$I$89,3,0)*0.475*44/12</f>
        <v>3.8755193415843988E-20</v>
      </c>
      <c r="AC199" s="22">
        <f t="shared" si="163"/>
        <v>16.480287318032396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-5.3205440053716299E-14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335.67808000437594</v>
      </c>
      <c r="AO199" s="59">
        <f t="shared" si="205"/>
        <v>290.40784797219641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25.792732588658531</v>
      </c>
      <c r="AV199" s="21">
        <f>EXP(-LN(2)/25)*AV198+(1-EXP(-LN(2)/25))/(LN(2)/25)*Calculateur!AQ199*Calculateur!AS199*VLOOKUP('Données projet'!$B$10,Paramètres!$A$1:$I$89,3,0)*0.475*44/12</f>
        <v>3.8151861791016399</v>
      </c>
      <c r="AW199" s="21">
        <f>EXP(-LN(2)/2)*AW198+(1-EXP(-LN(2)/2))/(LN(2)/2)*AQ199*AT199*VLOOKUP('Données projet'!$B$10,Paramètres!$A$1:$I$89,3,0)*0.475*44/12</f>
        <v>1.9428719182568524E-13</v>
      </c>
      <c r="AX199" s="21">
        <f t="shared" si="166"/>
        <v>29.607918767760367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1.9065282685915009E-13</v>
      </c>
      <c r="P200" s="13">
        <f t="shared" si="203"/>
        <v>2.6568987209435707E-12</v>
      </c>
      <c r="Q200" s="20">
        <f t="shared" si="162"/>
        <v>4.959485612423072E-12</v>
      </c>
      <c r="R200" s="59">
        <f t="shared" si="191"/>
        <v>293.33333333333826</v>
      </c>
      <c r="S200" s="59">
        <f ca="1">AVERAGE(OFFSET($R$3,0,0,'Données projet'!$E$9+1,1))-AVERAGE(OFFSET($H$3,0,0,'Données projet'!$E$9+1,1))</f>
        <v>404.93035784529889</v>
      </c>
      <c r="T200" s="59">
        <f t="shared" si="204"/>
        <v>534.37689844719353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14.531677236958298</v>
      </c>
      <c r="AA200" s="21">
        <f>EXP(-LN(2)/25)*AA199+(1-EXP(-LN(2)/25))/(LN(2)/25)*Calculateur!V200*Calculateur!X200*VLOOKUP('Données projet'!$B$9,Paramètres!$A$1:$I$89,3,0)*0.475*44/12</f>
        <v>1.6126163327051133</v>
      </c>
      <c r="AB200" s="21">
        <f>EXP(-LN(2)/2)*AB199+(1-EXP(-LN(2)/2))/(LN(2)/2)*V200*Y200*VLOOKUP('Données projet'!$B$9,Paramètres!$A$1:$I$89,3,0)*0.475*44/12</f>
        <v>2.7404060070539521E-20</v>
      </c>
      <c r="AC200" s="22">
        <f t="shared" si="163"/>
        <v>16.144293569663411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-5.3205440053716299E-14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335.67808000437594</v>
      </c>
      <c r="AO200" s="59">
        <f t="shared" si="205"/>
        <v>290.40784797219641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25.28695283460841</v>
      </c>
      <c r="AV200" s="21">
        <f>EXP(-LN(2)/25)*AV199+(1-EXP(-LN(2)/25))/(LN(2)/25)*Calculateur!AQ200*Calculateur!AS200*VLOOKUP('Données projet'!$B$10,Paramètres!$A$1:$I$89,3,0)*0.475*44/12</f>
        <v>3.710859712402184</v>
      </c>
      <c r="AW200" s="21">
        <f>EXP(-LN(2)/2)*AW199+(1-EXP(-LN(2)/2))/(LN(2)/2)*AQ200*AT200*VLOOKUP('Données projet'!$B$10,Paramètres!$A$1:$I$89,3,0)*0.475*44/12</f>
        <v>1.373817908376336E-13</v>
      </c>
      <c r="AX200" s="21">
        <f t="shared" si="166"/>
        <v>28.997812547010732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1.9065282685915009E-13</v>
      </c>
      <c r="P201" s="13">
        <f t="shared" si="203"/>
        <v>2.6568987209435707E-12</v>
      </c>
      <c r="Q201" s="20">
        <f t="shared" si="162"/>
        <v>4.959485612423072E-12</v>
      </c>
      <c r="R201" s="59">
        <f t="shared" si="191"/>
        <v>293.33333333333826</v>
      </c>
      <c r="S201" s="59">
        <f ca="1">AVERAGE(OFFSET($R$3,0,0,'Données projet'!$E$9+1,1))-AVERAGE(OFFSET($H$3,0,0,'Données projet'!$E$9+1,1))</f>
        <v>404.93035784529889</v>
      </c>
      <c r="T201" s="59">
        <f t="shared" si="204"/>
        <v>534.37689844719353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14.246719909789467</v>
      </c>
      <c r="AA201" s="21">
        <f>EXP(-LN(2)/25)*AA200+(1-EXP(-LN(2)/25))/(LN(2)/25)*Calculateur!V201*Calculateur!X201*VLOOKUP('Données projet'!$B$9,Paramètres!$A$1:$I$89,3,0)*0.475*44/12</f>
        <v>1.5685192542834847</v>
      </c>
      <c r="AB201" s="21">
        <f>EXP(-LN(2)/2)*AB200+(1-EXP(-LN(2)/2))/(LN(2)/2)*V201*Y201*VLOOKUP('Données projet'!$B$9,Paramètres!$A$1:$I$89,3,0)*0.475*44/12</f>
        <v>1.9377596707921994E-20</v>
      </c>
      <c r="AC201" s="22">
        <f t="shared" si="163"/>
        <v>15.815239164072953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-5.3205440053716299E-14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335.67808000437594</v>
      </c>
      <c r="AO201" s="59">
        <f t="shared" si="205"/>
        <v>290.40784797219641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24.791091113040022</v>
      </c>
      <c r="AV201" s="21">
        <f>EXP(-LN(2)/25)*AV200+(1-EXP(-LN(2)/25))/(LN(2)/25)*Calculateur!AQ201*Calculateur!AS201*VLOOKUP('Données projet'!$B$10,Paramètres!$A$1:$I$89,3,0)*0.475*44/12</f>
        <v>3.6093860584209154</v>
      </c>
      <c r="AW201" s="21">
        <f>EXP(-LN(2)/2)*AW200+(1-EXP(-LN(2)/2))/(LN(2)/2)*AQ201*AT201*VLOOKUP('Données projet'!$B$10,Paramètres!$A$1:$I$89,3,0)*0.475*44/12</f>
        <v>9.714359591284262E-14</v>
      </c>
      <c r="AX201" s="21">
        <f t="shared" si="166"/>
        <v>28.400477171461034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1.9065282685915009E-13</v>
      </c>
      <c r="P202" s="13">
        <f t="shared" si="203"/>
        <v>2.6568987209435707E-12</v>
      </c>
      <c r="Q202" s="20">
        <f t="shared" si="162"/>
        <v>4.959485612423072E-12</v>
      </c>
      <c r="R202" s="59">
        <f t="shared" si="191"/>
        <v>293.33333333333826</v>
      </c>
      <c r="S202" s="59">
        <f ca="1">AVERAGE(OFFSET($R$3,0,0,'Données projet'!$E$9+1,1))-AVERAGE(OFFSET($H$3,0,0,'Données projet'!$E$9+1,1))</f>
        <v>404.93035784529889</v>
      </c>
      <c r="T202" s="59">
        <f t="shared" si="204"/>
        <v>534.37689844719353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13.96735042199961</v>
      </c>
      <c r="AA202" s="21">
        <f>EXP(-LN(2)/25)*AA201+(1-EXP(-LN(2)/25))/(LN(2)/25)*Calculateur!V202*Calculateur!X202*VLOOKUP('Données projet'!$B$9,Paramètres!$A$1:$I$89,3,0)*0.475*44/12</f>
        <v>1.5256280127902602</v>
      </c>
      <c r="AB202" s="21">
        <f>EXP(-LN(2)/2)*AB201+(1-EXP(-LN(2)/2))/(LN(2)/2)*V202*Y202*VLOOKUP('Données projet'!$B$9,Paramètres!$A$1:$I$89,3,0)*0.475*44/12</f>
        <v>1.3702030035269761E-20</v>
      </c>
      <c r="AC202" s="22">
        <f t="shared" si="163"/>
        <v>15.492978434789871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-5.3205440053716299E-14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335.67808000437594</v>
      </c>
      <c r="AO202" s="59">
        <f t="shared" si="205"/>
        <v>290.40784797219641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24.304952937385803</v>
      </c>
      <c r="AV202" s="21">
        <f>EXP(-LN(2)/25)*AV201+(1-EXP(-LN(2)/25))/(LN(2)/25)*Calculateur!AQ202*Calculateur!AS202*VLOOKUP('Données projet'!$B$10,Paramètres!$A$1:$I$89,3,0)*0.475*44/12</f>
        <v>3.510687206844032</v>
      </c>
      <c r="AW202" s="21">
        <f>EXP(-LN(2)/2)*AW201+(1-EXP(-LN(2)/2))/(LN(2)/2)*AQ202*AT202*VLOOKUP('Données projet'!$B$10,Paramètres!$A$1:$I$89,3,0)*0.475*44/12</f>
        <v>6.8690895418816799E-14</v>
      </c>
      <c r="AX202" s="21">
        <f t="shared" si="166"/>
        <v>27.815640144229903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1.9065282685915009E-13</v>
      </c>
      <c r="P203" s="13">
        <f t="shared" si="203"/>
        <v>2.6568987209435707E-12</v>
      </c>
      <c r="Q203" s="20">
        <f t="shared" si="162"/>
        <v>4.959485612423072E-12</v>
      </c>
      <c r="R203" s="59">
        <f t="shared" si="191"/>
        <v>293.33333333333826</v>
      </c>
      <c r="S203" s="59">
        <f ca="1">AVERAGE(OFFSET($R$3,0,0,'Données projet'!$E$9+1,1))-AVERAGE(OFFSET($H$3,0,0,'Données projet'!$E$9+1,1))</f>
        <v>404.93035784529889</v>
      </c>
      <c r="T203" s="59">
        <f t="shared" si="204"/>
        <v>534.37689844719353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13.69345919946675</v>
      </c>
      <c r="AA203" s="21">
        <f>EXP(-LN(2)/25)*AA202+(1-EXP(-LN(2)/25))/(LN(2)/25)*Calculateur!V203*Calculateur!X203*VLOOKUP('Données projet'!$B$9,Paramètres!$A$1:$I$89,3,0)*0.475*44/12</f>
        <v>1.4839096345512202</v>
      </c>
      <c r="AB203" s="21">
        <f>EXP(-LN(2)/2)*AB202+(1-EXP(-LN(2)/2))/(LN(2)/2)*V203*Y203*VLOOKUP('Données projet'!$B$9,Paramètres!$A$1:$I$89,3,0)*0.475*44/12</f>
        <v>9.688798353960997E-21</v>
      </c>
      <c r="AC203" s="22">
        <f t="shared" si="163"/>
        <v>15.177368834017969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-5.3205440053716299E-14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335.67808000437594</v>
      </c>
      <c r="AO203" s="59">
        <f t="shared" si="205"/>
        <v>290.40784797219641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23.828347634841155</v>
      </c>
      <c r="AV203" s="21">
        <f>EXP(-LN(2)/25)*AV202+(1-EXP(-LN(2)/25))/(LN(2)/25)*Calculateur!AQ203*Calculateur!AS203*VLOOKUP('Données projet'!$B$10,Paramètres!$A$1:$I$89,3,0)*0.475*44/12</f>
        <v>3.4146872805538657</v>
      </c>
      <c r="AW203" s="21">
        <f>EXP(-LN(2)/2)*AW202+(1-EXP(-LN(2)/2))/(LN(2)/2)*AQ203*AT203*VLOOKUP('Données projet'!$B$10,Paramètres!$A$1:$I$89,3,0)*0.475*44/12</f>
        <v>4.857179795642131E-14</v>
      </c>
      <c r="AX203" s="21">
        <f t="shared" si="166"/>
        <v>27.243034915395071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1.3431520832915915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1.149232942898736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3125" style="4" bestFit="1" customWidth="1"/>
    <col min="3" max="3" width="11.86328125" style="4" bestFit="1" customWidth="1"/>
    <col min="4" max="4" width="40" style="4" bestFit="1" customWidth="1"/>
    <col min="5" max="5" width="11.86328125" style="4" bestFit="1" customWidth="1"/>
    <col min="6" max="6" width="13.53125" style="4" bestFit="1" customWidth="1"/>
    <col min="7" max="7" width="11.46484375" style="4" bestFit="1" customWidth="1"/>
    <col min="8" max="8" width="39" style="4" bestFit="1" customWidth="1"/>
    <col min="9" max="9" width="16.531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K26" sqref="K26"/>
    </sheetView>
  </sheetViews>
  <sheetFormatPr baseColWidth="10" defaultColWidth="11.46484375" defaultRowHeight="14.25" x14ac:dyDescent="0.45"/>
  <cols>
    <col min="1" max="1" width="22.8632812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Douglas</v>
      </c>
      <c r="B6" s="146">
        <f>'Données projet'!D9</f>
        <v>0.58299999999999996</v>
      </c>
      <c r="C6" s="147">
        <f ca="1">IF(OR('Données projet'!B9="",'Données projet'!C9="",'Données projet'!C9=0%),0,Calculateur!S3)</f>
        <v>404.93035784529889</v>
      </c>
      <c r="D6" s="147">
        <f>IF(OR('Données projet'!B9="",'Données projet'!C9="",'Données projet'!C9=0%),0,Calculateur!T3)</f>
        <v>534.37689844719353</v>
      </c>
      <c r="E6" s="147">
        <f ca="1">MIN(C6,D6)</f>
        <v>404.93035784529889</v>
      </c>
      <c r="F6" s="147">
        <f ca="1">E6*B6</f>
        <v>236.07439862380923</v>
      </c>
      <c r="G6" s="147">
        <f ca="1">F6*(100%-'Données projet'!$C$24)*(100%-'Données projet'!$C$25)*(100%-'Données projet'!$C$26)*(100%-'Données projet'!$C$27)</f>
        <v>212.46695876142832</v>
      </c>
      <c r="H6" s="148">
        <f>IF(OR('Données projet'!B9="",'Données projet'!C9="",'Données projet'!C9=0%),0,AVERAGE(Calculateur!$AC$3:$AC$33)*B6)</f>
        <v>8.1456808185823455</v>
      </c>
      <c r="I6" s="149">
        <f>H6*(100%-'Données projet'!$C$24)*(100%-'Données projet'!$C$25)*(100%-'Données projet'!$C$26)*(100%-'Données projet'!$C$27)</f>
        <v>7.3311127367241111</v>
      </c>
      <c r="J6" s="150">
        <f>IF(OR('Données projet'!B9="",'Données projet'!C9="",'Données projet'!C9=0%),0,SUM(Calculateur!$V$3:$V$33)*VLOOKUP('Données projet'!$B$9,Paramètres!$A$1:$I$89,9,0)*B6)</f>
        <v>51.947981800000001</v>
      </c>
      <c r="K6" s="151">
        <f>J6*(100%-'Données projet'!$C$24)*(100%-'Données projet'!$C$25)*(100%-'Données projet'!$C$26)*(100%-'Données projet'!$C$27)</f>
        <v>46.753183620000001</v>
      </c>
      <c r="L6" s="152">
        <f ca="1">G6+I6+K6</f>
        <v>266.55125511815243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Cèdre de l'Atlas</v>
      </c>
      <c r="B7" s="154">
        <f>'Données projet'!D10</f>
        <v>4.7169999999999996</v>
      </c>
      <c r="C7" s="147">
        <f ca="1">IF(OR('Données projet'!B10="",'Données projet'!C10="",'Données projet'!C10=0%),0,Calculateur!AN3)</f>
        <v>335.67808000437594</v>
      </c>
      <c r="D7" s="147">
        <f>IF(OR('Données projet'!B10="",'Données projet'!C10="",'Données projet'!C10=0%),0,Calculateur!AO3)</f>
        <v>290.40784797219641</v>
      </c>
      <c r="E7" s="147">
        <f t="shared" ref="E7:E15" ca="1" si="0">MIN(C7,D7)</f>
        <v>290.40784797219641</v>
      </c>
      <c r="F7" s="147">
        <f t="shared" ref="F7:F15" ca="1" si="1">E7*B7</f>
        <v>1369.8538188848504</v>
      </c>
      <c r="G7" s="147">
        <f ca="1">F7*(100%-'Données projet'!$C$24)*(100%-'Données projet'!$C$25)*(100%-'Données projet'!$C$26)*(100%-'Données projet'!$C$27)</f>
        <v>1232.8684369963653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1232.8684369963653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57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1605.9282175086596</v>
      </c>
      <c r="G16" s="166">
        <f t="shared" ca="1" si="3"/>
        <v>1445.3353957577935</v>
      </c>
      <c r="H16" s="167">
        <f t="shared" si="3"/>
        <v>8.1456808185823455</v>
      </c>
      <c r="I16" s="167">
        <f t="shared" si="3"/>
        <v>7.3311127367241111</v>
      </c>
      <c r="J16" s="168">
        <f t="shared" si="3"/>
        <v>51.947981800000001</v>
      </c>
      <c r="K16" s="168">
        <f t="shared" si="3"/>
        <v>46.753183620000001</v>
      </c>
      <c r="L16" s="169">
        <f t="shared" ca="1" si="3"/>
        <v>1499.4196921145176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4" zoomScale="80" zoomScaleNormal="80" workbookViewId="0">
      <selection activeCell="BK39" sqref="BK39"/>
    </sheetView>
  </sheetViews>
  <sheetFormatPr baseColWidth="10" defaultColWidth="11.46484375" defaultRowHeight="14.25" x14ac:dyDescent="0.45"/>
  <cols>
    <col min="1" max="1" width="11.46484375" style="1"/>
    <col min="2" max="2" width="30.86328125" style="1" bestFit="1" customWidth="1"/>
    <col min="3" max="3" width="18.1328125" style="1" bestFit="1" customWidth="1"/>
    <col min="4" max="5" width="11.46484375" style="1"/>
    <col min="6" max="6" width="14" style="1" customWidth="1"/>
    <col min="7" max="7" width="17.53125" style="1" customWidth="1"/>
    <col min="8" max="8" width="21.53125" style="1" customWidth="1"/>
    <col min="9" max="9" width="37" style="1" customWidth="1"/>
    <col min="10" max="10" width="11.46484375" style="1"/>
    <col min="11" max="11" width="8.8632812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1328125" style="1" customWidth="1"/>
    <col min="21" max="21" width="16.46484375" style="1" customWidth="1"/>
    <col min="22" max="22" width="17.8632812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6391.9793814791783</v>
      </c>
      <c r="U10" s="178">
        <f>'Données projet'!D9</f>
        <v>0.58299999999999996</v>
      </c>
      <c r="V10" s="177">
        <f>U10*T10</f>
        <v>3726.5239794023605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1034.0016645016847</v>
      </c>
      <c r="U11" s="178">
        <f>'Données projet'!D10</f>
        <v>4.7169999999999996</v>
      </c>
      <c r="V11" s="177">
        <f t="shared" ref="V11" si="0">U11*T11</f>
        <v>4877.3858514544463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f>19601/5.3</f>
        <v>3698.3018867924529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3</v>
      </c>
      <c r="I21" s="191">
        <f>5712/5.3/2</f>
        <v>538.86792452830196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5</v>
      </c>
      <c r="I22" s="191">
        <f>+I21</f>
        <v>538.86792452830196</v>
      </c>
      <c r="J22" s="305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18</v>
      </c>
      <c r="B23" s="181">
        <f>'Données projet'!D36</f>
        <v>74.829999999999984</v>
      </c>
      <c r="C23" s="193">
        <v>10.9375</v>
      </c>
      <c r="D23" s="182">
        <f>B23*C23</f>
        <v>818.45312499999977</v>
      </c>
      <c r="E23" s="193">
        <v>60</v>
      </c>
      <c r="F23" s="230"/>
      <c r="H23" s="190"/>
      <c r="I23" s="191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-14947.531258173032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24</v>
      </c>
      <c r="B24" s="181">
        <f>'Données projet'!D37</f>
        <v>51.400000000000034</v>
      </c>
      <c r="C24" s="193">
        <v>10.9375</v>
      </c>
      <c r="D24" s="182">
        <f t="shared" ref="D24:D42" si="2">B24*C24</f>
        <v>562.18750000000034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8971.4929529478668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30</v>
      </c>
      <c r="B25" s="181">
        <f>'Données projet'!D38</f>
        <v>80.990000000000009</v>
      </c>
      <c r="C25" s="193">
        <v>41.5</v>
      </c>
      <c r="D25" s="182">
        <f t="shared" si="2"/>
        <v>3361.0850000000005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80</v>
      </c>
      <c r="Q25" s="234"/>
      <c r="R25" s="23"/>
      <c r="S25" s="186" t="s">
        <v>266</v>
      </c>
      <c r="T25" s="304">
        <f ca="1">T23-T24</f>
        <v>-23919.024211120901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36</v>
      </c>
      <c r="B26" s="181">
        <f>'Données projet'!D39</f>
        <v>85.910000000000025</v>
      </c>
      <c r="C26" s="193">
        <v>41.5</v>
      </c>
      <c r="D26" s="182">
        <f t="shared" si="2"/>
        <v>3565.2650000000012</v>
      </c>
      <c r="E26" s="193">
        <v>60</v>
      </c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42</v>
      </c>
      <c r="B27" s="181">
        <f>'Données projet'!D40</f>
        <v>91.32</v>
      </c>
      <c r="C27" s="193">
        <v>41.5</v>
      </c>
      <c r="D27" s="182">
        <f t="shared" si="2"/>
        <v>3789.7799999999997</v>
      </c>
      <c r="E27" s="193">
        <v>60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48</v>
      </c>
      <c r="B28" s="181">
        <f>'Données projet'!D41</f>
        <v>101.43000000000006</v>
      </c>
      <c r="C28" s="193">
        <v>41.5</v>
      </c>
      <c r="D28" s="182">
        <f t="shared" si="2"/>
        <v>4209.345000000003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54</v>
      </c>
      <c r="B29" s="181">
        <f>'Données projet'!D42</f>
        <v>708.61</v>
      </c>
      <c r="C29" s="193">
        <v>48.5</v>
      </c>
      <c r="D29" s="182">
        <f t="shared" si="2"/>
        <v>34367.584999999999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1692.7345194241259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76.555023923444978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73.258396098990417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70.103728324392748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67.084907487457187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64.19608372005473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61.431659062253345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58.786276614596495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56.254810157508629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53.832354217711611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51.51421456240346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49.295899102778435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47.173109189261666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45.141731281590111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43.197828977598206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41.337635385261436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39.557545823216699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37.854110835614065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36.224029507764662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34.664143069631258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33.171428774766767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42</v>
      </c>
      <c r="B54" s="181">
        <f>'Données projet'!D62</f>
        <v>107.08999999999997</v>
      </c>
      <c r="C54" s="191">
        <v>10.9375</v>
      </c>
      <c r="D54" s="179">
        <f>B54*C54</f>
        <v>1171.2968749999998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31.742994042839005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50</v>
      </c>
      <c r="B55" s="181">
        <f>'Données projet'!D63</f>
        <v>108.07</v>
      </c>
      <c r="C55" s="191">
        <v>26.25</v>
      </c>
      <c r="D55" s="179">
        <f t="shared" ref="D55:D73" si="4">B55*C55</f>
        <v>2836.8374999999996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30.376070854391404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58</v>
      </c>
      <c r="B56" s="181">
        <f>'Données projet'!D64</f>
        <v>88.54000000000002</v>
      </c>
      <c r="C56" s="191">
        <v>26.25</v>
      </c>
      <c r="D56" s="179">
        <f t="shared" si="4"/>
        <v>2324.1750000000006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29.068010386977416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66</v>
      </c>
      <c r="B57" s="181">
        <f>'Données projet'!D65</f>
        <v>88.899999999999977</v>
      </c>
      <c r="C57" s="191">
        <v>26.25</v>
      </c>
      <c r="D57" s="179">
        <f t="shared" si="4"/>
        <v>2333.6249999999995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27.816277882275045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75</v>
      </c>
      <c r="B58" s="181">
        <f>'Données projet'!D66</f>
        <v>89.149999999999977</v>
      </c>
      <c r="C58" s="191">
        <v>26.25</v>
      </c>
      <c r="D58" s="179">
        <f t="shared" si="4"/>
        <v>2340.1874999999995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26.618447734234497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83</v>
      </c>
      <c r="B59" s="181">
        <f>'Données projet'!D67</f>
        <v>91.480000000000018</v>
      </c>
      <c r="C59" s="191">
        <v>31.5</v>
      </c>
      <c r="D59" s="179">
        <f t="shared" si="4"/>
        <v>2881.6200000000008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25.472198788741153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91</v>
      </c>
      <c r="B60" s="181">
        <f>'Données projet'!D68</f>
        <v>264.52000000000004</v>
      </c>
      <c r="C60" s="191">
        <v>42</v>
      </c>
      <c r="D60" s="179">
        <f t="shared" si="4"/>
        <v>11109.840000000002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24.375309845685312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101</v>
      </c>
      <c r="B61" s="181">
        <f>'Données projet'!D69</f>
        <v>356.43</v>
      </c>
      <c r="C61" s="191">
        <v>48</v>
      </c>
      <c r="D61" s="179">
        <f t="shared" si="4"/>
        <v>17108.64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23.325655354722791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22.321201296385443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21.360001240560241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20.440192574698791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19.559992894448612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18.717696549711594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17.911671339436936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17.14035534874348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16.402253922242565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15.695936767696237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15.020035184398315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14.373239410907479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13.754296086992806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13.1620058248735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12.595220885046414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12.052842952197524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11.533821006887585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11.03714928888764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10.561865348217841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10.107048180112765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9.6718164402993008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9.2553267371285184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8.8567719972521726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8.4753799016767193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8.1104113891643266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7.7611592240806955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7.4269466259145442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5" ma:contentTypeDescription="Create a new document." ma:contentTypeScope="" ma:versionID="a73ee3bb35a9bd7478c61e6e8e2bc4ee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0e87dbacb70e8a9550b50faea6e54f53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2023F7E4-5705-49ED-ADAE-581C57D989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2024-01-15T08:24:49Z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