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53 - Eugénie les bains - SAINT GERMAIN Joel\Dossier à déposer\"/>
    </mc:Choice>
  </mc:AlternateContent>
  <xr:revisionPtr revIDLastSave="0" documentId="13_ncr:1_{F7022E86-B7E6-4AD6-9ED5-2BEAAD64CDB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<sst xmlns="http://schemas.openxmlformats.org/spreadsheetml/2006/main" count="1168" uniqueCount="324">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</sst>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1.7108954603020068</c:v>
                </c:pt>
                <c:pt idx="2">
                  <c:v>2.2254412205966028</c:v>
                </c:pt>
                <c:pt idx="3">
                  <c:v>2.8953707167206146</c:v>
                </c:pt>
                <c:pt idx="4">
                  <c:v>3.7677884509648525</c:v>
                </c:pt>
                <c:pt idx="5">
                  <c:v>4.904130141620092</c:v>
                </c:pt>
                <c:pt idx="6">
                  <c:v>6.3845374689491523</c:v>
                </c:pt>
                <c:pt idx="7">
                  <c:v>8.313572364261411</c:v>
                </c:pt>
                <c:pt idx="8">
                  <c:v>10.82768216329417</c:v>
                </c:pt>
                <c:pt idx="9">
                  <c:v>14.104953569083087</c:v>
                </c:pt>
                <c:pt idx="10">
                  <c:v>18.377859064606344</c:v>
                </c:pt>
                <c:pt idx="11">
                  <c:v>23.949916262675703</c:v>
                </c:pt>
                <c:pt idx="12">
                  <c:v>31.217464503260135</c:v>
                </c:pt>
                <c:pt idx="13">
                  <c:v>40.698134533883547</c:v>
                </c:pt>
                <c:pt idx="14">
                  <c:v>53.068073490119239</c:v>
                </c:pt>
                <c:pt idx="15">
                  <c:v>69.210624205037419</c:v>
                </c:pt>
                <c:pt idx="16">
                  <c:v>90.279991730475857</c:v>
                </c:pt>
                <c:pt idx="17">
                  <c:v>117.78452192763474</c:v>
                </c:pt>
                <c:pt idx="18">
                  <c:v>153.6956471214736</c:v>
                </c:pt>
                <c:pt idx="19">
                  <c:v>200.59042701374321</c:v>
                </c:pt>
                <c:pt idx="20">
                  <c:v>261.83806680510207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3.85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128</v>
      </c>
      <c r="C9" s="35">
        <v>1</v>
      </c>
      <c r="D9" s="36">
        <f t="shared" ref="D9:D18" si="0">C9*$C$5</f>
        <v>3.85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3.85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Raspalje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/>
      <c r="G36" s="54">
        <v>0.1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Raspalje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65.357703089546249</v>
      </c>
      <c r="T3" s="62">
        <f>IF('Données projet'!E9&gt;30,$R$33-$H$33,LOOKUP('Données projet'!$E$9,$A$3:$A$203,R3:R203)-LOOKUP('Données projet'!$E$9,$A$3:$A$203,$H$3:$H$203))</f>
        <v>286.28251124954653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0.66217490946719315</v>
      </c>
      <c r="P4" s="14">
        <f>EXP(-1.0587+0.8836*LN(O4)+0.284)</f>
        <v>0.32015741223730831</v>
      </c>
      <c r="Q4" s="22">
        <f t="shared" ref="Q4:Q34" si="2">(O4+P4)*0.475*44/12</f>
        <v>1.7108954603020068</v>
      </c>
      <c r="R4" s="62">
        <f t="shared" si="0"/>
        <v>259.59978434919088</v>
      </c>
      <c r="S4" s="62">
        <f ca="1">AVERAGE(OFFSET($R$3,0,0,'Données projet'!$E$9+1,1))-AVERAGE(OFFSET($H$3,0,0,'Données projet'!$E$9+1,1))</f>
        <v>65.357703089546249</v>
      </c>
      <c r="T4" s="62">
        <f>$T$3</f>
        <v>286.28251124954653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0.87019848124133836</v>
      </c>
      <c r="P5" s="14">
        <f t="shared" ref="P5:P68" si="33">EXP(-1.0587+0.8836*LN(O5)+0.284)</f>
        <v>0.40756681288111313</v>
      </c>
      <c r="Q5" s="22">
        <f t="shared" si="2"/>
        <v>2.2254412205966028</v>
      </c>
      <c r="R5" s="62">
        <f t="shared" si="0"/>
        <v>261.33655233170776</v>
      </c>
      <c r="S5" s="62">
        <f ca="1">AVERAGE(OFFSET($R$3,0,0,'Données projet'!$E$9+1,1))-AVERAGE(OFFSET($H$3,0,0,'Données projet'!$E$9+1,1))</f>
        <v>65.357703089546249</v>
      </c>
      <c r="T5" s="62">
        <f t="shared" ref="T5:T68" si="34">$T$3</f>
        <v>286.28251124954653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1.1435730740145913</v>
      </c>
      <c r="P6" s="14">
        <f t="shared" si="33"/>
        <v>0.51884073462882385</v>
      </c>
      <c r="Q6" s="22">
        <f t="shared" si="2"/>
        <v>2.8953707167206146</v>
      </c>
      <c r="R6" s="62">
        <f t="shared" si="0"/>
        <v>263.22870405005392</v>
      </c>
      <c r="S6" s="62">
        <f ca="1">AVERAGE(OFFSET($R$3,0,0,'Données projet'!$E$9+1,1))-AVERAGE(OFFSET($H$3,0,0,'Données projet'!$E$9+1,1))</f>
        <v>65.357703089546249</v>
      </c>
      <c r="T6" s="62">
        <f t="shared" si="34"/>
        <v>286.28251124954653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1.5028288416978879</v>
      </c>
      <c r="P7" s="14">
        <f t="shared" si="33"/>
        <v>0.66049467081781688</v>
      </c>
      <c r="Q7" s="22">
        <f t="shared" si="2"/>
        <v>3.7677884509648525</v>
      </c>
      <c r="R7" s="62">
        <f t="shared" si="0"/>
        <v>265.32334400652041</v>
      </c>
      <c r="S7" s="62">
        <f ca="1">AVERAGE(OFFSET($R$3,0,0,'Données projet'!$E$9+1,1))-AVERAGE(OFFSET($H$3,0,0,'Données projet'!$E$9+1,1))</f>
        <v>65.357703089546249</v>
      </c>
      <c r="T7" s="62">
        <f t="shared" si="34"/>
        <v>286.28251124954653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1.9749455271016625</v>
      </c>
      <c r="P8" s="14">
        <f t="shared" si="33"/>
        <v>0.84082297526394068</v>
      </c>
      <c r="Q8" s="22">
        <f t="shared" si="2"/>
        <v>4.904130141620092</v>
      </c>
      <c r="R8" s="62">
        <f t="shared" si="0"/>
        <v>267.68190791939787</v>
      </c>
      <c r="S8" s="62">
        <f ca="1">AVERAGE(OFFSET($R$3,0,0,'Données projet'!$E$9+1,1))-AVERAGE(OFFSET($H$3,0,0,'Données projet'!$E$9+1,1))</f>
        <v>65.357703089546249</v>
      </c>
      <c r="T8" s="62">
        <f t="shared" si="34"/>
        <v>286.28251124954653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2.5953786131840544</v>
      </c>
      <c r="P9" s="14">
        <f t="shared" si="33"/>
        <v>1.070384526882445</v>
      </c>
      <c r="Q9" s="22">
        <f t="shared" si="2"/>
        <v>6.3845374689491523</v>
      </c>
      <c r="R9" s="62">
        <f t="shared" si="0"/>
        <v>270.38453746894913</v>
      </c>
      <c r="S9" s="62">
        <f ca="1">AVERAGE(OFFSET($R$3,0,0,'Données projet'!$E$9+1,1))-AVERAGE(OFFSET($H$3,0,0,'Données projet'!$E$9+1,1))</f>
        <v>65.357703089546249</v>
      </c>
      <c r="T9" s="62">
        <f t="shared" si="34"/>
        <v>286.28251124954653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3.410721993764867</v>
      </c>
      <c r="P10" s="14">
        <f t="shared" si="33"/>
        <v>1.3626209905000577</v>
      </c>
      <c r="Q10" s="22">
        <f t="shared" si="2"/>
        <v>8.313572364261411</v>
      </c>
      <c r="R10" s="62">
        <f t="shared" si="0"/>
        <v>273.53579458648363</v>
      </c>
      <c r="S10" s="62">
        <f ca="1">AVERAGE(OFFSET($R$3,0,0,'Données projet'!$E$9+1,1))-AVERAGE(OFFSET($H$3,0,0,'Données projet'!$E$9+1,1))</f>
        <v>65.357703089546249</v>
      </c>
      <c r="T10" s="62">
        <f t="shared" si="34"/>
        <v>286.28251124954653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4.4822071275681008</v>
      </c>
      <c r="P11" s="14">
        <f t="shared" si="33"/>
        <v>1.7346438752802271</v>
      </c>
      <c r="Q11" s="22">
        <f t="shared" si="2"/>
        <v>10.82768216329417</v>
      </c>
      <c r="R11" s="62">
        <f t="shared" si="0"/>
        <v>277.27212660773864</v>
      </c>
      <c r="S11" s="62">
        <f ca="1">AVERAGE(OFFSET($R$3,0,0,'Données projet'!$E$9+1,1))-AVERAGE(OFFSET($H$3,0,0,'Données projet'!$E$9+1,1))</f>
        <v>65.357703089546249</v>
      </c>
      <c r="T11" s="62">
        <f t="shared" si="34"/>
        <v>286.28251124954653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5.890301458503246</v>
      </c>
      <c r="P12" s="14">
        <f t="shared" si="33"/>
        <v>2.2082364758985253</v>
      </c>
      <c r="Q12" s="22">
        <f t="shared" si="2"/>
        <v>14.104953569083087</v>
      </c>
      <c r="R12" s="62">
        <f t="shared" si="0"/>
        <v>281.77162023574977</v>
      </c>
      <c r="S12" s="62">
        <f ca="1">AVERAGE(OFFSET($R$3,0,0,'Données projet'!$E$9+1,1))-AVERAGE(OFFSET($H$3,0,0,'Données projet'!$E$9+1,1))</f>
        <v>65.357703089546249</v>
      </c>
      <c r="T12" s="62">
        <f t="shared" si="34"/>
        <v>286.28251124954653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7.7407514388720786</v>
      </c>
      <c r="P13" s="14">
        <f t="shared" si="33"/>
        <v>2.8111293637727139</v>
      </c>
      <c r="Q13" s="22">
        <f t="shared" si="2"/>
        <v>18.377859064606344</v>
      </c>
      <c r="R13" s="62">
        <f t="shared" si="0"/>
        <v>287.26674795349521</v>
      </c>
      <c r="S13" s="62">
        <f ca="1">AVERAGE(OFFSET($R$3,0,0,'Données projet'!$E$9+1,1))-AVERAGE(OFFSET($H$3,0,0,'Données projet'!$E$9+1,1))</f>
        <v>65.357703089546249</v>
      </c>
      <c r="T13" s="62">
        <f t="shared" si="34"/>
        <v>286.28251124954653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10.172523980398436</v>
      </c>
      <c r="P14" s="14">
        <f t="shared" si="33"/>
        <v>3.5786241130038818</v>
      </c>
      <c r="Q14" s="22">
        <f t="shared" si="2"/>
        <v>23.949916262675703</v>
      </c>
      <c r="R14" s="62">
        <f t="shared" si="0"/>
        <v>294.06102737378683</v>
      </c>
      <c r="S14" s="62">
        <f ca="1">AVERAGE(OFFSET($R$3,0,0,'Données projet'!$E$9+1,1))-AVERAGE(OFFSET($H$3,0,0,'Données projet'!$E$9+1,1))</f>
        <v>65.357703089546249</v>
      </c>
      <c r="T14" s="62">
        <f t="shared" si="34"/>
        <v>286.28251124954653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13.36824272797727</v>
      </c>
      <c r="P15" s="14">
        <f t="shared" si="33"/>
        <v>4.5556603360955359</v>
      </c>
      <c r="Q15" s="22">
        <f t="shared" si="2"/>
        <v>31.217464503260135</v>
      </c>
      <c r="R15" s="62">
        <f t="shared" si="0"/>
        <v>302.55079783659346</v>
      </c>
      <c r="S15" s="62">
        <f ca="1">AVERAGE(OFFSET($R$3,0,0,'Données projet'!$E$9+1,1))-AVERAGE(OFFSET($H$3,0,0,'Données projet'!$E$9+1,1))</f>
        <v>65.357703089546249</v>
      </c>
      <c r="T15" s="62">
        <f t="shared" si="34"/>
        <v>286.28251124954653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17.567902909688438</v>
      </c>
      <c r="P16" s="14">
        <f t="shared" si="33"/>
        <v>5.7994470619193423</v>
      </c>
      <c r="Q16" s="22">
        <f t="shared" si="2"/>
        <v>40.698134533883547</v>
      </c>
      <c r="R16" s="62">
        <f t="shared" si="0"/>
        <v>313.25369008943909</v>
      </c>
      <c r="S16" s="62">
        <f ca="1">AVERAGE(OFFSET($R$3,0,0,'Données projet'!$E$9+1,1))-AVERAGE(OFFSET($H$3,0,0,'Données projet'!$E$9+1,1))</f>
        <v>65.357703089546249</v>
      </c>
      <c r="T16" s="62">
        <f t="shared" si="34"/>
        <v>286.28251124954653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23.086894734364098</v>
      </c>
      <c r="P17" s="14">
        <f t="shared" si="33"/>
        <v>7.3828125326900063</v>
      </c>
      <c r="Q17" s="22">
        <f t="shared" si="2"/>
        <v>53.068073490119239</v>
      </c>
      <c r="R17" s="62">
        <f t="shared" si="0"/>
        <v>326.84585126789699</v>
      </c>
      <c r="S17" s="62">
        <f ca="1">AVERAGE(OFFSET($R$3,0,0,'Données projet'!$E$9+1,1))-AVERAGE(OFFSET($H$3,0,0,'Données projet'!$E$9+1,1))</f>
        <v>65.357703089546249</v>
      </c>
      <c r="T17" s="62">
        <f t="shared" si="34"/>
        <v>286.28251124954653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30.339688875538162</v>
      </c>
      <c r="P18" s="14">
        <f t="shared" si="33"/>
        <v>9.39846856276084</v>
      </c>
      <c r="Q18" s="22">
        <f t="shared" si="2"/>
        <v>69.210624205037419</v>
      </c>
      <c r="R18" s="62">
        <f t="shared" si="0"/>
        <v>344.21062420503745</v>
      </c>
      <c r="S18" s="62">
        <f ca="1">AVERAGE(OFFSET($R$3,0,0,'Données projet'!$E$9+1,1))-AVERAGE(OFFSET($H$3,0,0,'Données projet'!$E$9+1,1))</f>
        <v>65.357703089546249</v>
      </c>
      <c r="T18" s="62">
        <f t="shared" si="34"/>
        <v>286.28251124954653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39.870962797535704</v>
      </c>
      <c r="P19" s="14">
        <f t="shared" si="33"/>
        <v>11.964439152976752</v>
      </c>
      <c r="Q19" s="22">
        <f t="shared" si="2"/>
        <v>90.279991730475857</v>
      </c>
      <c r="R19" s="62">
        <f t="shared" si="0"/>
        <v>366.50221395269807</v>
      </c>
      <c r="S19" s="62">
        <f ca="1">AVERAGE(OFFSET($R$3,0,0,'Données projet'!$E$9+1,1))-AVERAGE(OFFSET($H$3,0,0,'Données projet'!$E$9+1,1))</f>
        <v>65.357703089546249</v>
      </c>
      <c r="T19" s="62">
        <f t="shared" si="34"/>
        <v>286.28251124954653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52.39650547913795</v>
      </c>
      <c r="P20" s="14">
        <f t="shared" si="33"/>
        <v>15.230971225724115</v>
      </c>
      <c r="Q20" s="22">
        <f t="shared" si="2"/>
        <v>117.78452192763474</v>
      </c>
      <c r="R20" s="62">
        <f t="shared" si="0"/>
        <v>395.22896637207919</v>
      </c>
      <c r="S20" s="62">
        <f ca="1">AVERAGE(OFFSET($R$3,0,0,'Données projet'!$E$9+1,1))-AVERAGE(OFFSET($H$3,0,0,'Données projet'!$E$9+1,1))</f>
        <v>65.357703089546249</v>
      </c>
      <c r="T20" s="62">
        <f t="shared" si="34"/>
        <v>286.28251124954653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68.856972437972274</v>
      </c>
      <c r="P21" s="14">
        <f t="shared" si="33"/>
        <v>19.389332129380996</v>
      </c>
      <c r="Q21" s="22">
        <f t="shared" si="2"/>
        <v>153.6956471214736</v>
      </c>
      <c r="R21" s="62">
        <f t="shared" si="0"/>
        <v>432.36231378814028</v>
      </c>
      <c r="S21" s="62">
        <f ca="1">AVERAGE(OFFSET($R$3,0,0,'Données projet'!$E$9+1,1))-AVERAGE(OFFSET($H$3,0,0,'Données projet'!$E$9+1,1))</f>
        <v>65.357703089546249</v>
      </c>
      <c r="T21" s="62">
        <f t="shared" si="34"/>
        <v>286.28251124954653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90.488528003293055</v>
      </c>
      <c r="P22" s="14">
        <f t="shared" si="33"/>
        <v>24.68300903809061</v>
      </c>
      <c r="Q22" s="22">
        <f t="shared" si="2"/>
        <v>200.59042701374321</v>
      </c>
      <c r="R22" s="62">
        <f t="shared" si="0"/>
        <v>480.47931590263204</v>
      </c>
      <c r="S22" s="62">
        <f ca="1">AVERAGE(OFFSET($R$3,0,0,'Données projet'!$E$9+1,1))-AVERAGE(OFFSET($H$3,0,0,'Données projet'!$E$9+1,1))</f>
        <v>65.357703089546249</v>
      </c>
      <c r="T22" s="62">
        <f t="shared" si="34"/>
        <v>286.28251124954653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118.91568000000002</v>
      </c>
      <c r="P23" s="14">
        <f t="shared" si="33"/>
        <v>31.421966012498807</v>
      </c>
      <c r="Q23" s="22">
        <f t="shared" si="2"/>
        <v>261.83806680510207</v>
      </c>
      <c r="R23" s="62">
        <f t="shared" si="0"/>
        <v>542.94917791621322</v>
      </c>
      <c r="S23" s="62">
        <f ca="1">AVERAGE(OFFSET($R$3,0,0,'Données projet'!$E$9+1,1))-AVERAGE(OFFSET($H$3,0,0,'Données projet'!$E$9+1,1))</f>
        <v>65.357703089546249</v>
      </c>
      <c r="T23" s="62">
        <f t="shared" si="34"/>
        <v>286.28251124954653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70.987191427090195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11.220014464860169</v>
      </c>
      <c r="AC23" s="24">
        <f t="shared" si="3"/>
        <v>82.207205891950366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65.357703089546249</v>
      </c>
      <c r="T24" s="62">
        <f t="shared" si="34"/>
        <v>286.28251124954653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69.59517590111642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7.933748313113778</v>
      </c>
      <c r="AC24" s="24">
        <f t="shared" si="3"/>
        <v>77.528924214230202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65.357703089546249</v>
      </c>
      <c r="T25" s="62">
        <f t="shared" si="34"/>
        <v>286.28251124954653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68.230456950561347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5.6100072324300854</v>
      </c>
      <c r="AC25" s="24">
        <f t="shared" si="3"/>
        <v>73.84046418299144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65.357703089546249</v>
      </c>
      <c r="T26" s="62">
        <f t="shared" si="34"/>
        <v>286.28251124954653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66.892499306230292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3.9668741565568899</v>
      </c>
      <c r="AC26" s="24">
        <f t="shared" si="3"/>
        <v>70.859373462787175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65.357703089546249</v>
      </c>
      <c r="T27" s="62">
        <f t="shared" si="34"/>
        <v>286.28251124954653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65.580778195230991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2.8050036162150431</v>
      </c>
      <c r="AC27" s="24">
        <f t="shared" si="3"/>
        <v>68.385781811446037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65.357703089546249</v>
      </c>
      <c r="T28" s="62">
        <f t="shared" si="34"/>
        <v>286.28251124954653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64.294779135147508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1.9834370782784452</v>
      </c>
      <c r="AC28" s="24">
        <f t="shared" si="3"/>
        <v>66.278216213425949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65.357703089546249</v>
      </c>
      <c r="T29" s="62">
        <f t="shared" si="34"/>
        <v>286.28251124954653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63.033997732250285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1.4025018081075218</v>
      </c>
      <c r="AC29" s="24">
        <f t="shared" si="3"/>
        <v>64.436499540357801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65.357703089546249</v>
      </c>
      <c r="T30" s="62">
        <f t="shared" si="34"/>
        <v>286.28251124954653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61.79793948366315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0.9917185391392227</v>
      </c>
      <c r="AC30" s="24">
        <f t="shared" si="3"/>
        <v>62.789658022802371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65.357703089546249</v>
      </c>
      <c r="T31" s="62">
        <f t="shared" si="34"/>
        <v>286.28251124954653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60.586119583409726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0.701250904053761</v>
      </c>
      <c r="AC31" s="24">
        <f t="shared" si="3"/>
        <v>61.287370487463484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65.357703089546249</v>
      </c>
      <c r="T32" s="62">
        <f t="shared" si="34"/>
        <v>286.28251124954653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59.398062732263114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0.49585926956961146</v>
      </c>
      <c r="AC32" s="24">
        <f t="shared" si="3"/>
        <v>59.893922001832728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65.357703089546249</v>
      </c>
      <c r="T33" s="62">
        <f t="shared" si="34"/>
        <v>286.28251124954653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58.233302951324362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0.35062545202688056</v>
      </c>
      <c r="AC33" s="24">
        <f t="shared" si="3"/>
        <v>58.583928403351244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65.357703089546249</v>
      </c>
      <c r="T34" s="62">
        <f t="shared" si="34"/>
        <v>286.28251124954653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57.0913833992565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0.24792963478480576</v>
      </c>
      <c r="AC34" s="24">
        <f t="shared" si="3"/>
        <v>57.339313034041304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65.357703089546249</v>
      </c>
      <c r="T35" s="62">
        <f t="shared" si="34"/>
        <v>286.28251124954653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55.971856193102539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0.17531272601344031</v>
      </c>
      <c r="AC35" s="24">
        <f t="shared" si="3"/>
        <v>56.147168919115977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65.357703089546249</v>
      </c>
      <c r="T36" s="62">
        <f t="shared" si="34"/>
        <v>286.28251124954653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54.874282232617084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0.12396481739240291</v>
      </c>
      <c r="AC36" s="24">
        <f t="shared" si="3"/>
        <v>54.998247050009489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65.357703089546249</v>
      </c>
      <c r="T37" s="62">
        <f t="shared" si="34"/>
        <v>286.28251124954653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53.798231028042736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8.7656363006720167E-2</v>
      </c>
      <c r="AC37" s="24">
        <f t="shared" si="3"/>
        <v>53.885887391049458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65.357703089546249</v>
      </c>
      <c r="T38" s="62">
        <f t="shared" si="34"/>
        <v>286.28251124954653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52.743280531263665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6.198240869620146E-2</v>
      </c>
      <c r="AC38" s="24">
        <f t="shared" si="3"/>
        <v>52.805262939959867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65.357703089546249</v>
      </c>
      <c r="T39" s="62">
        <f t="shared" si="34"/>
        <v>286.28251124954653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51.709016970270163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4.382818150336009E-2</v>
      </c>
      <c r="AC39" s="24">
        <f t="shared" si="3"/>
        <v>51.752845151773521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65.357703089546249</v>
      </c>
      <c r="T40" s="62">
        <f t="shared" si="34"/>
        <v>286.28251124954653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50.695034686869263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3.0991204348100734E-2</v>
      </c>
      <c r="AC40" s="24">
        <f t="shared" si="3"/>
        <v>50.726025891217361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65.357703089546249</v>
      </c>
      <c r="T41" s="62">
        <f t="shared" si="34"/>
        <v>286.28251124954653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49.700935977577728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2.1914090751680049E-2</v>
      </c>
      <c r="AC41" s="24">
        <f t="shared" si="3"/>
        <v>49.722850068329407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65.357703089546249</v>
      </c>
      <c r="T42" s="62">
        <f t="shared" si="34"/>
        <v>286.28251124954653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48.726330937635062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1.549560217405037E-2</v>
      </c>
      <c r="AC42" s="24">
        <f t="shared" si="3"/>
        <v>48.741826539809111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65.357703089546249</v>
      </c>
      <c r="T43" s="62">
        <f t="shared" si="34"/>
        <v>286.28251124954653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47.770837308075293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1.0957045375840026E-2</v>
      </c>
      <c r="AC43" s="24">
        <f t="shared" si="3"/>
        <v>47.781794353451133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65.357703089546249</v>
      </c>
      <c r="T44" s="62">
        <f t="shared" si="34"/>
        <v>286.28251124954653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46.834080325797622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7.747801087025186E-3</v>
      </c>
      <c r="AC44" s="24">
        <f t="shared" si="3"/>
        <v>46.84182812688465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65.357703089546249</v>
      </c>
      <c r="T45" s="62">
        <f t="shared" si="34"/>
        <v>286.28251124954653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45.915692576577072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5.4785226879200139E-3</v>
      </c>
      <c r="AC45" s="24">
        <f t="shared" si="3"/>
        <v>45.921171099264996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65.357703089546249</v>
      </c>
      <c r="T46" s="62">
        <f t="shared" si="34"/>
        <v>286.28251124954653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45.015313850957526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3.8739005435125939E-3</v>
      </c>
      <c r="AC46" s="24">
        <f t="shared" si="3"/>
        <v>45.019187751501036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65.357703089546249</v>
      </c>
      <c r="T47" s="62">
        <f t="shared" si="34"/>
        <v>286.28251124954653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44.132591002970578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2.7392613439600074E-3</v>
      </c>
      <c r="AC47" s="24">
        <f t="shared" si="3"/>
        <v>44.13533026431454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65.357703089546249</v>
      </c>
      <c r="T48" s="62">
        <f t="shared" si="34"/>
        <v>286.28251124954653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43.267177811624883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1.9369502717562972E-3</v>
      </c>
      <c r="AC48" s="24">
        <f t="shared" si="3"/>
        <v>43.269114761896638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65.357703089546249</v>
      </c>
      <c r="T49" s="62">
        <f t="shared" si="34"/>
        <v>286.28251124954653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42.418734845111551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1.3696306719800039E-3</v>
      </c>
      <c r="AC49" s="24">
        <f t="shared" si="3"/>
        <v>42.420104475783532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65.357703089546249</v>
      </c>
      <c r="T50" s="62">
        <f t="shared" si="34"/>
        <v>286.28251124954653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41.586929327672436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9.6847513587814879E-4</v>
      </c>
      <c r="AC50" s="24">
        <f t="shared" si="3"/>
        <v>41.587897802808314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65.357703089546249</v>
      </c>
      <c r="T51" s="62">
        <f t="shared" si="34"/>
        <v>286.28251124954653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40.771435009079035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6.8481533599000206E-4</v>
      </c>
      <c r="AC51" s="24">
        <f t="shared" si="3"/>
        <v>40.772119824415022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65.357703089546249</v>
      </c>
      <c r="T52" s="62">
        <f t="shared" si="34"/>
        <v>286.28251124954653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39.971932036670829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4.8423756793907445E-4</v>
      </c>
      <c r="AC52" s="24">
        <f t="shared" si="3"/>
        <v>39.972416274238768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65.357703089546249</v>
      </c>
      <c r="T53" s="62">
        <f t="shared" si="34"/>
        <v>286.28251124954653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39.188106829902885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3.4240766799500109E-4</v>
      </c>
      <c r="AC53" s="24">
        <f t="shared" si="3"/>
        <v>39.188449237570879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65.357703089546249</v>
      </c>
      <c r="T54" s="62">
        <f t="shared" si="34"/>
        <v>286.28251124954653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38.419651957353494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2.4211878396953725E-4</v>
      </c>
      <c r="AC54" s="24">
        <f t="shared" si="3"/>
        <v>38.419894076137467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65.357703089546249</v>
      </c>
      <c r="T55" s="62">
        <f t="shared" si="34"/>
        <v>286.28251124954653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37.666266016143602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1.7120383399750057E-4</v>
      </c>
      <c r="AC55" s="24">
        <f t="shared" si="3"/>
        <v>37.666437219977603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65.357703089546249</v>
      </c>
      <c r="T56" s="62">
        <f t="shared" si="34"/>
        <v>286.28251124954653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36.927653513720784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1.2105939198476865E-4</v>
      </c>
      <c r="AC56" s="24">
        <f t="shared" si="3"/>
        <v>36.927774573112771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65.357703089546249</v>
      </c>
      <c r="T57" s="62">
        <f t="shared" si="34"/>
        <v>286.28251124954653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36.203524751961339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8.5601916998750299E-5</v>
      </c>
      <c r="AC57" s="24">
        <f t="shared" si="3"/>
        <v>36.203610353878339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65.357703089546249</v>
      </c>
      <c r="T58" s="62">
        <f t="shared" si="34"/>
        <v>286.28251124954653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35.493595713545062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6.0529695992384333E-5</v>
      </c>
      <c r="AC58" s="24">
        <f t="shared" si="3"/>
        <v>35.493656243241055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65.357703089546249</v>
      </c>
      <c r="T59" s="62">
        <f t="shared" si="34"/>
        <v>286.28251124954653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34.797587950558174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4.2800958499375156E-5</v>
      </c>
      <c r="AC59" s="24">
        <f t="shared" si="3"/>
        <v>34.797630751516671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65.357703089546249</v>
      </c>
      <c r="T60" s="62">
        <f t="shared" si="34"/>
        <v>286.28251124954653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34.115228475280638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3.0264847996192174E-5</v>
      </c>
      <c r="AC60" s="24">
        <f t="shared" si="3"/>
        <v>34.115258740128631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65.357703089546249</v>
      </c>
      <c r="T61" s="62">
        <f t="shared" si="34"/>
        <v>286.28251124954653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33.44624965311511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2.1400479249687581E-5</v>
      </c>
      <c r="AC61" s="24">
        <f t="shared" si="3"/>
        <v>33.446271053594359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65.357703089546249</v>
      </c>
      <c r="T62" s="62">
        <f t="shared" si="34"/>
        <v>286.28251124954653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32.79038909761546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1.5132423998096088E-5</v>
      </c>
      <c r="AC62" s="24">
        <f t="shared" si="3"/>
        <v>32.790404230039456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65.357703089546249</v>
      </c>
      <c r="T63" s="62">
        <f t="shared" si="34"/>
        <v>286.28251124954653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32.147389567573718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1.0700239624843792E-5</v>
      </c>
      <c r="AC63" s="24">
        <f t="shared" si="3"/>
        <v>32.147400267813346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65.357703089546249</v>
      </c>
      <c r="T64" s="62">
        <f t="shared" si="34"/>
        <v>286.28251124954653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31.516998866125107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7.5662119990480451E-6</v>
      </c>
      <c r="AC64" s="24">
        <f t="shared" si="3"/>
        <v>31.517006432337105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65.357703089546249</v>
      </c>
      <c r="T65" s="62">
        <f t="shared" si="34"/>
        <v>286.28251124954653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30.898969741831543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5.3501198124218971E-6</v>
      </c>
      <c r="AC65" s="24">
        <f t="shared" si="3"/>
        <v>30.898975091951357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65.357703089546249</v>
      </c>
      <c r="T66" s="62">
        <f t="shared" si="34"/>
        <v>286.28251124954653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30.293059791704831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3.7831059995240234E-6</v>
      </c>
      <c r="AC66" s="24">
        <f t="shared" si="3"/>
        <v>30.29306357481083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65.357703089546249</v>
      </c>
      <c r="T67" s="62">
        <f t="shared" si="34"/>
        <v>286.28251124954653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29.699031366131525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2.675059906210949E-6</v>
      </c>
      <c r="AC67" s="24">
        <f t="shared" si="3"/>
        <v>29.699034041191432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65.357703089546249</v>
      </c>
      <c r="T68" s="62">
        <f t="shared" si="34"/>
        <v>286.28251124954653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29.116651475662149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1.8915529997620119E-6</v>
      </c>
      <c r="AC68" s="24">
        <f t="shared" ref="AC68:AC131" si="57">SUM(Z68:AB68)</f>
        <v>29.11665336721515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65.357703089546249</v>
      </c>
      <c r="T69" s="62">
        <f t="shared" ref="T69:T132" si="88">$T$3</f>
        <v>286.28251124954653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28.545691699628218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1.3375299531054747E-6</v>
      </c>
      <c r="AC69" s="24">
        <f t="shared" si="57"/>
        <v>28.54569303715817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65.357703089546249</v>
      </c>
      <c r="T70" s="62">
        <f t="shared" si="88"/>
        <v>286.28251124954653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27.985928096551238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9.4577649988100616E-7</v>
      </c>
      <c r="AC70" s="24">
        <f t="shared" si="57"/>
        <v>27.985929042327736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65.357703089546249</v>
      </c>
      <c r="T71" s="62">
        <f t="shared" si="88"/>
        <v>286.28251124954653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27.43714111630851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6.6876497655273745E-7</v>
      </c>
      <c r="AC71" s="24">
        <f t="shared" si="57"/>
        <v>27.437141785073486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65.357703089546249</v>
      </c>
      <c r="T72" s="62">
        <f t="shared" si="88"/>
        <v>286.28251124954653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26.899115514021336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4.7288824994050313E-7</v>
      </c>
      <c r="AC72" s="24">
        <f t="shared" si="57"/>
        <v>26.899115986909585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65.357703089546249</v>
      </c>
      <c r="T73" s="62">
        <f t="shared" si="88"/>
        <v>286.28251124954653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26.3716402656318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3.3438248827636878E-7</v>
      </c>
      <c r="AC73" s="24">
        <f t="shared" si="57"/>
        <v>26.371640600014288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65.357703089546249</v>
      </c>
      <c r="T74" s="62">
        <f t="shared" si="88"/>
        <v>286.28251124954653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25.85450848513505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2.3644412497025159E-7</v>
      </c>
      <c r="AC74" s="24">
        <f t="shared" si="57"/>
        <v>25.854508721579176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65.357703089546249</v>
      </c>
      <c r="T75" s="62">
        <f t="shared" si="88"/>
        <v>286.28251124954653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25.3475173434346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1.6719124413818442E-7</v>
      </c>
      <c r="AC75" s="24">
        <f t="shared" si="57"/>
        <v>25.347517510625845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65.357703089546249</v>
      </c>
      <c r="T76" s="62">
        <f t="shared" si="88"/>
        <v>286.28251124954653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24.850467988788832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1.1822206248512582E-7</v>
      </c>
      <c r="AC76" s="24">
        <f t="shared" si="57"/>
        <v>24.850468107010894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65.357703089546249</v>
      </c>
      <c r="T77" s="62">
        <f t="shared" si="88"/>
        <v>286.28251124954653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24.363165468817499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8.3595622069092221E-8</v>
      </c>
      <c r="AC77" s="24">
        <f t="shared" si="57"/>
        <v>24.363165552413122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65.357703089546249</v>
      </c>
      <c r="T78" s="62">
        <f t="shared" si="88"/>
        <v>286.28251124954653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23.885418654037615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5.9111031242562918E-8</v>
      </c>
      <c r="AC78" s="24">
        <f t="shared" si="57"/>
        <v>23.885418713148646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65.357703089546249</v>
      </c>
      <c r="T79" s="62">
        <f t="shared" si="88"/>
        <v>286.28251124954653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23.417040162898779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4.1797811034546117E-8</v>
      </c>
      <c r="AC79" s="24">
        <f t="shared" si="57"/>
        <v>23.41704020469659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65.357703089546249</v>
      </c>
      <c r="T80" s="62">
        <f t="shared" si="88"/>
        <v>286.28251124954653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22.957846288288504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2.9555515621281466E-8</v>
      </c>
      <c r="AC80" s="24">
        <f t="shared" si="57"/>
        <v>22.95784631784402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65.357703089546249</v>
      </c>
      <c r="T81" s="62">
        <f t="shared" si="88"/>
        <v>286.28251124954653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22.507656925478731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2.0898905517273062E-8</v>
      </c>
      <c r="AC81" s="24">
        <f t="shared" si="57"/>
        <v>22.507656946377637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65.357703089546249</v>
      </c>
      <c r="T82" s="62">
        <f t="shared" si="88"/>
        <v>286.28251124954653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22.066295501485261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1.4777757810640735E-8</v>
      </c>
      <c r="AC82" s="24">
        <f t="shared" si="57"/>
        <v>22.066295516263018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65.357703089546249</v>
      </c>
      <c r="T83" s="62">
        <f t="shared" si="88"/>
        <v>286.28251124954653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21.633588905812413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1.0449452758636533E-8</v>
      </c>
      <c r="AC83" s="24">
        <f t="shared" si="57"/>
        <v>21.633588916261864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65.357703089546249</v>
      </c>
      <c r="T84" s="62">
        <f t="shared" si="88"/>
        <v>286.28251124954653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21.209367422555747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7.3888789053203689E-9</v>
      </c>
      <c r="AC84" s="24">
        <f t="shared" si="57"/>
        <v>21.209367429944628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65.357703089546249</v>
      </c>
      <c r="T85" s="62">
        <f t="shared" si="88"/>
        <v>286.28251124954653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20.79346466383619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5.2247263793182671E-9</v>
      </c>
      <c r="AC85" s="24">
        <f t="shared" si="57"/>
        <v>20.793464669060917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65.357703089546249</v>
      </c>
      <c r="T86" s="62">
        <f t="shared" si="88"/>
        <v>286.28251124954653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20.385717504539489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3.6944394526601849E-9</v>
      </c>
      <c r="AC86" s="24">
        <f t="shared" si="57"/>
        <v>20.385717508233927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65.357703089546249</v>
      </c>
      <c r="T87" s="62">
        <f t="shared" si="88"/>
        <v>286.28251124954653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19.985966018335386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2.612363189659134E-9</v>
      </c>
      <c r="AC87" s="24">
        <f t="shared" si="57"/>
        <v>19.98596602094775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65.357703089546249</v>
      </c>
      <c r="T88" s="62">
        <f t="shared" si="88"/>
        <v>286.28251124954653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19.594053414951414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1.8472197263300926E-9</v>
      </c>
      <c r="AC88" s="24">
        <f t="shared" si="57"/>
        <v>19.594053416798634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65.357703089546249</v>
      </c>
      <c r="T89" s="62">
        <f t="shared" si="88"/>
        <v>286.28251124954653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19.209825978676719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1.3061815948295672E-9</v>
      </c>
      <c r="AC89" s="24">
        <f t="shared" si="57"/>
        <v>19.209825979982899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65.357703089546249</v>
      </c>
      <c r="T90" s="62">
        <f t="shared" si="88"/>
        <v>286.28251124954653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18.833133008071773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9.2360986316504653E-10</v>
      </c>
      <c r="AC90" s="24">
        <f t="shared" si="57"/>
        <v>18.833133008995382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65.357703089546249</v>
      </c>
      <c r="T91" s="62">
        <f t="shared" si="88"/>
        <v>286.28251124954653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18.463826756860364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6.530907974147837E-10</v>
      </c>
      <c r="AC91" s="24">
        <f t="shared" si="57"/>
        <v>18.463826757513456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65.357703089546249</v>
      </c>
      <c r="T92" s="62">
        <f t="shared" si="88"/>
        <v>286.28251124954653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18.101762375980641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4.6180493158252332E-10</v>
      </c>
      <c r="AC92" s="24">
        <f t="shared" si="57"/>
        <v>18.101762376442448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65.357703089546249</v>
      </c>
      <c r="T93" s="62">
        <f t="shared" si="88"/>
        <v>286.28251124954653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17.746797856772503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3.265453987073919E-10</v>
      </c>
      <c r="AC93" s="24">
        <f t="shared" si="57"/>
        <v>17.746797857099047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65.357703089546249</v>
      </c>
      <c r="T94" s="62">
        <f t="shared" si="88"/>
        <v>286.28251124954653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17.398793975279059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2.3090246579126171E-10</v>
      </c>
      <c r="AC94" s="24">
        <f t="shared" si="57"/>
        <v>17.39879397550996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65.357703089546249</v>
      </c>
      <c r="T95" s="62">
        <f t="shared" si="88"/>
        <v>286.28251124954653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17.057614237640291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1.6327269935369598E-10</v>
      </c>
      <c r="AC95" s="24">
        <f t="shared" si="57"/>
        <v>17.057614237803563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65.357703089546249</v>
      </c>
      <c r="T96" s="62">
        <f t="shared" si="88"/>
        <v>286.28251124954653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16.723124826557527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1.1545123289563087E-10</v>
      </c>
      <c r="AC96" s="24">
        <f t="shared" si="57"/>
        <v>16.723124826672979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65.357703089546249</v>
      </c>
      <c r="T97" s="62">
        <f t="shared" si="88"/>
        <v>286.28251124954653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16.395194548807702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8.1636349676848001E-11</v>
      </c>
      <c r="AC97" s="24">
        <f t="shared" si="57"/>
        <v>16.395194548889339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65.357703089546249</v>
      </c>
      <c r="T98" s="62">
        <f t="shared" si="88"/>
        <v>286.28251124954653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16.073694783786831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5.772561644781544E-11</v>
      </c>
      <c r="AC98" s="24">
        <f t="shared" si="57"/>
        <v>16.073694783844555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65.357703089546249</v>
      </c>
      <c r="T99" s="62">
        <f t="shared" si="88"/>
        <v>286.28251124954653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15.758499433062525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4.0818174838424007E-11</v>
      </c>
      <c r="AC99" s="24">
        <f t="shared" si="57"/>
        <v>15.758499433103344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65.357703089546249</v>
      </c>
      <c r="T100" s="62">
        <f t="shared" si="88"/>
        <v>286.28251124954653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15.449484870915743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2.8862808223907727E-11</v>
      </c>
      <c r="AC100" s="24">
        <f t="shared" si="57"/>
        <v>15.449484870944605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65.357703089546249</v>
      </c>
      <c r="T101" s="62">
        <f t="shared" si="88"/>
        <v>286.28251124954653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15.146529895852387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2.0409087419212007E-11</v>
      </c>
      <c r="AC101" s="24">
        <f t="shared" si="57"/>
        <v>15.146529895872796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65.357703089546249</v>
      </c>
      <c r="T102" s="62">
        <f t="shared" si="88"/>
        <v>286.28251124954653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14.849515683065736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1.4431404111953865E-11</v>
      </c>
      <c r="AC102" s="24">
        <f t="shared" si="57"/>
        <v>14.849515683080167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65.357703089546249</v>
      </c>
      <c r="T103" s="62">
        <f t="shared" si="88"/>
        <v>286.28251124954653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14.558325737831048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1.0204543709606005E-11</v>
      </c>
      <c r="AC103" s="24">
        <f t="shared" si="57"/>
        <v>14.558325737841253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65.357703089546249</v>
      </c>
      <c r="T104" s="62">
        <f t="shared" si="88"/>
        <v>286.28251124954653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14.272845849814082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7.2157020559769341E-12</v>
      </c>
      <c r="AC104" s="24">
        <f t="shared" si="57"/>
        <v>14.272845849821298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65.357703089546249</v>
      </c>
      <c r="T105" s="62">
        <f t="shared" si="88"/>
        <v>286.28251124954653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13.992964048275592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5.1022718548030033E-12</v>
      </c>
      <c r="AC105" s="24">
        <f t="shared" si="57"/>
        <v>13.992964048280694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65.357703089546249</v>
      </c>
      <c r="T106" s="62">
        <f t="shared" si="88"/>
        <v>286.28251124954653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13.71857055815423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3.6078510279884674E-12</v>
      </c>
      <c r="AC106" s="24">
        <f t="shared" si="57"/>
        <v>13.718570558157838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65.357703089546249</v>
      </c>
      <c r="T107" s="62">
        <f t="shared" si="88"/>
        <v>286.28251124954653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13.449557757010645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2.5511359274015021E-12</v>
      </c>
      <c r="AC107" s="24">
        <f t="shared" si="57"/>
        <v>13.449557757013196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65.357703089546249</v>
      </c>
      <c r="T108" s="62">
        <f t="shared" si="88"/>
        <v>286.28251124954653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13.185820132815877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1.8039255139942341E-12</v>
      </c>
      <c r="AC108" s="24">
        <f t="shared" si="57"/>
        <v>13.185820132817682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65.357703089546249</v>
      </c>
      <c r="T109" s="62">
        <f t="shared" si="88"/>
        <v>286.28251124954653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12.927254242567502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1.2755679637007512E-12</v>
      </c>
      <c r="AC109" s="24">
        <f t="shared" si="57"/>
        <v>12.927254242568777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65.357703089546249</v>
      </c>
      <c r="T110" s="62">
        <f t="shared" si="88"/>
        <v>286.28251124954653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12.673758671717277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9.0196275699711716E-13</v>
      </c>
      <c r="AC110" s="24">
        <f t="shared" si="57"/>
        <v>12.673758671718179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65.357703089546249</v>
      </c>
      <c r="T111" s="62">
        <f t="shared" si="88"/>
        <v>286.28251124954653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12.425233994394395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6.3778398185037572E-13</v>
      </c>
      <c r="AC111" s="24">
        <f t="shared" si="57"/>
        <v>12.425233994395033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65.357703089546249</v>
      </c>
      <c r="T112" s="62">
        <f t="shared" si="88"/>
        <v>286.28251124954653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12.181582734408728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4.5098137849855863E-13</v>
      </c>
      <c r="AC112" s="24">
        <f t="shared" si="57"/>
        <v>12.181582734409179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65.357703089546249</v>
      </c>
      <c r="T113" s="62">
        <f t="shared" si="88"/>
        <v>286.28251124954653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11.942709327018786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3.1889199092518791E-13</v>
      </c>
      <c r="AC113" s="24">
        <f t="shared" si="57"/>
        <v>11.942709327019106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65.357703089546249</v>
      </c>
      <c r="T114" s="62">
        <f t="shared" si="88"/>
        <v>286.28251124954653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11.708520081449368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2.2549068924927937E-13</v>
      </c>
      <c r="AC114" s="24">
        <f t="shared" si="57"/>
        <v>11.708520081449594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65.357703089546249</v>
      </c>
      <c r="T115" s="62">
        <f t="shared" si="88"/>
        <v>286.28251124954653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11.478923144144233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1.5944599546259398E-13</v>
      </c>
      <c r="AC115" s="24">
        <f t="shared" si="57"/>
        <v>11.478923144144392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65.357703089546249</v>
      </c>
      <c r="T116" s="62">
        <f t="shared" si="88"/>
        <v>286.28251124954653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11.253828462739346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1.127453446246397E-13</v>
      </c>
      <c r="AC116" s="24">
        <f t="shared" si="57"/>
        <v>11.253828462739458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65.357703089546249</v>
      </c>
      <c r="T117" s="62">
        <f t="shared" si="88"/>
        <v>286.28251124954653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11.033147750742611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7.9722997731297002E-14</v>
      </c>
      <c r="AC117" s="24">
        <f t="shared" si="57"/>
        <v>11.033147750742691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65.357703089546249</v>
      </c>
      <c r="T118" s="62">
        <f t="shared" si="88"/>
        <v>286.28251124954653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10.816794452906187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5.6372672312319861E-14</v>
      </c>
      <c r="AC118" s="24">
        <f t="shared" si="57"/>
        <v>10.816794452906244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65.357703089546249</v>
      </c>
      <c r="T119" s="62">
        <f t="shared" si="88"/>
        <v>286.28251124954653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10.604683711277854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3.9861498865648508E-14</v>
      </c>
      <c r="AC119" s="24">
        <f t="shared" si="57"/>
        <v>10.604683711277893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65.357703089546249</v>
      </c>
      <c r="T120" s="62">
        <f t="shared" si="88"/>
        <v>286.28251124954653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10.396732331918075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2.8186336156159933E-14</v>
      </c>
      <c r="AC120" s="24">
        <f t="shared" si="57"/>
        <v>10.396732331918104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65.357703089546249</v>
      </c>
      <c r="T121" s="62">
        <f t="shared" si="88"/>
        <v>286.28251124954653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10.192858752269725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1.9930749432824257E-14</v>
      </c>
      <c r="AC121" s="24">
        <f t="shared" si="57"/>
        <v>10.192858752269744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65.357703089546249</v>
      </c>
      <c r="T122" s="62">
        <f t="shared" si="88"/>
        <v>286.28251124954653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9.9929830091676735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1.4093168078079968E-14</v>
      </c>
      <c r="AC122" s="24">
        <f t="shared" si="57"/>
        <v>9.9929830091676877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65.357703089546249</v>
      </c>
      <c r="T123" s="62">
        <f t="shared" si="88"/>
        <v>286.28251124954653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9.7970267074756876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9.96537471641213E-15</v>
      </c>
      <c r="AC123" s="24">
        <f t="shared" si="57"/>
        <v>9.7970267074756983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65.357703089546249</v>
      </c>
      <c r="T124" s="62">
        <f t="shared" si="88"/>
        <v>286.28251124954653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9.6049129893383398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7.0465840390399857E-15</v>
      </c>
      <c r="AC124" s="24">
        <f t="shared" si="57"/>
        <v>9.6049129893383469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65.357703089546249</v>
      </c>
      <c r="T125" s="62">
        <f t="shared" si="88"/>
        <v>286.28251124954653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9.4165665040358668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4.9826873582060658E-15</v>
      </c>
      <c r="AC125" s="24">
        <f t="shared" si="57"/>
        <v>9.4165665040358721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65.357703089546249</v>
      </c>
      <c r="T126" s="62">
        <f t="shared" si="88"/>
        <v>286.28251124954653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9.2319133784301641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3.5232920195199933E-15</v>
      </c>
      <c r="AC126" s="24">
        <f t="shared" si="57"/>
        <v>9.2319133784301677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65.357703089546249</v>
      </c>
      <c r="T127" s="62">
        <f t="shared" si="88"/>
        <v>286.28251124954653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9.0508811879903028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2.4913436791030333E-15</v>
      </c>
      <c r="AC127" s="24">
        <f t="shared" si="57"/>
        <v>9.0508811879903046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65.357703089546249</v>
      </c>
      <c r="T128" s="62">
        <f t="shared" si="88"/>
        <v>286.28251124954653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8.8733989283862336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1.761646009759997E-15</v>
      </c>
      <c r="AC128" s="24">
        <f t="shared" si="57"/>
        <v>8.8733989283862353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65.357703089546249</v>
      </c>
      <c r="T129" s="62">
        <f t="shared" si="88"/>
        <v>286.28251124954653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8.6993969876395116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1.2456718395515168E-15</v>
      </c>
      <c r="AC129" s="24">
        <f t="shared" si="57"/>
        <v>8.6993969876395134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65.357703089546249</v>
      </c>
      <c r="T130" s="62">
        <f t="shared" si="88"/>
        <v>286.28251124954653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8.5288071188201293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8.8082300487999861E-16</v>
      </c>
      <c r="AC130" s="24">
        <f t="shared" si="57"/>
        <v>8.5288071188201293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65.357703089546249</v>
      </c>
      <c r="T131" s="62">
        <f t="shared" si="88"/>
        <v>286.28251124954653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8.3615624132787492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6.2283591977575852E-16</v>
      </c>
      <c r="AC131" s="24">
        <f t="shared" si="57"/>
        <v>8.3615624132787492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65.357703089546249</v>
      </c>
      <c r="T132" s="62">
        <f t="shared" si="88"/>
        <v>286.28251124954653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8.1975972744038366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4.4041150243999936E-16</v>
      </c>
      <c r="AC132" s="24">
        <f t="shared" ref="AC132:AC153" si="111">SUM(Z132:AB132)</f>
        <v>8.1975972744038366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65.357703089546249</v>
      </c>
      <c r="T133" s="62">
        <f t="shared" ref="T133:T196" si="142">$T$3</f>
        <v>286.28251124954653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8.0368473918934011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3.1141795988787931E-16</v>
      </c>
      <c r="AC133" s="24">
        <f t="shared" si="111"/>
        <v>8.0368473918934011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65.357703089546249</v>
      </c>
      <c r="T134" s="62">
        <f t="shared" si="142"/>
        <v>286.28251124954653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7.8792497165312492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2.2020575121999973E-16</v>
      </c>
      <c r="AC134" s="24">
        <f t="shared" si="111"/>
        <v>7.8792497165312492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65.357703089546249</v>
      </c>
      <c r="T135" s="62">
        <f t="shared" si="142"/>
        <v>286.28251124954653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7.7247424354578582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1.5570897994393968E-16</v>
      </c>
      <c r="AC135" s="24">
        <f t="shared" si="111"/>
        <v>7.7247424354578582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65.357703089546249</v>
      </c>
      <c r="T136" s="62">
        <f t="shared" si="142"/>
        <v>286.28251124954653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7.5732649479261802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1.1010287560999988E-16</v>
      </c>
      <c r="AC136" s="24">
        <f t="shared" si="111"/>
        <v>7.5732649479261802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65.357703089546249</v>
      </c>
      <c r="T137" s="62">
        <f t="shared" si="142"/>
        <v>286.28251124954653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7.4247578415328546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7.7854489971969852E-17</v>
      </c>
      <c r="AC137" s="24">
        <f t="shared" si="111"/>
        <v>7.4247578415328546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65.357703089546249</v>
      </c>
      <c r="T138" s="62">
        <f t="shared" si="142"/>
        <v>286.28251124954653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7.2791628689155115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5.505143780499995E-17</v>
      </c>
      <c r="AC138" s="24">
        <f t="shared" si="111"/>
        <v>7.2791628689155115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65.357703089546249</v>
      </c>
      <c r="T139" s="62">
        <f t="shared" si="142"/>
        <v>286.28251124954653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7.1364229249070297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3.8927244985984932E-17</v>
      </c>
      <c r="AC139" s="24">
        <f t="shared" si="111"/>
        <v>7.1364229249070297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65.357703089546249</v>
      </c>
      <c r="T140" s="62">
        <f t="shared" si="142"/>
        <v>286.28251124954653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6.9964820241377845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2.7525718902499978E-17</v>
      </c>
      <c r="AC140" s="24">
        <f t="shared" si="111"/>
        <v>6.9964820241377845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65.357703089546249</v>
      </c>
      <c r="T141" s="62">
        <f t="shared" si="142"/>
        <v>286.28251124954653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6.8592852790771035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1.9463622492992469E-17</v>
      </c>
      <c r="AC141" s="24">
        <f t="shared" si="111"/>
        <v>6.8592852790771035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65.357703089546249</v>
      </c>
      <c r="T142" s="62">
        <f t="shared" si="142"/>
        <v>286.28251124954653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6.7247788785053109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1.3762859451249992E-17</v>
      </c>
      <c r="AC142" s="24">
        <f t="shared" si="111"/>
        <v>6.7247788785053109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65.357703089546249</v>
      </c>
      <c r="T143" s="62">
        <f t="shared" si="142"/>
        <v>286.28251124954653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6.592910066407927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9.7318112464962361E-18</v>
      </c>
      <c r="AC143" s="24">
        <f t="shared" si="111"/>
        <v>6.592910066407927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65.357703089546249</v>
      </c>
      <c r="T144" s="62">
        <f t="shared" si="142"/>
        <v>286.28251124954653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6.4636271212837402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6.8814297256249969E-18</v>
      </c>
      <c r="AC144" s="24">
        <f t="shared" si="111"/>
        <v>6.4636271212837402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65.357703089546249</v>
      </c>
      <c r="T145" s="62">
        <f t="shared" si="142"/>
        <v>286.28251124954653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6.3368793358586277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4.8659056232481188E-18</v>
      </c>
      <c r="AC145" s="24">
        <f t="shared" si="111"/>
        <v>6.3368793358586277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65.357703089546249</v>
      </c>
      <c r="T146" s="62">
        <f t="shared" si="142"/>
        <v>286.28251124954653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6.2126169971971867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3.4407148628124988E-18</v>
      </c>
      <c r="AC146" s="24">
        <f t="shared" si="111"/>
        <v>6.2126169971971867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65.357703089546249</v>
      </c>
      <c r="T147" s="62">
        <f t="shared" si="142"/>
        <v>286.28251124954653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6.0907913672043534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2.4329528116240598E-18</v>
      </c>
      <c r="AC147" s="24">
        <f t="shared" si="111"/>
        <v>6.0907913672043534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65.357703089546249</v>
      </c>
      <c r="T148" s="62">
        <f t="shared" si="142"/>
        <v>286.28251124954653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5.9713546635093824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1.7203574314062498E-18</v>
      </c>
      <c r="AC148" s="24">
        <f t="shared" si="111"/>
        <v>5.9713546635093824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65.357703089546249</v>
      </c>
      <c r="T149" s="62">
        <f t="shared" si="142"/>
        <v>286.28251124954653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5.8542600407246743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1.2164764058120301E-18</v>
      </c>
      <c r="AC149" s="24">
        <f t="shared" si="111"/>
        <v>5.8542600407246743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65.357703089546249</v>
      </c>
      <c r="T150" s="62">
        <f t="shared" si="142"/>
        <v>286.28251124954653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5.7394615720721065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8.6017871570312499E-19</v>
      </c>
      <c r="AC150" s="24">
        <f t="shared" si="111"/>
        <v>5.7394615720721065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65.357703089546249</v>
      </c>
      <c r="T151" s="62">
        <f t="shared" si="142"/>
        <v>286.28251124954653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5.6269142313696632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6.0823820290601514E-19</v>
      </c>
      <c r="AC151" s="24">
        <f t="shared" si="111"/>
        <v>5.6269142313696632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65.357703089546249</v>
      </c>
      <c r="T152" s="62">
        <f t="shared" si="142"/>
        <v>286.28251124954653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5.5165738753712956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4.3008935785156259E-19</v>
      </c>
      <c r="AC152" s="24">
        <f t="shared" si="111"/>
        <v>5.5165738753712956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65.357703089546249</v>
      </c>
      <c r="T153" s="62">
        <f t="shared" si="142"/>
        <v>286.28251124954653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5.4083972264530846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3.0411910145300762E-19</v>
      </c>
      <c r="AC153" s="24">
        <f t="shared" si="111"/>
        <v>5.4083972264530846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65.357703089546249</v>
      </c>
      <c r="T154" s="62">
        <f t="shared" si="142"/>
        <v>286.28251124954653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5.302341855638919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2.1504467892578132E-19</v>
      </c>
      <c r="AC154" s="24">
        <f t="shared" ref="AC154:AC203" si="163">SUM(Z154:AB154)</f>
        <v>5.302341855638919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65.357703089546249</v>
      </c>
      <c r="T155" s="62">
        <f t="shared" si="142"/>
        <v>286.28251124954653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5.1983661659590297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1.5205955072650383E-19</v>
      </c>
      <c r="AC155" s="24">
        <f t="shared" si="163"/>
        <v>5.1983661659590297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65.357703089546249</v>
      </c>
      <c r="T156" s="62">
        <f t="shared" si="142"/>
        <v>286.28251124954653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5.0964293761348545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1.0752233946289067E-19</v>
      </c>
      <c r="AC156" s="24">
        <f t="shared" si="163"/>
        <v>5.0964293761348545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65.357703089546249</v>
      </c>
      <c r="T157" s="62">
        <f t="shared" si="142"/>
        <v>286.28251124954653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4.9964915045838287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7.6029775363251929E-20</v>
      </c>
      <c r="AC157" s="24">
        <f t="shared" si="163"/>
        <v>4.9964915045838287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65.357703089546249</v>
      </c>
      <c r="T158" s="62">
        <f t="shared" si="142"/>
        <v>286.28251124954653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4.8985133537378358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5.3761169731445348E-20</v>
      </c>
      <c r="AC158" s="24">
        <f t="shared" si="163"/>
        <v>4.8985133537378358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65.357703089546249</v>
      </c>
      <c r="T159" s="62">
        <f t="shared" si="142"/>
        <v>286.28251124954653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4.8024564946691619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3.8014887681625971E-20</v>
      </c>
      <c r="AC159" s="24">
        <f t="shared" si="163"/>
        <v>4.8024564946691619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65.357703089546249</v>
      </c>
      <c r="T160" s="62">
        <f t="shared" si="142"/>
        <v>286.28251124954653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4.7082832520179263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2.6880584865722677E-20</v>
      </c>
      <c r="AC160" s="24">
        <f t="shared" si="163"/>
        <v>4.7082832520179263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65.357703089546249</v>
      </c>
      <c r="T161" s="62">
        <f t="shared" si="142"/>
        <v>286.28251124954653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4.615956689215075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1.9007443840812988E-20</v>
      </c>
      <c r="AC161" s="24">
        <f t="shared" si="163"/>
        <v>4.615956689215075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65.357703089546249</v>
      </c>
      <c r="T162" s="62">
        <f t="shared" si="142"/>
        <v>286.28251124954653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4.5254405939951443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1.3440292432861342E-20</v>
      </c>
      <c r="AC162" s="24">
        <f t="shared" si="163"/>
        <v>4.5254405939951443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65.357703089546249</v>
      </c>
      <c r="T163" s="62">
        <f t="shared" si="142"/>
        <v>286.28251124954653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4.4366994641931106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9.5037219204064957E-21</v>
      </c>
      <c r="AC163" s="24">
        <f t="shared" si="163"/>
        <v>4.4366994641931106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65.357703089546249</v>
      </c>
      <c r="T164" s="62">
        <f t="shared" si="142"/>
        <v>286.28251124954653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4.3496984938197496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6.7201462164306715E-21</v>
      </c>
      <c r="AC164" s="24">
        <f t="shared" si="163"/>
        <v>4.3496984938197496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65.357703089546249</v>
      </c>
      <c r="T165" s="62">
        <f t="shared" si="142"/>
        <v>286.28251124954653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4.2644035594100584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4.7518609602032486E-21</v>
      </c>
      <c r="AC165" s="24">
        <f t="shared" si="163"/>
        <v>4.2644035594100584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65.357703089546249</v>
      </c>
      <c r="T166" s="62">
        <f t="shared" si="142"/>
        <v>286.28251124954653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4.1807812066393684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3.3600731082153365E-21</v>
      </c>
      <c r="AC166" s="24">
        <f t="shared" si="163"/>
        <v>4.1807812066393684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65.357703089546249</v>
      </c>
      <c r="T167" s="62">
        <f t="shared" si="142"/>
        <v>286.28251124954653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4.0987986372019121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2.3759304801016247E-21</v>
      </c>
      <c r="AC167" s="24">
        <f t="shared" si="163"/>
        <v>4.0987986372019121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65.357703089546249</v>
      </c>
      <c r="T168" s="62">
        <f t="shared" si="142"/>
        <v>286.28251124954653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4.0184236959466944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1.6800365541076684E-21</v>
      </c>
      <c r="AC168" s="24">
        <f t="shared" si="163"/>
        <v>4.0184236959466944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65.357703089546249</v>
      </c>
      <c r="T169" s="62">
        <f t="shared" si="142"/>
        <v>286.28251124954653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3.9396248582656184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1.1879652400508125E-21</v>
      </c>
      <c r="AC169" s="24">
        <f t="shared" si="163"/>
        <v>3.9396248582656184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65.357703089546249</v>
      </c>
      <c r="T170" s="62">
        <f t="shared" si="142"/>
        <v>286.28251124954653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3.8623712177289233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8.4001827705383432E-22</v>
      </c>
      <c r="AC170" s="24">
        <f t="shared" si="163"/>
        <v>3.8623712177289233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65.357703089546249</v>
      </c>
      <c r="T171" s="62">
        <f t="shared" si="142"/>
        <v>286.28251124954653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3.7866324739630848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5.9398262002540635E-22</v>
      </c>
      <c r="AC171" s="24">
        <f t="shared" si="163"/>
        <v>3.7866324739630848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65.357703089546249</v>
      </c>
      <c r="T172" s="62">
        <f t="shared" si="142"/>
        <v>286.28251124954653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3.712378920766422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4.2000913852691725E-22</v>
      </c>
      <c r="AC172" s="24">
        <f t="shared" si="163"/>
        <v>3.712378920766422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65.357703089546249</v>
      </c>
      <c r="T173" s="62">
        <f t="shared" si="142"/>
        <v>286.28251124954653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3.6395814344577504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2.9699131001270322E-22</v>
      </c>
      <c r="AC173" s="24">
        <f t="shared" si="163"/>
        <v>3.6395814344577504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65.357703089546249</v>
      </c>
      <c r="T174" s="62">
        <f t="shared" si="142"/>
        <v>286.28251124954653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3.5682114624535095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2.1000456926345865E-22</v>
      </c>
      <c r="AC174" s="24">
        <f t="shared" si="163"/>
        <v>3.5682114624535095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65.357703089546249</v>
      </c>
      <c r="T175" s="62">
        <f t="shared" si="142"/>
        <v>286.28251124954653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3.4982410120688874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1.4849565500635164E-22</v>
      </c>
      <c r="AC175" s="24">
        <f t="shared" si="163"/>
        <v>3.4982410120688874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65.357703089546249</v>
      </c>
      <c r="T176" s="62">
        <f t="shared" si="142"/>
        <v>286.28251124954653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3.4296426395385469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1.0500228463172935E-22</v>
      </c>
      <c r="AC176" s="24">
        <f t="shared" si="163"/>
        <v>3.4296426395385469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65.357703089546249</v>
      </c>
      <c r="T177" s="62">
        <f t="shared" si="142"/>
        <v>286.28251124954653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3.3623894392526505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7.424782750317583E-23</v>
      </c>
      <c r="AC177" s="24">
        <f t="shared" si="163"/>
        <v>3.3623894392526505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65.357703089546249</v>
      </c>
      <c r="T178" s="62">
        <f t="shared" si="142"/>
        <v>286.28251124954653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3.2964550332039591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5.250114231586468E-23</v>
      </c>
      <c r="AC178" s="24">
        <f t="shared" si="163"/>
        <v>3.2964550332039591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65.357703089546249</v>
      </c>
      <c r="T179" s="62">
        <f t="shared" si="142"/>
        <v>286.28251124954653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3.2318135606418656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3.7123913751587921E-23</v>
      </c>
      <c r="AC179" s="24">
        <f t="shared" si="163"/>
        <v>3.2318135606418656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65.357703089546249</v>
      </c>
      <c r="T180" s="62">
        <f t="shared" si="142"/>
        <v>286.28251124954653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3.1684396679293099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2.6250571157932343E-23</v>
      </c>
      <c r="AC180" s="24">
        <f t="shared" si="163"/>
        <v>3.1684396679293099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65.357703089546249</v>
      </c>
      <c r="T181" s="62">
        <f t="shared" si="142"/>
        <v>286.28251124954653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3.1063084985985894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1.8561956875793963E-23</v>
      </c>
      <c r="AC181" s="24">
        <f t="shared" si="163"/>
        <v>3.1063084985985894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65.357703089546249</v>
      </c>
      <c r="T182" s="62">
        <f t="shared" si="142"/>
        <v>286.28251124954653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3.0453956836021727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1.3125285578966174E-23</v>
      </c>
      <c r="AC182" s="24">
        <f t="shared" si="163"/>
        <v>3.0453956836021727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65.357703089546249</v>
      </c>
      <c r="T183" s="62">
        <f t="shared" si="142"/>
        <v>286.28251124954653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2.9856773317546876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9.2809784378969831E-24</v>
      </c>
      <c r="AC183" s="24">
        <f t="shared" si="163"/>
        <v>2.9856773317546876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65.357703089546249</v>
      </c>
      <c r="T184" s="62">
        <f t="shared" si="142"/>
        <v>286.28251124954653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2.9271300203623336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6.5626427894830879E-24</v>
      </c>
      <c r="AC184" s="24">
        <f t="shared" si="163"/>
        <v>2.9271300203623336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65.357703089546249</v>
      </c>
      <c r="T185" s="62">
        <f t="shared" si="142"/>
        <v>286.28251124954653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2.8697307860360497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4.6404892189484923E-24</v>
      </c>
      <c r="AC185" s="24">
        <f t="shared" si="163"/>
        <v>2.8697307860360497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65.357703089546249</v>
      </c>
      <c r="T186" s="62">
        <f t="shared" si="142"/>
        <v>286.28251124954653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2.8134571156848285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3.2813213947415447E-24</v>
      </c>
      <c r="AC186" s="24">
        <f t="shared" si="163"/>
        <v>2.8134571156848285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65.357703089546249</v>
      </c>
      <c r="T187" s="62">
        <f t="shared" si="142"/>
        <v>286.28251124954653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2.7582869376856447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2.3202446094742465E-24</v>
      </c>
      <c r="AC187" s="24">
        <f t="shared" si="163"/>
        <v>2.7582869376856447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65.357703089546249</v>
      </c>
      <c r="T188" s="62">
        <f t="shared" si="142"/>
        <v>286.28251124954653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2.7041986132265392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1.6406606973707725E-24</v>
      </c>
      <c r="AC188" s="24">
        <f t="shared" si="163"/>
        <v>2.7041986132265392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65.357703089546249</v>
      </c>
      <c r="T189" s="62">
        <f t="shared" si="142"/>
        <v>286.28251124954653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2.6511709278194564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1.1601223047371234E-24</v>
      </c>
      <c r="AC189" s="24">
        <f t="shared" si="163"/>
        <v>2.6511709278194564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65.357703089546249</v>
      </c>
      <c r="T190" s="62">
        <f t="shared" si="142"/>
        <v>286.28251124954653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2.5991830829795122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8.2033034868538645E-25</v>
      </c>
      <c r="AC190" s="24">
        <f t="shared" si="163"/>
        <v>2.5991830829795122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65.357703089546249</v>
      </c>
      <c r="T191" s="62">
        <f t="shared" si="142"/>
        <v>286.28251124954653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2.5482146880674246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5.8006115236856181E-25</v>
      </c>
      <c r="AC191" s="24">
        <f t="shared" si="163"/>
        <v>2.5482146880674246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65.357703089546249</v>
      </c>
      <c r="T192" s="62">
        <f t="shared" si="142"/>
        <v>286.28251124954653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2.4982457522919117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4.1016517434269327E-25</v>
      </c>
      <c r="AC192" s="24">
        <f t="shared" si="163"/>
        <v>2.4982457522919117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65.357703089546249</v>
      </c>
      <c r="T193" s="62">
        <f t="shared" si="142"/>
        <v>286.28251124954653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2.4492566768689157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2.9003057618428095E-25</v>
      </c>
      <c r="AC193" s="24">
        <f t="shared" si="163"/>
        <v>2.4492566768689157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65.357703089546249</v>
      </c>
      <c r="T194" s="62">
        <f t="shared" si="142"/>
        <v>286.28251124954653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2.4012282473345787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2.0508258717134666E-25</v>
      </c>
      <c r="AC194" s="24">
        <f t="shared" si="163"/>
        <v>2.4012282473345787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65.357703089546249</v>
      </c>
      <c r="T195" s="62">
        <f t="shared" si="142"/>
        <v>286.28251124954653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2.3541416260089609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1.450152880921405E-25</v>
      </c>
      <c r="AC195" s="24">
        <f t="shared" si="163"/>
        <v>2.3541416260089609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65.357703089546249</v>
      </c>
      <c r="T196" s="62">
        <f t="shared" si="142"/>
        <v>286.28251124954653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2.3079783446075353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1.0254129358567335E-25</v>
      </c>
      <c r="AC196" s="24">
        <f t="shared" si="163"/>
        <v>2.3079783446075353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65.357703089546249</v>
      </c>
      <c r="T197" s="62">
        <f t="shared" ref="T197:T203" si="204">$T$3</f>
        <v>286.28251124954653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2.2627202969975699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7.2507644046070261E-26</v>
      </c>
      <c r="AC197" s="24">
        <f t="shared" si="163"/>
        <v>2.2627202969975699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65.357703089546249</v>
      </c>
      <c r="T198" s="62">
        <f t="shared" si="204"/>
        <v>286.28251124954653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2.2183497320965531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5.1270646792836682E-26</v>
      </c>
      <c r="AC198" s="24">
        <f t="shared" si="163"/>
        <v>2.2183497320965531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65.357703089546249</v>
      </c>
      <c r="T199" s="62">
        <f t="shared" si="204"/>
        <v>286.28251124954653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2.1748492469098726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3.6253822023035136E-26</v>
      </c>
      <c r="AC199" s="24">
        <f t="shared" si="163"/>
        <v>2.1748492469098726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65.357703089546249</v>
      </c>
      <c r="T200" s="62">
        <f t="shared" si="204"/>
        <v>286.28251124954653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2.132201779705027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2.5635323396418347E-26</v>
      </c>
      <c r="AC200" s="24">
        <f t="shared" si="163"/>
        <v>2.132201779705027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65.357703089546249</v>
      </c>
      <c r="T201" s="62">
        <f t="shared" si="204"/>
        <v>286.28251124954653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2.090390603319682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1.8126911011517571E-26</v>
      </c>
      <c r="AC201" s="24">
        <f t="shared" si="163"/>
        <v>2.090390603319682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65.357703089546249</v>
      </c>
      <c r="T202" s="62">
        <f t="shared" si="204"/>
        <v>286.28251124954653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2.0493993186009538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1.2817661698209175E-26</v>
      </c>
      <c r="AC202" s="24">
        <f t="shared" si="163"/>
        <v>2.0493993186009538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65.357703089546249</v>
      </c>
      <c r="T203" s="62">
        <f t="shared" si="204"/>
        <v>286.28251124954653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2.0092118479733454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9.0634555057587869E-27</v>
      </c>
      <c r="AC203" s="24">
        <f t="shared" si="163"/>
        <v>2.0092118479733454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B14" sqref="B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Raspalje</v>
      </c>
      <c r="B6" s="155">
        <f>'Données projet'!D9</f>
        <v>3.85</v>
      </c>
      <c r="C6" s="156">
        <f ca="1">IF(OR('Données projet'!B9="",'Données projet'!C9="",'Données projet'!C9=0%),0,Calculateur!S3)</f>
        <v>65.357703089546249</v>
      </c>
      <c r="D6" s="156">
        <f>IF(OR('Données projet'!B9="",'Données projet'!C9="",'Données projet'!C9=0%),0,Calculateur!T3)</f>
        <v>286.28251124954653</v>
      </c>
      <c r="E6" s="156">
        <f ca="1">MIN(C6,D6)</f>
        <v>65.357703089546249</v>
      </c>
      <c r="F6" s="156">
        <f ca="1">E6*B6</f>
        <v>251.62715689475306</v>
      </c>
      <c r="G6" s="156">
        <f ca="1">F6*(100%-'Données projet'!$C$24)*(100%-'Données projet'!$C$25)*(100%-'Données projet'!$C$26)*(100%-'Données projet'!$C$27)</f>
        <v>163.05439766779998</v>
      </c>
      <c r="H6" s="157">
        <f>IF(OR('Données projet'!B9="",'Données projet'!C9="",'Données projet'!C9=0%),0,AVERAGE(Calculateur!$AC$3:$AC$33)*B6)</f>
        <v>92.659731461150287</v>
      </c>
      <c r="I6" s="158">
        <f>H6*(100%-'Données projet'!$C$24)*(100%-'Données projet'!$C$25)*(100%-'Données projet'!$C$26)*(100%-'Données projet'!$C$27)</f>
        <v>60.043505986825387</v>
      </c>
      <c r="J6" s="159">
        <f>IF(OR('Données projet'!B9="",'Données projet'!C9="",'Données projet'!C9=0%),0,SUM(Calculateur!$V$3:$V$33)*VLOOKUP('Données projet'!$B$9,Paramètres!$A$1:$I$89,9,0)*B6)</f>
        <v>935.85800000000006</v>
      </c>
      <c r="K6" s="160">
        <f>J6*(100%-'Données projet'!$C$24)*(100%-'Données projet'!$C$25)*(100%-'Données projet'!$C$26)*(100%-'Données projet'!$C$27)</f>
        <v>606.43598400000008</v>
      </c>
      <c r="L6" s="161">
        <f ca="1">G6+I6+K6</f>
        <v>829.53388765462546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251.62715689475306</v>
      </c>
      <c r="G16" s="175">
        <f t="shared" ca="1" si="3"/>
        <v>163.05439766779998</v>
      </c>
      <c r="H16" s="176">
        <f t="shared" si="3"/>
        <v>92.659731461150287</v>
      </c>
      <c r="I16" s="176">
        <f t="shared" si="3"/>
        <v>60.043505986825387</v>
      </c>
      <c r="J16" s="177">
        <f t="shared" si="3"/>
        <v>935.85800000000006</v>
      </c>
      <c r="K16" s="177">
        <f t="shared" si="3"/>
        <v>606.43598400000008</v>
      </c>
      <c r="L16" s="178">
        <f t="shared" ca="1" si="3"/>
        <v>829.53388765462546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Raspalje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J30" sqref="J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Raspalje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3.85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Raspalje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2024-01-08T14:48:03Z</dcterms:modified>
</cp:coreProperties>
</file>